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Šance - vstup do kasemat,oprava zdi,sadovky\nové řešení 2023-\VZ na realizaci část 1\odesláno na zakázky 22.10.24\"/>
    </mc:Choice>
  </mc:AlternateContent>
  <bookViews>
    <workbookView xWindow="0" yWindow="0" windowWidth="0" windowHeight="0"/>
  </bookViews>
  <sheets>
    <sheet name="Rekapitulace stavby" sheetId="1" r:id="rId1"/>
    <sheet name="1.1 - stavební část" sheetId="2" r:id="rId2"/>
    <sheet name="1.2 - elektroinstalace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'1.1 - stavební část'!$C$111:$K$888</definedName>
    <definedName name="_xlnm.Print_Area" localSheetId="1">'1.1 - stavební část'!$C$4:$J$41,'1.1 - stavební část'!$C$47:$J$91,'1.1 - stavební část'!$C$97:$K$888</definedName>
    <definedName name="_xlnm.Print_Titles" localSheetId="1">'1.1 - stavební část'!$111:$111</definedName>
    <definedName name="_xlnm._FilterDatabase" localSheetId="2" hidden="1">'1.2 - elektroinstalace'!$C$92:$K$290</definedName>
    <definedName name="_xlnm.Print_Area" localSheetId="2">'1.2 - elektroinstalace'!$C$4:$J$41,'1.2 - elektroinstalace'!$C$47:$J$72,'1.2 - elektroinstalace'!$C$78:$K$290</definedName>
    <definedName name="_xlnm.Print_Titles" localSheetId="2">'1.2 - elektroinstalace'!$92:$92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T95"/>
  <c r="R96"/>
  <c r="R95"/>
  <c r="P96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2" r="J39"/>
  <c r="J38"/>
  <c i="1" r="AY56"/>
  <c i="2" r="J37"/>
  <c i="1" r="AX56"/>
  <c i="2"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0"/>
  <c r="BH880"/>
  <c r="BG880"/>
  <c r="BF880"/>
  <c r="T880"/>
  <c r="T879"/>
  <c r="R880"/>
  <c r="R879"/>
  <c r="P880"/>
  <c r="P879"/>
  <c r="BI877"/>
  <c r="BH877"/>
  <c r="BG877"/>
  <c r="BF877"/>
  <c r="T877"/>
  <c r="T876"/>
  <c r="R877"/>
  <c r="R876"/>
  <c r="P877"/>
  <c r="P876"/>
  <c r="BI874"/>
  <c r="BH874"/>
  <c r="BG874"/>
  <c r="BF874"/>
  <c r="T874"/>
  <c r="R874"/>
  <c r="P874"/>
  <c r="BI872"/>
  <c r="BH872"/>
  <c r="BG872"/>
  <c r="BF872"/>
  <c r="T872"/>
  <c r="R872"/>
  <c r="P872"/>
  <c r="BI869"/>
  <c r="BH869"/>
  <c r="BG869"/>
  <c r="BF869"/>
  <c r="T869"/>
  <c r="R869"/>
  <c r="P869"/>
  <c r="BI867"/>
  <c r="BH867"/>
  <c r="BG867"/>
  <c r="BF867"/>
  <c r="T867"/>
  <c r="R867"/>
  <c r="P867"/>
  <c r="BI862"/>
  <c r="BH862"/>
  <c r="BG862"/>
  <c r="BF862"/>
  <c r="T862"/>
  <c r="R862"/>
  <c r="P862"/>
  <c r="BI858"/>
  <c r="BH858"/>
  <c r="BG858"/>
  <c r="BF858"/>
  <c r="T858"/>
  <c r="R858"/>
  <c r="P858"/>
  <c r="BI852"/>
  <c r="BH852"/>
  <c r="BG852"/>
  <c r="BF852"/>
  <c r="T852"/>
  <c r="R852"/>
  <c r="P852"/>
  <c r="BI848"/>
  <c r="BH848"/>
  <c r="BG848"/>
  <c r="BF848"/>
  <c r="T848"/>
  <c r="R848"/>
  <c r="P848"/>
  <c r="BI843"/>
  <c r="BH843"/>
  <c r="BG843"/>
  <c r="BF843"/>
  <c r="T843"/>
  <c r="R843"/>
  <c r="P843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7"/>
  <c r="BH827"/>
  <c r="BG827"/>
  <c r="BF827"/>
  <c r="T827"/>
  <c r="R827"/>
  <c r="P827"/>
  <c r="BI824"/>
  <c r="BH824"/>
  <c r="BG824"/>
  <c r="BF824"/>
  <c r="T824"/>
  <c r="R824"/>
  <c r="P824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3"/>
  <c r="BH803"/>
  <c r="BG803"/>
  <c r="BF803"/>
  <c r="T803"/>
  <c r="R803"/>
  <c r="P803"/>
  <c r="BI798"/>
  <c r="BH798"/>
  <c r="BG798"/>
  <c r="BF798"/>
  <c r="T798"/>
  <c r="R798"/>
  <c r="P798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8"/>
  <c r="BH648"/>
  <c r="BG648"/>
  <c r="BF648"/>
  <c r="T648"/>
  <c r="R648"/>
  <c r="P648"/>
  <c r="BI643"/>
  <c r="BH643"/>
  <c r="BG643"/>
  <c r="BF643"/>
  <c r="T643"/>
  <c r="T642"/>
  <c r="R643"/>
  <c r="R642"/>
  <c r="P643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56"/>
  <c r="E7"/>
  <c r="E100"/>
  <c i="1" r="L50"/>
  <c r="AM50"/>
  <c r="AM49"/>
  <c r="L49"/>
  <c r="AM47"/>
  <c r="L47"/>
  <c r="L45"/>
  <c r="L44"/>
  <c i="2" r="BK824"/>
  <c r="BK765"/>
  <c r="J553"/>
  <c r="J465"/>
  <c r="J317"/>
  <c r="BK181"/>
  <c r="J877"/>
  <c r="BK803"/>
  <c r="BK707"/>
  <c r="BK638"/>
  <c r="J487"/>
  <c r="J381"/>
  <c r="BK309"/>
  <c r="BK166"/>
  <c r="BK843"/>
  <c r="BK730"/>
  <c r="J544"/>
  <c r="BK439"/>
  <c r="BK323"/>
  <c r="J238"/>
  <c r="BK883"/>
  <c r="BK794"/>
  <c r="BK661"/>
  <c r="BK590"/>
  <c r="J519"/>
  <c r="J447"/>
  <c r="J309"/>
  <c r="BK238"/>
  <c i="3" r="BK269"/>
  <c r="J149"/>
  <c r="BK262"/>
  <c r="J215"/>
  <c r="BK217"/>
  <c r="BK191"/>
  <c r="J127"/>
  <c r="BK180"/>
  <c i="2" r="BK848"/>
  <c r="BK774"/>
  <c r="J638"/>
  <c r="J529"/>
  <c r="J323"/>
  <c r="J212"/>
  <c i="1" r="AS55"/>
  <c i="2" r="BK541"/>
  <c r="J444"/>
  <c r="J135"/>
  <c r="BK762"/>
  <c r="BK684"/>
  <c r="BK461"/>
  <c r="J377"/>
  <c r="J291"/>
  <c r="BK119"/>
  <c r="J820"/>
  <c r="J755"/>
  <c r="BK627"/>
  <c r="J549"/>
  <c r="J452"/>
  <c r="J373"/>
  <c r="J192"/>
  <c i="3" r="BK226"/>
  <c r="J111"/>
  <c r="J221"/>
  <c r="BK168"/>
  <c r="J288"/>
  <c r="BK221"/>
  <c r="J143"/>
  <c i="2" r="J805"/>
  <c r="BK648"/>
  <c r="J501"/>
  <c r="J398"/>
  <c r="BK362"/>
  <c r="J232"/>
  <c r="J848"/>
  <c r="J734"/>
  <c r="J677"/>
  <c r="BK582"/>
  <c r="J480"/>
  <c r="J355"/>
  <c r="BK195"/>
  <c r="BK827"/>
  <c r="BK715"/>
  <c r="BK578"/>
  <c r="BK447"/>
  <c r="J332"/>
  <c r="BK135"/>
  <c r="J834"/>
  <c r="BK771"/>
  <c r="J624"/>
  <c r="BK529"/>
  <c r="J439"/>
  <c r="BK202"/>
  <c i="3" r="J237"/>
  <c r="J133"/>
  <c r="J189"/>
  <c r="BK104"/>
  <c r="J204"/>
  <c r="BK165"/>
  <c r="BK101"/>
  <c r="J213"/>
  <c i="2" r="J811"/>
  <c r="J711"/>
  <c r="J586"/>
  <c r="J476"/>
  <c r="BK395"/>
  <c r="BK321"/>
  <c r="BK187"/>
  <c r="BK837"/>
  <c r="J715"/>
  <c r="J648"/>
  <c r="J564"/>
  <c r="J497"/>
  <c r="BK414"/>
  <c r="BK350"/>
  <c r="J765"/>
  <c r="BK695"/>
  <c r="BK564"/>
  <c r="J450"/>
  <c r="J383"/>
  <c r="J326"/>
  <c r="BK220"/>
  <c r="BK885"/>
  <c r="J815"/>
  <c r="J707"/>
  <c r="BK619"/>
  <c r="J516"/>
  <c r="BK450"/>
  <c r="BK253"/>
  <c r="J174"/>
  <c i="3" r="J243"/>
  <c r="BK143"/>
  <c r="J278"/>
  <c r="J255"/>
  <c r="J178"/>
  <c r="BK107"/>
  <c r="BK213"/>
  <c r="J170"/>
  <c r="J160"/>
  <c r="J107"/>
  <c r="J233"/>
  <c i="2" r="BK808"/>
  <c r="J630"/>
  <c r="J410"/>
  <c r="BK366"/>
  <c r="BK270"/>
  <c r="BK858"/>
  <c r="J671"/>
  <c r="J590"/>
  <c r="J454"/>
  <c r="BK332"/>
  <c r="BK192"/>
  <c r="BK115"/>
  <c r="BK687"/>
  <c r="BK476"/>
  <c r="BK370"/>
  <c r="BK293"/>
  <c r="J206"/>
  <c r="J874"/>
  <c r="BK718"/>
  <c r="BK616"/>
  <c r="J557"/>
  <c r="BK383"/>
  <c r="J282"/>
  <c r="J195"/>
  <c i="3" r="BK130"/>
  <c r="BK243"/>
  <c r="J180"/>
  <c r="J163"/>
  <c r="BK111"/>
  <c r="J240"/>
  <c i="2" r="J831"/>
  <c r="J730"/>
  <c r="J568"/>
  <c r="J426"/>
  <c r="BK359"/>
  <c r="BK265"/>
  <c r="BK798"/>
  <c r="BK726"/>
  <c r="BK680"/>
  <c r="BK634"/>
  <c r="BK523"/>
  <c r="BK328"/>
  <c r="BK206"/>
  <c r="J119"/>
  <c r="BK742"/>
  <c r="BK586"/>
  <c r="J504"/>
  <c r="J321"/>
  <c r="J216"/>
  <c r="J887"/>
  <c r="J798"/>
  <c r="BK655"/>
  <c r="J582"/>
  <c r="BK487"/>
  <c r="BK291"/>
  <c r="BK212"/>
  <c i="3" r="BK285"/>
  <c r="BK158"/>
  <c r="J258"/>
  <c r="J139"/>
  <c r="BK258"/>
  <c r="BK178"/>
  <c r="J101"/>
  <c i="2" r="J695"/>
  <c r="J561"/>
  <c r="BK429"/>
  <c r="J293"/>
  <c r="BK156"/>
  <c r="J867"/>
  <c r="J752"/>
  <c r="BK658"/>
  <c r="BK508"/>
  <c r="BK398"/>
  <c r="J249"/>
  <c r="BK862"/>
  <c r="J738"/>
  <c r="BK557"/>
  <c r="BK355"/>
  <c r="J265"/>
  <c r="BK174"/>
  <c r="J862"/>
  <c r="BK787"/>
  <c r="BK664"/>
  <c r="BK568"/>
  <c r="J458"/>
  <c r="J359"/>
  <c r="BK273"/>
  <c r="J162"/>
  <c i="3" r="J252"/>
  <c r="BK156"/>
  <c r="J217"/>
  <c r="BK151"/>
  <c r="J275"/>
  <c r="J196"/>
  <c r="J285"/>
  <c r="J185"/>
  <c r="J104"/>
  <c i="2" r="J771"/>
  <c r="J572"/>
  <c r="J461"/>
  <c r="J353"/>
  <c r="BK224"/>
  <c r="BK125"/>
  <c r="J787"/>
  <c r="BK674"/>
  <c r="J594"/>
  <c r="BK519"/>
  <c r="J298"/>
  <c r="BK162"/>
  <c r="J726"/>
  <c r="J612"/>
  <c r="BK465"/>
  <c r="BK406"/>
  <c r="J883"/>
  <c r="J785"/>
  <c r="BK652"/>
  <c r="BK594"/>
  <c r="BK501"/>
  <c r="J434"/>
  <c r="J280"/>
  <c i="3" r="BK272"/>
  <c r="J153"/>
  <c i="2" r="J791"/>
  <c r="J658"/>
  <c r="BK494"/>
  <c r="BK391"/>
  <c r="J202"/>
  <c r="J827"/>
  <c r="J742"/>
  <c r="J655"/>
  <c r="BK549"/>
  <c r="BK516"/>
  <c r="BK344"/>
  <c r="J131"/>
  <c r="BK791"/>
  <c r="J718"/>
  <c r="J616"/>
  <c r="BK512"/>
  <c r="J391"/>
  <c r="BK282"/>
  <c r="BK139"/>
  <c r="J843"/>
  <c r="J774"/>
  <c r="BK677"/>
  <c r="J601"/>
  <c r="J472"/>
  <c r="J362"/>
  <c r="J270"/>
  <c r="J156"/>
  <c i="3" r="J211"/>
  <c r="BK163"/>
  <c r="J117"/>
  <c r="BK196"/>
  <c r="J165"/>
  <c r="J209"/>
  <c r="J151"/>
  <c r="BK288"/>
  <c r="BK160"/>
  <c i="2" r="BK738"/>
  <c r="J578"/>
  <c r="BK468"/>
  <c r="J370"/>
  <c r="J285"/>
  <c r="J143"/>
  <c r="J746"/>
  <c r="BK691"/>
  <c r="J643"/>
  <c r="BK572"/>
  <c r="J491"/>
  <c r="J406"/>
  <c r="J181"/>
  <c r="J824"/>
  <c r="J722"/>
  <c r="BK561"/>
  <c r="BK444"/>
  <c r="BK353"/>
  <c r="BK249"/>
  <c r="BK880"/>
  <c r="J781"/>
  <c r="BK746"/>
  <c r="BK612"/>
  <c r="J541"/>
  <c r="J429"/>
  <c r="BK260"/>
  <c r="BK152"/>
  <c i="3" r="J173"/>
  <c r="BK124"/>
  <c r="BK237"/>
  <c r="BK185"/>
  <c r="BK96"/>
  <c r="BK189"/>
  <c i="2" r="J869"/>
  <c r="BK785"/>
  <c r="J609"/>
  <c r="BK483"/>
  <c r="BK326"/>
  <c r="BK277"/>
  <c r="J880"/>
  <c r="J808"/>
  <c r="BK624"/>
  <c r="BK547"/>
  <c r="BK340"/>
  <c r="BK170"/>
  <c r="J777"/>
  <c r="J691"/>
  <c r="J523"/>
  <c r="BK423"/>
  <c r="BK315"/>
  <c r="BK877"/>
  <c r="BK805"/>
  <c r="BK643"/>
  <c r="BK553"/>
  <c r="BK379"/>
  <c r="BK298"/>
  <c r="BK228"/>
  <c i="3" r="BK278"/>
  <c r="J168"/>
  <c r="J266"/>
  <c r="J226"/>
  <c r="BK170"/>
  <c r="J247"/>
  <c r="BK173"/>
  <c r="J124"/>
  <c r="J158"/>
  <c i="2" r="BK872"/>
  <c r="J794"/>
  <c r="J652"/>
  <c r="BK497"/>
  <c r="J414"/>
  <c r="J273"/>
  <c r="BK869"/>
  <c r="BK820"/>
  <c r="J687"/>
  <c r="BK630"/>
  <c r="J539"/>
  <c r="J379"/>
  <c r="BK216"/>
  <c r="J858"/>
  <c r="BK749"/>
  <c r="BK671"/>
  <c r="BK539"/>
  <c r="BK426"/>
  <c r="BK280"/>
  <c r="BK147"/>
  <c r="J872"/>
  <c r="BK768"/>
  <c r="J668"/>
  <c r="BK609"/>
  <c r="J395"/>
  <c r="J350"/>
  <c r="J242"/>
  <c r="BK143"/>
  <c i="3" r="J175"/>
  <c r="BK121"/>
  <c r="BK233"/>
  <c r="BK183"/>
  <c r="J135"/>
  <c r="BK252"/>
  <c r="J202"/>
  <c r="BK135"/>
  <c r="BK281"/>
  <c r="BK149"/>
  <c i="2" r="BK874"/>
  <c r="J699"/>
  <c r="J598"/>
  <c r="J419"/>
  <c r="BK346"/>
  <c r="J256"/>
  <c r="J139"/>
  <c r="J768"/>
  <c r="J684"/>
  <c r="J605"/>
  <c r="J534"/>
  <c r="BK434"/>
  <c r="BK242"/>
  <c r="BK755"/>
  <c r="BK699"/>
  <c r="J575"/>
  <c r="BK454"/>
  <c r="J346"/>
  <c r="BK887"/>
  <c r="BK811"/>
  <c r="BK752"/>
  <c r="J634"/>
  <c r="BK544"/>
  <c r="J494"/>
  <c r="J423"/>
  <c r="J220"/>
  <c i="3" r="BK240"/>
  <c r="J199"/>
  <c r="BK275"/>
  <c r="J230"/>
  <c r="J191"/>
  <c r="BK199"/>
  <c r="BK117"/>
  <c r="BK194"/>
  <c r="J130"/>
  <c i="2" r="J803"/>
  <c r="J674"/>
  <c r="BK480"/>
  <c r="J402"/>
  <c r="J245"/>
  <c r="J166"/>
  <c r="BK777"/>
  <c r="J661"/>
  <c r="J619"/>
  <c r="BK458"/>
  <c r="J366"/>
  <c r="J304"/>
  <c r="J852"/>
  <c r="J703"/>
  <c r="BK526"/>
  <c r="BK410"/>
  <c r="J340"/>
  <c r="J277"/>
  <c r="J170"/>
  <c r="BK867"/>
  <c r="J680"/>
  <c r="BK598"/>
  <c r="J512"/>
  <c r="J386"/>
  <c r="J328"/>
  <c r="BK232"/>
  <c i="3" r="J262"/>
  <c r="J146"/>
  <c r="J272"/>
  <c r="BK209"/>
  <c r="BK127"/>
  <c r="BK266"/>
  <c r="BK230"/>
  <c r="J156"/>
  <c i="2" r="BK815"/>
  <c r="BK734"/>
  <c r="BK575"/>
  <c r="BK472"/>
  <c r="BK381"/>
  <c r="J260"/>
  <c r="BK131"/>
  <c r="BK781"/>
  <c r="BK703"/>
  <c r="BK601"/>
  <c r="J526"/>
  <c r="BK452"/>
  <c r="BK419"/>
  <c r="J315"/>
  <c r="J125"/>
  <c r="J759"/>
  <c r="BK668"/>
  <c r="BK491"/>
  <c r="BK386"/>
  <c r="BK285"/>
  <c r="J228"/>
  <c r="J885"/>
  <c r="BK722"/>
  <c r="BK605"/>
  <c r="BK504"/>
  <c r="BK402"/>
  <c r="J335"/>
  <c r="BK245"/>
  <c r="J147"/>
  <c i="3" r="BK204"/>
  <c r="J96"/>
  <c r="BK247"/>
  <c r="J207"/>
  <c r="BK133"/>
  <c r="BK215"/>
  <c r="BK139"/>
  <c r="BK255"/>
  <c r="BK146"/>
  <c i="2" r="BK834"/>
  <c r="J762"/>
  <c r="J627"/>
  <c r="BK534"/>
  <c r="BK373"/>
  <c r="J253"/>
  <c r="J152"/>
  <c r="BK852"/>
  <c r="BK759"/>
  <c r="J664"/>
  <c r="J468"/>
  <c r="BK335"/>
  <c r="J187"/>
  <c r="BK831"/>
  <c r="BK711"/>
  <c r="J508"/>
  <c r="J344"/>
  <c r="BK304"/>
  <c r="BK256"/>
  <c r="J115"/>
  <c r="J837"/>
  <c r="J749"/>
  <c r="J547"/>
  <c r="J483"/>
  <c r="BK377"/>
  <c r="BK317"/>
  <c r="J224"/>
  <c i="3" r="BK207"/>
  <c r="J269"/>
  <c r="BK219"/>
  <c r="BK202"/>
  <c r="BK153"/>
  <c r="J281"/>
  <c r="J219"/>
  <c r="J194"/>
  <c r="J121"/>
  <c r="BK211"/>
  <c r="J183"/>
  <c r="BK175"/>
  <c i="2" l="1" r="T114"/>
  <c r="T161"/>
  <c r="T201"/>
  <c r="R308"/>
  <c r="BK401"/>
  <c r="J401"/>
  <c r="J70"/>
  <c r="P449"/>
  <c r="T471"/>
  <c r="T623"/>
  <c r="T647"/>
  <c r="T667"/>
  <c r="T690"/>
  <c r="T737"/>
  <c r="R758"/>
  <c r="R780"/>
  <c r="BK797"/>
  <c r="J797"/>
  <c r="J82"/>
  <c r="BK814"/>
  <c r="J814"/>
  <c r="J83"/>
  <c r="T823"/>
  <c r="R866"/>
  <c r="R871"/>
  <c r="R882"/>
  <c i="3" r="P100"/>
  <c r="P94"/>
  <c r="P116"/>
  <c r="P115"/>
  <c r="BK242"/>
  <c r="J242"/>
  <c r="J71"/>
  <c i="2" r="P114"/>
  <c r="P161"/>
  <c r="R201"/>
  <c r="P308"/>
  <c r="P385"/>
  <c r="P401"/>
  <c r="BK449"/>
  <c r="J449"/>
  <c r="J71"/>
  <c r="T449"/>
  <c r="BK471"/>
  <c r="J471"/>
  <c r="J72"/>
  <c r="BK623"/>
  <c r="J623"/>
  <c r="J73"/>
  <c r="BK647"/>
  <c r="J647"/>
  <c r="J76"/>
  <c r="BK667"/>
  <c r="J667"/>
  <c r="J77"/>
  <c r="R690"/>
  <c r="R737"/>
  <c r="P758"/>
  <c r="BK780"/>
  <c r="J780"/>
  <c r="J81"/>
  <c r="P797"/>
  <c r="R814"/>
  <c r="BK823"/>
  <c r="J823"/>
  <c r="J84"/>
  <c r="P866"/>
  <c r="P871"/>
  <c r="T882"/>
  <c i="3" r="T100"/>
  <c r="T94"/>
  <c r="T116"/>
  <c r="T115"/>
  <c r="P225"/>
  <c r="P242"/>
  <c i="2" r="R114"/>
  <c r="R161"/>
  <c r="BK201"/>
  <c r="J201"/>
  <c r="J67"/>
  <c r="BK308"/>
  <c r="J308"/>
  <c r="J68"/>
  <c r="BK385"/>
  <c r="J385"/>
  <c r="J69"/>
  <c r="T385"/>
  <c r="T401"/>
  <c r="R471"/>
  <c r="R623"/>
  <c r="R647"/>
  <c r="R667"/>
  <c r="BK690"/>
  <c r="J690"/>
  <c r="J78"/>
  <c r="BK737"/>
  <c r="J737"/>
  <c r="J79"/>
  <c r="T758"/>
  <c r="T780"/>
  <c r="T797"/>
  <c r="T814"/>
  <c r="P823"/>
  <c r="BK866"/>
  <c r="J866"/>
  <c r="J86"/>
  <c r="BK871"/>
  <c r="J871"/>
  <c r="J87"/>
  <c r="P882"/>
  <c i="3" r="BK116"/>
  <c r="BK115"/>
  <c r="J115"/>
  <c r="J67"/>
  <c r="R225"/>
  <c r="R242"/>
  <c i="2" r="BK114"/>
  <c r="J114"/>
  <c r="J65"/>
  <c r="BK161"/>
  <c r="J161"/>
  <c r="J66"/>
  <c r="P201"/>
  <c r="T308"/>
  <c r="R385"/>
  <c r="R401"/>
  <c r="R449"/>
  <c r="P471"/>
  <c r="P623"/>
  <c r="P647"/>
  <c r="P667"/>
  <c r="P690"/>
  <c r="P737"/>
  <c r="BK758"/>
  <c r="J758"/>
  <c r="J80"/>
  <c r="P780"/>
  <c r="R797"/>
  <c r="P814"/>
  <c r="R823"/>
  <c r="T866"/>
  <c r="T871"/>
  <c r="BK882"/>
  <c r="J882"/>
  <c r="J90"/>
  <c i="3" r="BK100"/>
  <c r="J100"/>
  <c r="J66"/>
  <c r="R100"/>
  <c r="R94"/>
  <c r="R116"/>
  <c r="R115"/>
  <c r="BK225"/>
  <c r="J225"/>
  <c r="J70"/>
  <c r="T225"/>
  <c r="T242"/>
  <c r="BK95"/>
  <c r="J95"/>
  <c r="J65"/>
  <c i="2" r="BK642"/>
  <c r="J642"/>
  <c r="J74"/>
  <c r="BK876"/>
  <c r="J876"/>
  <c r="J88"/>
  <c r="BK879"/>
  <c r="J879"/>
  <c r="J89"/>
  <c i="3" r="E81"/>
  <c r="BE104"/>
  <c r="BE107"/>
  <c r="BE130"/>
  <c r="BE135"/>
  <c r="BE168"/>
  <c r="BE170"/>
  <c r="BE194"/>
  <c r="BE199"/>
  <c r="BE202"/>
  <c r="BE207"/>
  <c r="BE217"/>
  <c r="BE233"/>
  <c r="BE243"/>
  <c r="BE252"/>
  <c r="BE262"/>
  <c r="BE266"/>
  <c r="BE272"/>
  <c r="BE285"/>
  <c r="J56"/>
  <c r="BE127"/>
  <c r="BE143"/>
  <c r="BE151"/>
  <c r="BE153"/>
  <c r="BE165"/>
  <c r="BE178"/>
  <c r="BE185"/>
  <c r="BE189"/>
  <c r="BE196"/>
  <c r="BE204"/>
  <c r="BE226"/>
  <c r="BE237"/>
  <c r="BE240"/>
  <c r="BE269"/>
  <c r="BE275"/>
  <c i="2" r="BK113"/>
  <c r="J113"/>
  <c r="J64"/>
  <c r="BK646"/>
  <c r="J646"/>
  <c r="J75"/>
  <c i="3" r="F59"/>
  <c r="BE96"/>
  <c r="BE111"/>
  <c r="BE117"/>
  <c r="BE121"/>
  <c r="BE139"/>
  <c r="BE156"/>
  <c r="BE158"/>
  <c r="BE173"/>
  <c r="BE191"/>
  <c r="BE255"/>
  <c r="BE258"/>
  <c r="BE281"/>
  <c r="BE101"/>
  <c r="BE124"/>
  <c r="BE133"/>
  <c r="BE146"/>
  <c r="BE149"/>
  <c r="BE160"/>
  <c r="BE163"/>
  <c r="BE175"/>
  <c r="BE180"/>
  <c r="BE183"/>
  <c r="BE209"/>
  <c r="BE211"/>
  <c r="BE213"/>
  <c r="BE215"/>
  <c r="BE219"/>
  <c r="BE221"/>
  <c r="BE230"/>
  <c r="BE247"/>
  <c r="BE278"/>
  <c r="BE288"/>
  <c i="2" r="F59"/>
  <c r="BE119"/>
  <c r="BE131"/>
  <c r="BE166"/>
  <c r="BE174"/>
  <c r="BE181"/>
  <c r="BE192"/>
  <c r="BE256"/>
  <c r="BE285"/>
  <c r="BE293"/>
  <c r="BE304"/>
  <c r="BE323"/>
  <c r="BE335"/>
  <c r="BE344"/>
  <c r="BE346"/>
  <c r="BE353"/>
  <c r="BE362"/>
  <c r="BE410"/>
  <c r="BE423"/>
  <c r="BE444"/>
  <c r="BE452"/>
  <c r="BE465"/>
  <c r="BE476"/>
  <c r="BE480"/>
  <c r="BE483"/>
  <c r="BE487"/>
  <c r="BE504"/>
  <c r="BE519"/>
  <c r="BE523"/>
  <c r="BE534"/>
  <c r="BE557"/>
  <c r="BE568"/>
  <c r="BE572"/>
  <c r="BE575"/>
  <c r="BE638"/>
  <c r="BE658"/>
  <c r="BE674"/>
  <c r="BE684"/>
  <c r="BE691"/>
  <c r="BE695"/>
  <c r="BE699"/>
  <c r="BE707"/>
  <c r="BE730"/>
  <c r="BE734"/>
  <c r="BE738"/>
  <c r="BE759"/>
  <c r="BE762"/>
  <c r="BE774"/>
  <c r="BE848"/>
  <c r="BE872"/>
  <c r="BE877"/>
  <c r="BE880"/>
  <c r="BE883"/>
  <c r="BE885"/>
  <c r="BE887"/>
  <c r="E50"/>
  <c r="J106"/>
  <c r="BE125"/>
  <c r="BE143"/>
  <c r="BE162"/>
  <c r="BE187"/>
  <c r="BE195"/>
  <c r="BE202"/>
  <c r="BE206"/>
  <c r="BE216"/>
  <c r="BE224"/>
  <c r="BE242"/>
  <c r="BE260"/>
  <c r="BE265"/>
  <c r="BE270"/>
  <c r="BE273"/>
  <c r="BE298"/>
  <c r="BE315"/>
  <c r="BE377"/>
  <c r="BE379"/>
  <c r="BE386"/>
  <c r="BE391"/>
  <c r="BE398"/>
  <c r="BE402"/>
  <c r="BE406"/>
  <c r="BE414"/>
  <c r="BE450"/>
  <c r="BE468"/>
  <c r="BE529"/>
  <c r="BE549"/>
  <c r="BE553"/>
  <c r="BE564"/>
  <c r="BE590"/>
  <c r="BE594"/>
  <c r="BE598"/>
  <c r="BE601"/>
  <c r="BE619"/>
  <c r="BE624"/>
  <c r="BE627"/>
  <c r="BE634"/>
  <c r="BE643"/>
  <c r="BE652"/>
  <c r="BE655"/>
  <c r="BE661"/>
  <c r="BE726"/>
  <c r="BE749"/>
  <c r="BE765"/>
  <c r="BE768"/>
  <c r="BE771"/>
  <c r="BE781"/>
  <c r="BE785"/>
  <c r="BE794"/>
  <c r="BE803"/>
  <c r="BE805"/>
  <c r="BE811"/>
  <c r="BE831"/>
  <c r="BE834"/>
  <c r="BE867"/>
  <c r="BE869"/>
  <c r="BE139"/>
  <c r="BE147"/>
  <c r="BE152"/>
  <c r="BE156"/>
  <c r="BE212"/>
  <c r="BE220"/>
  <c r="BE228"/>
  <c r="BE232"/>
  <c r="BE245"/>
  <c r="BE249"/>
  <c r="BE253"/>
  <c r="BE277"/>
  <c r="BE280"/>
  <c r="BE282"/>
  <c r="BE291"/>
  <c r="BE321"/>
  <c r="BE326"/>
  <c r="BE355"/>
  <c r="BE366"/>
  <c r="BE370"/>
  <c r="BE373"/>
  <c r="BE381"/>
  <c r="BE383"/>
  <c r="BE395"/>
  <c r="BE419"/>
  <c r="BE426"/>
  <c r="BE429"/>
  <c r="BE434"/>
  <c r="BE458"/>
  <c r="BE472"/>
  <c r="BE494"/>
  <c r="BE578"/>
  <c r="BE582"/>
  <c r="BE586"/>
  <c r="BE605"/>
  <c r="BE609"/>
  <c r="BE612"/>
  <c r="BE630"/>
  <c r="BE648"/>
  <c r="BE711"/>
  <c r="BE715"/>
  <c r="BE746"/>
  <c r="BE787"/>
  <c r="BE791"/>
  <c r="BE808"/>
  <c r="BE815"/>
  <c r="BE820"/>
  <c r="BE824"/>
  <c r="BE827"/>
  <c r="BE874"/>
  <c r="BE115"/>
  <c r="BE135"/>
  <c r="BE170"/>
  <c r="BE238"/>
  <c r="BE309"/>
  <c r="BE317"/>
  <c r="BE328"/>
  <c r="BE332"/>
  <c r="BE340"/>
  <c r="BE350"/>
  <c r="BE359"/>
  <c r="BE439"/>
  <c r="BE447"/>
  <c r="BE454"/>
  <c r="BE461"/>
  <c r="BE491"/>
  <c r="BE497"/>
  <c r="BE501"/>
  <c r="BE508"/>
  <c r="BE512"/>
  <c r="BE516"/>
  <c r="BE526"/>
  <c r="BE539"/>
  <c r="BE541"/>
  <c r="BE544"/>
  <c r="BE547"/>
  <c r="BE561"/>
  <c r="BE616"/>
  <c r="BE664"/>
  <c r="BE668"/>
  <c r="BE671"/>
  <c r="BE677"/>
  <c r="BE680"/>
  <c r="BE687"/>
  <c r="BE703"/>
  <c r="BE718"/>
  <c r="BE722"/>
  <c r="BE742"/>
  <c r="BE752"/>
  <c r="BE755"/>
  <c r="BE777"/>
  <c r="BE798"/>
  <c r="BE837"/>
  <c r="BE843"/>
  <c r="BE852"/>
  <c r="BE858"/>
  <c r="BE862"/>
  <c i="3" r="F37"/>
  <c i="1" r="BB57"/>
  <c i="2" r="F39"/>
  <c i="1" r="BD56"/>
  <c i="2" r="J36"/>
  <c i="1" r="AW56"/>
  <c i="2" r="F36"/>
  <c i="1" r="BA56"/>
  <c i="3" r="F39"/>
  <c i="1" r="BD57"/>
  <c r="AS54"/>
  <c i="2" r="F37"/>
  <c i="1" r="BB56"/>
  <c i="3" r="J36"/>
  <c i="1" r="AW57"/>
  <c i="3" r="F36"/>
  <c i="1" r="BA57"/>
  <c i="3" r="F38"/>
  <c i="1" r="BC57"/>
  <c i="2" r="F38"/>
  <c i="1" r="BC56"/>
  <c i="2" l="1" r="R865"/>
  <c i="3" r="T224"/>
  <c r="T93"/>
  <c r="R224"/>
  <c r="R93"/>
  <c r="P224"/>
  <c r="P93"/>
  <c i="1" r="AU57"/>
  <c i="2" r="R646"/>
  <c r="R113"/>
  <c r="R112"/>
  <c r="P865"/>
  <c r="P113"/>
  <c r="T865"/>
  <c r="P646"/>
  <c r="T646"/>
  <c r="T113"/>
  <c r="T112"/>
  <c i="3" r="BK94"/>
  <c r="J94"/>
  <c r="J64"/>
  <c r="J116"/>
  <c r="J68"/>
  <c i="2" r="BK865"/>
  <c r="J865"/>
  <c r="J85"/>
  <c i="3" r="BK224"/>
  <c r="J224"/>
  <c r="J69"/>
  <c i="2" r="J35"/>
  <c i="1" r="AV56"/>
  <c r="AT56"/>
  <c i="3" r="F35"/>
  <c i="1" r="AZ57"/>
  <c r="BA55"/>
  <c r="BA54"/>
  <c r="W30"/>
  <c r="BC55"/>
  <c r="AY55"/>
  <c r="BB55"/>
  <c r="BB54"/>
  <c r="W31"/>
  <c r="BD55"/>
  <c r="BD54"/>
  <c r="W33"/>
  <c i="3" r="J35"/>
  <c i="1" r="AV57"/>
  <c r="AT57"/>
  <c i="2" r="F35"/>
  <c i="1" r="AZ56"/>
  <c i="2" l="1" r="P112"/>
  <c i="1" r="AU56"/>
  <c i="2" r="BK112"/>
  <c r="J112"/>
  <c r="J63"/>
  <c i="3" r="BK93"/>
  <c r="J93"/>
  <c r="J32"/>
  <c i="1" r="AG57"/>
  <c r="AX55"/>
  <c r="BC54"/>
  <c r="W32"/>
  <c r="AW55"/>
  <c r="AU55"/>
  <c r="AU54"/>
  <c r="AW54"/>
  <c r="AK30"/>
  <c i="2" r="J32"/>
  <c i="1" r="AG56"/>
  <c r="AG55"/>
  <c r="AG54"/>
  <c r="AK26"/>
  <c r="AZ55"/>
  <c r="AZ54"/>
  <c r="AV54"/>
  <c r="AK29"/>
  <c r="AX54"/>
  <c i="3" l="1" r="J41"/>
  <c r="J63"/>
  <c i="2" r="J41"/>
  <c i="1" r="AN56"/>
  <c r="AN57"/>
  <c r="AK35"/>
  <c r="AT54"/>
  <c r="W29"/>
  <c r="AY54"/>
  <c r="AV55"/>
  <c r="AT55"/>
  <c r="AN5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<sst xmlns="http://schemas.openxmlformats.org/spreadsheetml/2006/main">
  <si>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</si>
  <si>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</si>
  <si>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</si>
  <si>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</si>
  <si>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</si>
  <si>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{90d9cfa5-51f3-41f6-8e37-aed0fe4ac1ec}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</si>
  <si>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</si>
  <si>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</si>
  <si>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</si>
  <si>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</si>
  <si>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</si>
  <si>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</si>
  <si>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</si>
  <si>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</si>
  <si>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2408P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</si>
  <si>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</si>
  <si>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</si>
  <si>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Chebský hrad - úprava Šancí a kasemat</t>
  </si>
  <si>
    <t>KSO:</t>
  </si>
  <si>
    <t/>
  </si>
  <si>
    <t>CC-CZ:</t>
  </si>
  <si>
    <t>Místo:</t>
  </si>
  <si>
    <t>Cheb</t>
  </si>
  <si>
    <t>Datum:</t>
  </si>
  <si>
    <t>31. 8. 2024</t>
  </si>
  <si>
    <t>Zadavatel:</t>
  </si>
  <si>
    <t>IČ:</t>
  </si>
  <si>
    <t>město Cheb</t>
  </si>
  <si>
    <t>DIČ:</t>
  </si>
  <si>
    <t>Uchazeč:</t>
  </si>
  <si>
    <t>Vyplň údaj</t>
  </si>
  <si>
    <t>Projektant:</t>
  </si>
  <si>
    <t>Atelier Stoeckl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</si>
  <si>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</si>
  <si>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</si>
  <si>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</si>
  <si>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</si>
  <si>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</si>
  <si>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</si>
  <si>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</si>
  <si>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</si>
  <si>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</si>
  <si>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</si>
  <si>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</si>
  <si>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</si>
  <si>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</si>
  <si>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</si>
  <si>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</si>
  <si>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</si>
  <si>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</si>
  <si>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</si>
  <si>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</si>
  <si>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</si>
  <si>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</si>
  <si>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</si>
  <si>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</si>
  <si>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</si>
  <si>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</si>
  <si>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</si>
  <si>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</si>
  <si>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</si>
  <si>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</si>
  <si>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</si>
  <si>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</si>
  <si>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</si>
  <si>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</si>
  <si>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</si>
  <si>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</si>
  <si>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</si>
  <si>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</si>
  <si>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</si>
  <si>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</si>
  <si>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</si>
  <si>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</si>
  <si>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</si>
  <si>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</si>
  <si>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vstupní objekt</t>
  </si>
  <si>
    <t>STA</t>
  </si>
  <si>
    <t>1</t>
  </si>
  <si>
    <t>{aaab88c4-df9f-47bf-a331-97e458c31a40}</t>
  </si>
  <si>
    <t>2</t>
  </si>
  <si>
    <t>/</t>
  </si>
  <si>
    <t>1.1</t>
  </si>
  <si>
    <t>stavební část</t>
  </si>
  <si>
    <t>Soupis</t>
  </si>
  <si>
    <t>{e6cb1153-d96b-40d7-ada8-ef8c2a6d137e}</t>
  </si>
  <si>
    <t>1.2</t>
  </si>
  <si>
    <t>elektroinstalace</t>
  </si>
  <si>
    <t>{a6528814-b426-44ac-bac7-885abb9cec0c}</t>
  </si>
  <si>
    <t>KRYCÍ LIST SOUPISU PRACÍ</t>
  </si>
  <si>
    <t>Objekt:</t>
  </si>
  <si>
    <t>01 - vstupní objekt</t>
  </si>
  <si>
    <t>Soupis:</t>
  </si>
  <si>
    <t>1.1 -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</si>
  <si>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</si>
  <si>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</si>
  <si>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</si>
  <si>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</si>
  <si>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</si>
  <si>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</si>
  <si>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</si>
  <si>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</si>
  <si>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</si>
  <si>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</si>
  <si>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</si>
  <si>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</si>
  <si>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</si>
  <si>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</si>
  <si>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</si>
  <si>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</si>
  <si>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</si>
  <si>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</si>
  <si>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</si>
  <si>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</si>
  <si>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</si>
  <si>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</si>
  <si>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</si>
  <si>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</si>
  <si>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</si>
  <si>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</si>
  <si>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</si>
  <si>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</si>
  <si>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</si>
  <si>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</si>
  <si>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</si>
  <si>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</si>
  <si>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</si>
  <si>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</si>
  <si>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</si>
  <si>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</si>
  <si>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</si>
  <si>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</si>
  <si>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</si>
  <si>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</si>
  <si>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</si>
  <si>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</si>
  <si>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</si>
  <si>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</si>
  <si>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</si>
  <si>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</si>
  <si>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</si>
  <si>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</si>
  <si>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</si>
  <si>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</si>
  <si>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</si>
  <si>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</si>
  <si>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CS ÚRS 2024 01</t>
  </si>
  <si>
    <t>4</t>
  </si>
  <si>
    <t>-1733542095</t>
  </si>
  <si>
    <t>PP</t>
  </si>
  <si>
    <t>Rozebrání dlažeb komunikací pro pěší s přemístěním hmot na skládku na vzdálenost do 3 m nebo s naložením na dopravní prostředek s ložem z kameniva nebo živice a s jakoukoliv výplní spár ručně z kamenných dlaždic nebo desek</t>
  </si>
  <si>
    <t>Online PSC</t>
  </si>
  <si>
    <t>https://podminky.urs.cz/item/CS_URS_2024_01/113106122</t>
  </si>
  <si>
    <t>VV</t>
  </si>
  <si>
    <t>1,5*(1,25+1,2) "strana východ - pod schodištěm</t>
  </si>
  <si>
    <t>122251101</t>
  </si>
  <si>
    <t>Odkopávky a prokopávky nezapažené v hornině třídy těžitelnosti I skupiny 3 objem do 20 m3 strojně</t>
  </si>
  <si>
    <t>m3</t>
  </si>
  <si>
    <t>-180899196</t>
  </si>
  <si>
    <t>Odkopávky a prokopávky nezapažené strojně v hornině třídy těžitelnosti I skupiny 3 do 20 m3</t>
  </si>
  <si>
    <t>https://podminky.urs.cz/item/CS_URS_2024_01/122251101</t>
  </si>
  <si>
    <t>0,36*(12,0*5,3-(4,7*1,4+1,5*1,3)) "strana západ plocha pod stavbou</t>
  </si>
  <si>
    <t>0,36*4,0*4,5 "strana východ podél schodišť. zdí</t>
  </si>
  <si>
    <t>1,6*0,5*3,0 "strana východ pod nové schodiště</t>
  </si>
  <si>
    <t>3</t>
  </si>
  <si>
    <t>132251101</t>
  </si>
  <si>
    <t>Hloubení rýh nezapažených š do 800 mm v hornině třídy těžitelnosti I skupiny 3 objem do 20 m3 strojně</t>
  </si>
  <si>
    <t>-579842841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</si>
  <si>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</si>
  <si>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</si>
  <si>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 xml:space="preserve">0,8*0,6*(2,88+3,185)+0,3*0,5*3,72 "strana západ zákl. pasy </t>
  </si>
  <si>
    <t>2*(2,59*(0,4*1,0+(0,6+1,0)/2*1,5))+2*2,4*0,4*0,9+2*0,4*2,2*0,85 "strana východ zákl. pasy schod. zdí a stupňů</t>
  </si>
  <si>
    <t>2*0,6*1,5*2,0 "strana východ prodloužení potrubí pro šachty</t>
  </si>
  <si>
    <t>132251251</t>
  </si>
  <si>
    <t>Hloubení rýh nezapažených š do 2000 mm v hornině třídy těžitelnosti I skupiny 3 objem do 20 m3 strojně</t>
  </si>
  <si>
    <t>-1471762146</t>
  </si>
  <si>
    <t>Hloubení nezapažených rýh šířky přes 800 do 2 000 mm strojně s urovnáním dna do předepsaného profilu a spádu v hornině třídy těžitelnosti I skupiny 3 do 20 m3</t>
  </si>
  <si>
    <t>https://podminky.urs.cz/item/CS_URS_2024_01/132251251</t>
  </si>
  <si>
    <t>2*1,215*(0,92*1,0+(1,4+2,0)/2*1,5) "strana východ zákl. pasy schod. zdí a stupňů</t>
  </si>
  <si>
    <t>5</t>
  </si>
  <si>
    <t>133212811</t>
  </si>
  <si>
    <t>Hloubení nezapažených šachet v hornině třídy těžitelnosti I skupiny 3 plocha výkopu do 4 m2 ručně</t>
  </si>
  <si>
    <t>1589237502</t>
  </si>
  <si>
    <t>Hloubení nezapažených šachet ručně v horninách třídy těžitelnosti I skupiny 3, půdorysná plocha výkopu do 4 m2</t>
  </si>
  <si>
    <t>https://podminky.urs.cz/item/CS_URS_2024_01/133212811</t>
  </si>
  <si>
    <t>2 "odkopání kanalizačních šachet pro přemístění na východní straně a úprava vývodu kanalizace na západní straně</t>
  </si>
  <si>
    <t>6</t>
  </si>
  <si>
    <t>162751114</t>
  </si>
  <si>
    <t>Vodorovné přemístění přes 6 000 do 7000 m výkopku/sypaniny z horniny třídy těžitelnosti I skupiny 1 až 3</t>
  </si>
  <si>
    <t>-2115572065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</si>
  <si>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</si>
  <si>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https://podminky.urs.cz/item/CS_URS_2024_01/162751114</t>
  </si>
  <si>
    <t>28,705+18,581+8,432+2,0-8,19-3,0</t>
  </si>
  <si>
    <t>7</t>
  </si>
  <si>
    <t>171201231</t>
  </si>
  <si>
    <t>Poplatek za uložení zeminy a kamení na recyklační skládce (skládkovné) kód odpadu 17 05 04</t>
  </si>
  <si>
    <t>t</t>
  </si>
  <si>
    <t>1828803791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</si>
  <si>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</si>
  <si>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</si>
  <si>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46,528*1,9 'Přepočtené koeficientem množství</t>
  </si>
  <si>
    <t>8</t>
  </si>
  <si>
    <t>174151101</t>
  </si>
  <si>
    <t>Zásyp jam, šachet rýh nebo kolem objektů sypaninou se zhutněním</t>
  </si>
  <si>
    <t>-996758384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</si>
  <si>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</si>
  <si>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</si>
  <si>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2*3,9*(0,4+1,0)/2*1,5 "strana východ obsyp schod. zdí</t>
  </si>
  <si>
    <t>3,0 "strana východ prodloužení potrubí pro šachty</t>
  </si>
  <si>
    <t>9</t>
  </si>
  <si>
    <t>M</t>
  </si>
  <si>
    <t>58343930</t>
  </si>
  <si>
    <t>kamenivo drcené hrubé frakce 16/32</t>
  </si>
  <si>
    <t>753265765</t>
  </si>
  <si>
    <t>8,19 "strana východ obsyp schod. zdí</t>
  </si>
  <si>
    <t>8,19*1,9 'Přepočtené koeficientem množství</t>
  </si>
  <si>
    <t>10</t>
  </si>
  <si>
    <t>181951112</t>
  </si>
  <si>
    <t>Úprava pláně v hornině třídy těžitelnosti I skupiny 1 až 3 se zhutněním strojně</t>
  </si>
  <si>
    <t>-1563361289</t>
  </si>
  <si>
    <t>Úprava pláně vyrovnáním výškových rozdílů strojně v hornině třídy těžitelnosti I, skupiny 1 až 3 se zhutněním</t>
  </si>
  <si>
    <t>https://podminky.urs.cz/item/CS_URS_2024_01/181951112</t>
  </si>
  <si>
    <t>0,36*(12,0*5,3-(4,7*1,4+1,5*1,3)) "strana západ plocha pod dlažbu</t>
  </si>
  <si>
    <t>Zakládání</t>
  </si>
  <si>
    <t>11</t>
  </si>
  <si>
    <t>212751103</t>
  </si>
  <si>
    <t>Trativod z drenážních trubek flexibilních PVC-U SN 4 perforace 360° včetně lože otevřený výkop DN 80 pro meliorace</t>
  </si>
  <si>
    <t>m</t>
  </si>
  <si>
    <t>349625918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</si>
  <si>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</si>
  <si>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https://podminky.urs.cz/item/CS_URS_2024_01/212751103</t>
  </si>
  <si>
    <t>2*(2,46+0,525+1,215)+2*4 "strana východ</t>
  </si>
  <si>
    <t>213221102</t>
  </si>
  <si>
    <t>Ochranná vrstva na základové spáře z betonu prostého bez zvláštních nároků na prostředí tl do 150 mm tř. C 26/20</t>
  </si>
  <si>
    <t>-1634014321</t>
  </si>
  <si>
    <t>Ochranná vrstva na základové spáře tl. do 150 mm z prostého betonu bez zvláštních nároků na prostředí tř. C 16/20</t>
  </si>
  <si>
    <t>https://podminky.urs.cz/item/CS_URS_2024_01/213221102</t>
  </si>
  <si>
    <t>0,05*(0,6*(2,88+3,185)+0,5*3,72+1,5*4,59) "zákl. pasy strana západ</t>
  </si>
  <si>
    <t>13</t>
  </si>
  <si>
    <t>213311113-1</t>
  </si>
  <si>
    <t>Polštáře zhutněné pod základy z kameniva drceného frakce 8 až 16 mm</t>
  </si>
  <si>
    <t>244334465</t>
  </si>
  <si>
    <t>Polštáře zhutněné pod základy z kameniva hrubého drceného, frakce 8 - 16 mm</t>
  </si>
  <si>
    <t>2*0,1*(0,4*2,59+0,92*1,32) "strana východ pod pasy</t>
  </si>
  <si>
    <t>0,2*1,6*3,0 "strana východ pod schod. desku</t>
  </si>
  <si>
    <t>14</t>
  </si>
  <si>
    <t>274313811</t>
  </si>
  <si>
    <t>Základové pásy z betonu tř. C 25/30</t>
  </si>
  <si>
    <t>-723326478</t>
  </si>
  <si>
    <t>Základy z betonu prostého pasy betonu kamenem neprokládaného tř. C 25/30</t>
  </si>
  <si>
    <t>https://podminky.urs.cz/item/CS_URS_2024_01/274313811</t>
  </si>
  <si>
    <t>stranat východ</t>
  </si>
  <si>
    <t>2*0,8*0,4*2,59+0,92*(1,32+1,29)*1,035 "strana v terénu</t>
  </si>
  <si>
    <t>4,059/0,8*0,15 "nad terénem do bednění</t>
  </si>
  <si>
    <t>2*0,4*2,2*0,85*1,035 "zákl. pasy schod. stupňů</t>
  </si>
  <si>
    <t>15</t>
  </si>
  <si>
    <t>274322511</t>
  </si>
  <si>
    <t>Základové pasy ze ŽB se zvýšenými nároky na prostředí tř. C 25/30</t>
  </si>
  <si>
    <t>864033912</t>
  </si>
  <si>
    <t>Základy z betonu železového (bez výztuže) pasy z betonu se zvýšenými nároky na prostředí tř. C 25/30</t>
  </si>
  <si>
    <t>https://podminky.urs.cz/item/CS_URS_2024_01/274322511</t>
  </si>
  <si>
    <t>strana západ</t>
  </si>
  <si>
    <t xml:space="preserve">(3,469+0,8*1,5*4,59)*1,035 "pasy v terénu </t>
  </si>
  <si>
    <t>0,15*0,6*(2,88+3,185*0,5*3,72) "pasy nad terénem do bednění</t>
  </si>
  <si>
    <t>16</t>
  </si>
  <si>
    <t>274351121</t>
  </si>
  <si>
    <t>Zřízení bednění základových pasů rovného</t>
  </si>
  <si>
    <t>-1628003312</t>
  </si>
  <si>
    <t>Bednění základů pasů rovné zřízení</t>
  </si>
  <si>
    <t>https://podminky.urs.cz/item/CS_URS_2024_01/274351121</t>
  </si>
  <si>
    <t>0,15*(4,59+4,35+2,88+3,99+1,5+0,6+2*(3,75+3,185)) "strana západ</t>
  </si>
  <si>
    <t>0,15*(1,32+1,29+3,855+3,905+2*(2,59+0,92)) "strana východ</t>
  </si>
  <si>
    <t>17</t>
  </si>
  <si>
    <t>274351122</t>
  </si>
  <si>
    <t>Odstranění bednění základových pasů rovného</t>
  </si>
  <si>
    <t>1152048860</t>
  </si>
  <si>
    <t>Bednění základů pasů rovné odstranění</t>
  </si>
  <si>
    <t>https://podminky.urs.cz/item/CS_URS_2024_01/274351122</t>
  </si>
  <si>
    <t>18</t>
  </si>
  <si>
    <t>274361821</t>
  </si>
  <si>
    <t>Výztuž základových pasů betonářskou ocelí 10 505 (R)</t>
  </si>
  <si>
    <t>-1167069620</t>
  </si>
  <si>
    <t>Výztuž základů pasů z betonářské oceli 10 505 (R) nebo BSt 500</t>
  </si>
  <si>
    <t>https://podminky.urs.cz/item/CS_URS_2024_01/274361821</t>
  </si>
  <si>
    <t>(8*0,00121+4*0,000888)*(3,184+2,85) "ZP01 d 14 + 12mm</t>
  </si>
  <si>
    <t>(14*0,00121+8*0,000888)*4,588 "ZP02 d 14 + 12mm</t>
  </si>
  <si>
    <t>0,000617*(3,2*(3,184+2,85)/0,25+5,0*4,588/0,25) "třmínky d 10mm</t>
  </si>
  <si>
    <t>Svislé a kompletní konstrukce</t>
  </si>
  <si>
    <t>19</t>
  </si>
  <si>
    <t>310239211</t>
  </si>
  <si>
    <t>Zazdívka otvorů pl přes 1 do 4 m2 ve zdivu nadzákladovém cihlami pálenými na MVC</t>
  </si>
  <si>
    <t>1704296765</t>
  </si>
  <si>
    <t>Zazdívka otvorů ve zdivu nadzákladovém cihlami pálenými plochy přes 1 m2 do 4 m2 na maltu vápenocementovou</t>
  </si>
  <si>
    <t>https://podminky.urs.cz/item/CS_URS_2024_01/310239211</t>
  </si>
  <si>
    <t>0,4*0,4*(3,69+0,3+5,095+1,6+0,585+0,5) "strana západ - dozdívka pro osazení pozednice</t>
  </si>
  <si>
    <t>20</t>
  </si>
  <si>
    <t>310901113</t>
  </si>
  <si>
    <t>Úprava líce režného zdiva prováděného bez lišt bez spárování</t>
  </si>
  <si>
    <t>-2089147598</t>
  </si>
  <si>
    <t>Úprava líce při zdění režného zdiva bez spárování jakékoliv vazby, popř. předlohy, prováděná volně bez lišt (např. do šňůry)</t>
  </si>
  <si>
    <t>https://podminky.urs.cz/item/CS_URS_2024_01/310901113</t>
  </si>
  <si>
    <t>2*((4,35+1,2+1,22)*2,775+2,95*(3,5+4,65)/2+0,525*(4,67+0,62)+3,99*(3,5+4,65)/2-(0,9*2,02)) "strana západ zdivo</t>
  </si>
  <si>
    <t>0,4*(3,69+0,3+5,095+1,6+0,585+0,5) "strana západ - dozdívka pro osazení pozednice</t>
  </si>
  <si>
    <t>22,119 "strana východ přizdívky</t>
  </si>
  <si>
    <t>311113156</t>
  </si>
  <si>
    <t>Nadzákladová zeď tl přes 400 do 500 mm z hladkých tvárnic ztraceného bednění včetně výplně z betonu tř. C 25/30</t>
  </si>
  <si>
    <t>563995433</t>
  </si>
  <si>
    <t>Nadzákladové zdi z betonových tvárnic ztraceného bednění hladkých, včetně výplně z betonu třídy C 25/30, tloušťky zdiva přes 400 do 500 mm</t>
  </si>
  <si>
    <t>https://podminky.urs.cz/item/CS_URS_2024_01/311113156</t>
  </si>
  <si>
    <t>2*1,0*1,25 "strana východ portál</t>
  </si>
  <si>
    <t>22</t>
  </si>
  <si>
    <t>311231125</t>
  </si>
  <si>
    <t>Zdivo nosné z cihel dl 290 mm P20 až 25 na SMS 5 MPa</t>
  </si>
  <si>
    <t>908222752</t>
  </si>
  <si>
    <t>Zdivo z cihel pálených nosné z cihel plných dl. 290 mm P 20 až 25, na maltu ze suché směsi 5 MPa</t>
  </si>
  <si>
    <t>https://podminky.urs.cz/item/CS_URS_2024_01/311231125</t>
  </si>
  <si>
    <t>2,15*(1,215+0,75)/2*(3,25+2,45)/2-(0,15*(8,38+2,07)) "strana východ vnitřní zdivo u vstupu</t>
  </si>
  <si>
    <t>23</t>
  </si>
  <si>
    <t>311232014-1</t>
  </si>
  <si>
    <t>Zdivo nosné z cihel plných lícových P 60 dl 290 mm P60 na MVC včetně spárování</t>
  </si>
  <si>
    <t>-1130913733</t>
  </si>
  <si>
    <t>P</t>
  </si>
  <si>
    <t>Poznámka k položce:_x000d_
- bez dodávky cihel_x000d_
- zdící a spárovací malta Quick Mix VM 01</t>
  </si>
  <si>
    <t>0,45*((4,35+1,2+1,22)*2,775+2,95*(3,5+4,65)/2+0,525*(4,67+0,62))+0,3*3,99*(3,5+4,65)/2-(0,9*2,02) "stavba - strana západ</t>
  </si>
  <si>
    <t>24</t>
  </si>
  <si>
    <t>596100200-1</t>
  </si>
  <si>
    <t>cihla pálená plná 290x140x65mm dle předepsaných parametrů</t>
  </si>
  <si>
    <t>kus</t>
  </si>
  <si>
    <t>-853506339</t>
  </si>
  <si>
    <t>Poznámka k položce:_x000d_
Spotřeba: 53 kus/m2</t>
  </si>
  <si>
    <t>18,173*307 'Přepočtené koeficientem množství</t>
  </si>
  <si>
    <t>25</t>
  </si>
  <si>
    <t>311322511</t>
  </si>
  <si>
    <t>Nosná zeď ze ŽB odolného proti agresivnímu prostředí tř. C 25/30 bez výztuže</t>
  </si>
  <si>
    <t>1871331504</t>
  </si>
  <si>
    <t>Nadzákladové zdi z betonu železového (bez výztuže) nosné odolného proti agresivnímu prostředí tř. C 25/30</t>
  </si>
  <si>
    <t>https://podminky.urs.cz/item/CS_URS_2024_01/311322511</t>
  </si>
  <si>
    <t>2*(0,2*1,37*(2,46+1,215)+1,215*0,15*0,54) "strana východ</t>
  </si>
  <si>
    <t>26</t>
  </si>
  <si>
    <t>311351311</t>
  </si>
  <si>
    <t>Zřízení jednostranného bednění nosných nadzákladových zdí</t>
  </si>
  <si>
    <t>-1097983466</t>
  </si>
  <si>
    <t>Bednění nadzákladových zdí nosných rovné jednostranné zřízení</t>
  </si>
  <si>
    <t>https://podminky.urs.cz/item/CS_URS_2024_01/311351311</t>
  </si>
  <si>
    <t>2*1,37*(2,46+1,215) "strana východ</t>
  </si>
  <si>
    <t>2*2,87*(0,6+0,75) "strana západ PI 01</t>
  </si>
  <si>
    <t>0,6*2*(2,27+2,42+2,57)+2,87*(0,9+0,3+0,6)+0,15*2*(0,9+2*0,6) "strana západ PI 02</t>
  </si>
  <si>
    <t>27</t>
  </si>
  <si>
    <t>311351311-1</t>
  </si>
  <si>
    <t>Příplatek za složitost bednění</t>
  </si>
  <si>
    <t>-1738996024</t>
  </si>
  <si>
    <t>28</t>
  </si>
  <si>
    <t>311351312</t>
  </si>
  <si>
    <t>Odstranění jednostranného bednění nosných nadzákladových zdí</t>
  </si>
  <si>
    <t>-1172204602</t>
  </si>
  <si>
    <t>Bednění nadzákladových zdí nosných rovné jednostranné odstranění</t>
  </si>
  <si>
    <t>https://podminky.urs.cz/item/CS_URS_2024_01/311351312</t>
  </si>
  <si>
    <t>29</t>
  </si>
  <si>
    <t>311351911-1</t>
  </si>
  <si>
    <t>Příplatek k cenám bednění nosných nadzákladových zdí za pohledový beton třídy PB3</t>
  </si>
  <si>
    <t>-1018699037</t>
  </si>
  <si>
    <t>Bednění nadzákladových zdí nosných Příplatek k cenám bednění za pohledový beton třídy PB3</t>
  </si>
  <si>
    <t>30</t>
  </si>
  <si>
    <t>311361821</t>
  </si>
  <si>
    <t>Výztuž nosných zdí betonářskou ocelí 10 505</t>
  </si>
  <si>
    <t>-2022749470</t>
  </si>
  <si>
    <t>Výztuž nadzákladových zdí nosných svislých nebo odkloněných od svislice, rovných nebo oblých z betonářské oceli 10 505 (R) nebo BSt 500</t>
  </si>
  <si>
    <t>https://podminky.urs.cz/item/CS_URS_2024_01/311361821</t>
  </si>
  <si>
    <t>2*(0,000888*8*1,25+0,000375*1,0*5*2) "strana východ d 12 + 8mm</t>
  </si>
  <si>
    <t>31</t>
  </si>
  <si>
    <t>31723099R</t>
  </si>
  <si>
    <t>Vkládání vyztužení překladu nad dveřmi do cihelné spáry</t>
  </si>
  <si>
    <t>-1706079275</t>
  </si>
  <si>
    <t>4 "viz řez C-C</t>
  </si>
  <si>
    <t>32</t>
  </si>
  <si>
    <t>13010218</t>
  </si>
  <si>
    <t>tyč ocelová plochá jakost S235JR (11 375) 50x5mm</t>
  </si>
  <si>
    <t>-1561571013</t>
  </si>
  <si>
    <t>0,0021*(3*1,4+1,7)</t>
  </si>
  <si>
    <t>0,012*1,1 'Přepočtené koeficientem množství</t>
  </si>
  <si>
    <t>33</t>
  </si>
  <si>
    <t>317231626-1</t>
  </si>
  <si>
    <t>Zdivo klenbových pásů z cihel plných dl 290 mm pevnosti P 20</t>
  </si>
  <si>
    <t>-1612750504</t>
  </si>
  <si>
    <t>Klenbové pásy z cihel pálených na připravenou skruž při jakékoliv vzdálenosti podpěr plných dl. 290 mm P 20 až P 25</t>
  </si>
  <si>
    <t>0,15*1,15*1,8 "strana východ</t>
  </si>
  <si>
    <t>0,45*0,3*1,4 "strana západ - překlad dveří</t>
  </si>
  <si>
    <t>34</t>
  </si>
  <si>
    <t>317351101</t>
  </si>
  <si>
    <t>Zřízení bednění v do 4 m klenbových pásů válcových</t>
  </si>
  <si>
    <t>-130053654</t>
  </si>
  <si>
    <t>Bednění klenbových pásů, říms nebo překladů klenbových pásů válcových včetně podpěrné konstrukce do výše 4 m zřízení</t>
  </si>
  <si>
    <t>https://podminky.urs.cz/item/CS_URS_2024_01/317351101</t>
  </si>
  <si>
    <t>1,15*1,8 "strana východ</t>
  </si>
  <si>
    <t>0,45*1,4 "strana západ - překlad dveří</t>
  </si>
  <si>
    <t>35</t>
  </si>
  <si>
    <t>317351102</t>
  </si>
  <si>
    <t>Odstranění bednění v do 4 m klenbových pásů válcových</t>
  </si>
  <si>
    <t>-2016256951</t>
  </si>
  <si>
    <t>Bednění klenbových pásů, říms nebo překladů klenbových pásů válcových včetně podpěrné konstrukce do výše 4 m odstranění</t>
  </si>
  <si>
    <t>https://podminky.urs.cz/item/CS_URS_2024_01/317351102</t>
  </si>
  <si>
    <t>36</t>
  </si>
  <si>
    <t>317941123</t>
  </si>
  <si>
    <t>Osazování ocelových válcovaných nosníků na zdivu I, IE, U, UE nebo L přes č. 14 do č. 22 nebo výšky do 220 mm</t>
  </si>
  <si>
    <t>1705541031</t>
  </si>
  <si>
    <t>Osazování ocelových válcovaných nosníků na zdivu I nebo IE nebo U nebo UE nebo L č. 14 až 22 nebo výšky do 220 mm</t>
  </si>
  <si>
    <t>https://podminky.urs.cz/item/CS_URS_2024_01/317941123</t>
  </si>
  <si>
    <t>0,0176*3*3,4 "překlad nad schodištěm</t>
  </si>
  <si>
    <t>37</t>
  </si>
  <si>
    <t>13010718</t>
  </si>
  <si>
    <t>ocel profilová jakost S235JR (11 375) průřez I (IPN) 160</t>
  </si>
  <si>
    <t>-390179095</t>
  </si>
  <si>
    <t>0,18*1,08 'Přepočtené koeficientem množství</t>
  </si>
  <si>
    <t>38</t>
  </si>
  <si>
    <t>317999001R</t>
  </si>
  <si>
    <t>Přivaření betonářské sítě k překladům</t>
  </si>
  <si>
    <t>kpl</t>
  </si>
  <si>
    <t>146067856</t>
  </si>
  <si>
    <t>39</t>
  </si>
  <si>
    <t>31316008</t>
  </si>
  <si>
    <t>síť výztužná svařovaná DIN 488 jakost B500A 100x100mm drát D 8mm</t>
  </si>
  <si>
    <t>-624647589</t>
  </si>
  <si>
    <t>1,5</t>
  </si>
  <si>
    <t>40</t>
  </si>
  <si>
    <t>330321613</t>
  </si>
  <si>
    <t>Sloupy nebo pilíře z betonu pohledového odolného agresivnímu prostředí tř. C 30/37 bez výztuže</t>
  </si>
  <si>
    <t>400187673</t>
  </si>
  <si>
    <t>Sloupy, pilíře, táhla, rámové stojky, vzpěry z betonu železového (bez výztuže) pohledového odolného proti agresivnímu prostředí tř. C 30/37</t>
  </si>
  <si>
    <t>https://podminky.urs.cz/item/CS_URS_2024_01/330321613</t>
  </si>
  <si>
    <t>2,87*(0,6*0,75-(0,15*(0,15+0,3))) "PI 01</t>
  </si>
  <si>
    <t>2,27*0,3*0,9+2,42*0,3*0,9+2,57*0,3*0,9+2,72*0,3*0,6 "pilíř PI 025</t>
  </si>
  <si>
    <t>41</t>
  </si>
  <si>
    <t>330321613-1</t>
  </si>
  <si>
    <t>Příplatek za probarvení betonu</t>
  </si>
  <si>
    <t>-1878475964</t>
  </si>
  <si>
    <t>42</t>
  </si>
  <si>
    <t>331361821</t>
  </si>
  <si>
    <t>Výztuž sloupů hranatých betonářskou ocelí 10 505</t>
  </si>
  <si>
    <t>-1220410508</t>
  </si>
  <si>
    <t>Výztuž sloupů, pilířů, rámových stojek, táhel nebo vzpěr hranatých svislých nebo šikmých (odkloněných) z betonářské oceli 10 505 (R) nebo BSt 500</t>
  </si>
  <si>
    <t>https://podminky.urs.cz/item/CS_URS_2024_01/331361821</t>
  </si>
  <si>
    <t>2,87*(0,000888*(11+27)) "strana západ PI 01 + 02 d 12mm</t>
  </si>
  <si>
    <t>0,000617*(2,87/0,25)*2*(0,4+0,85+2*0,55+0,55+0,7+4*(1,0+0,4)+2*(0,4+0,55)) "třmínky d 10mm</t>
  </si>
  <si>
    <t>43</t>
  </si>
  <si>
    <t>342241112-1</t>
  </si>
  <si>
    <t>Příčky z cihel plných lícových P 60 dl 290 mm pevnosti na MVC včetně spárování tl 140 mm</t>
  </si>
  <si>
    <t>1279824517</t>
  </si>
  <si>
    <t>Příčky nebo přizdívky jednoduché z cihel nebo příčkovek pálených na maltu MVC nebo MC lícových, včetně spárování dl. 290 mm (český formát 290x140x65 mm) plných, tl. 140 mm</t>
  </si>
  <si>
    <t>strana východ</t>
  </si>
  <si>
    <t>2*(2,46*(1,37+0,3)+1,215*(1,37+0,15)+(1,215+1,1)/2*(2,31-1,37-0,15)) "ostění a schodiště</t>
  </si>
  <si>
    <t>2*2,15*(1,215+0,75)/2+(3,25+2,55)/2*2,15-1,6*1,3 "obezdívka</t>
  </si>
  <si>
    <t>44</t>
  </si>
  <si>
    <t>-201917208</t>
  </si>
  <si>
    <t>22,119*47 'Přepočtené koeficientem množství</t>
  </si>
  <si>
    <t>Vodorovné konstrukce</t>
  </si>
  <si>
    <t>45</t>
  </si>
  <si>
    <t>413322626</t>
  </si>
  <si>
    <t>Nosníky ze ŽB pohledového tř. C 30/37</t>
  </si>
  <si>
    <t>CS MUCH_URS 2024 01</t>
  </si>
  <si>
    <t>2088713182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</si>
  <si>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</si>
  <si>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0,15*(1,37*3,171+0,6*0,77+0,6*0,62+1,2*0,47+1,07)</t>
  </si>
  <si>
    <t>0,15*(1,2*3,001+0,6*0,6+0,6*0,45+1,2*0,3+0,77)</t>
  </si>
  <si>
    <t>0,15*(1,05*2,86+0,6*0,45+0,6*0,3+1,2*0,15+0,47)</t>
  </si>
  <si>
    <t>0,15*(0,9*2,71+0,6*0,3+0,6*0,15)</t>
  </si>
  <si>
    <t>46</t>
  </si>
  <si>
    <t>413322626-1</t>
  </si>
  <si>
    <t>202601742</t>
  </si>
  <si>
    <t>47</t>
  </si>
  <si>
    <t>413351121</t>
  </si>
  <si>
    <t>Zřízení bednění nosníků a průvlaků bez podpěrné kce výšky přes 100 cm</t>
  </si>
  <si>
    <t>367720706</t>
  </si>
  <si>
    <t>Bednění nosníků a průvlaků - bez podpěrné konstrukce výška nosníku po spodní líc stropní desky přes 100 cm zřízení</t>
  </si>
  <si>
    <t>https://podminky.urs.cz/item/CS_URS_2024_01/413351121</t>
  </si>
  <si>
    <t>2*(0,6*(3,218+0,75)+0,15*(3,818+4,418+5,018))+4,13</t>
  </si>
  <si>
    <t>48</t>
  </si>
  <si>
    <t>413351121-1</t>
  </si>
  <si>
    <t>-426102380</t>
  </si>
  <si>
    <t>49</t>
  </si>
  <si>
    <t>413351122</t>
  </si>
  <si>
    <t>Odstranění bednění nosníků a průvlaků bez podpěrné kce výšky přes 100 cm</t>
  </si>
  <si>
    <t>-50764645</t>
  </si>
  <si>
    <t>Bednění nosníků a průvlaků - bez podpěrné konstrukce výška nosníku po spodní líc stropní desky přes 100 cm odstranění</t>
  </si>
  <si>
    <t>https://podminky.urs.cz/item/CS_URS_2024_01/413351122</t>
  </si>
  <si>
    <t>50</t>
  </si>
  <si>
    <t>413351191-1</t>
  </si>
  <si>
    <t>Příplatek k cenám bednění nosníků za pohledový beton třídy PB3</t>
  </si>
  <si>
    <t>-2039561289</t>
  </si>
  <si>
    <t>Bednění nosníků a průvlaků - bez podpěrné konstrukce Příplatek k cenám za pohledový beton třídy PB3</t>
  </si>
  <si>
    <t>51</t>
  </si>
  <si>
    <t>413352115</t>
  </si>
  <si>
    <t>Zřízení podpěrné konstrukce nosníků výšky podepření do 4 m pro nosník výšky přes 100 cm</t>
  </si>
  <si>
    <t>-1554158288</t>
  </si>
  <si>
    <t>Podpěrná konstrukce nosníků a průvlaků výšky podepření do 4 m výšky nosníku (po spodní hranu stropní desky) přes 100 cm zřízení</t>
  </si>
  <si>
    <t>https://podminky.urs.cz/item/CS_URS_2024_01/413352115</t>
  </si>
  <si>
    <t>0,17*(4,671+1,07-0,15)+0,15*(3,901+3,151+0,77+0,47)+0,9*2,101+0,3*0,15</t>
  </si>
  <si>
    <t>52</t>
  </si>
  <si>
    <t>413352116</t>
  </si>
  <si>
    <t>Odstranění podpěrné konstrukce nosníků výšky podepření do 4 m pro nosník výšky přes 100 cm</t>
  </si>
  <si>
    <t>-229688470</t>
  </si>
  <si>
    <t>Podpěrná konstrukce nosníků a průvlaků výšky podepření do 4 m výšky nosníku (po spodní hranu stropní desky) přes 100 cm odstranění</t>
  </si>
  <si>
    <t>https://podminky.urs.cz/item/CS_URS_2024_01/413352116</t>
  </si>
  <si>
    <t>53</t>
  </si>
  <si>
    <t>413361821</t>
  </si>
  <si>
    <t>Výztuž nosníků, volných trámů nebo průvlaků volných trámů betonářskou ocelí 10 505</t>
  </si>
  <si>
    <t>-2116393603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</si>
  <si>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</si>
  <si>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https://podminky.urs.cz/item/CS_URS_2024_01/413361821</t>
  </si>
  <si>
    <t>0,000888*(7*5,031+3*4,351+3,76+4*3,16) "d 12mm</t>
  </si>
  <si>
    <t>0,000617*(3,001/0,25*3,5+(3,951+0,47)/0,25*3,5+(4,701+0,77)/0,25*3,4+(6,501+1,07)/0,25*3,104) "třmínky d 10mm</t>
  </si>
  <si>
    <t>54</t>
  </si>
  <si>
    <t>417321616</t>
  </si>
  <si>
    <t>Ztužující pásy a věnce ze ŽB tř. C 30/37</t>
  </si>
  <si>
    <t>-2122372656</t>
  </si>
  <si>
    <t>Ztužující pásy a věnce z betonu železového (bez výztuže) tř. C 30/37</t>
  </si>
  <si>
    <t>https://podminky.urs.cz/item/CS_URS_2024_01/417321616</t>
  </si>
  <si>
    <t>0,3*0,3*(11,42+4,28-0,45+3,99) "strana západ</t>
  </si>
  <si>
    <t>55</t>
  </si>
  <si>
    <t>417321616-1</t>
  </si>
  <si>
    <t>-1369205585</t>
  </si>
  <si>
    <t>56</t>
  </si>
  <si>
    <t>417351115</t>
  </si>
  <si>
    <t>Zřízení bednění ztužujících věnců</t>
  </si>
  <si>
    <t>1682018244</t>
  </si>
  <si>
    <t>Bednění bočnic ztužujících pásů a věnců včetně vzpěr zřízení</t>
  </si>
  <si>
    <t>https://podminky.urs.cz/item/CS_URS_2024_01/417351115</t>
  </si>
  <si>
    <t>0,3*2*(11,42+4,28-0,45+3,99) "strana západ</t>
  </si>
  <si>
    <t>57</t>
  </si>
  <si>
    <t>417351116</t>
  </si>
  <si>
    <t>Odstranění bednění ztužujících věnců</t>
  </si>
  <si>
    <t>1559462533</t>
  </si>
  <si>
    <t>Bednění bočnic ztužujících pásů a věnců včetně vzpěr odstranění</t>
  </si>
  <si>
    <t>https://podminky.urs.cz/item/CS_URS_2024_01/417351116</t>
  </si>
  <si>
    <t>58</t>
  </si>
  <si>
    <t>41735199R-1</t>
  </si>
  <si>
    <t>Příplatek k cenám bednění za pohledový beton třídy PB3</t>
  </si>
  <si>
    <t>-1558381521</t>
  </si>
  <si>
    <t>59</t>
  </si>
  <si>
    <t>417361821</t>
  </si>
  <si>
    <t>Výztuž ztužujících pásů a věnců betonářskou ocelí 10 505</t>
  </si>
  <si>
    <t>-1500338038</t>
  </si>
  <si>
    <t>Výztuž ztužujících pásů a věnců z betonářské oceli 10 505 (R) nebo BSt 500</t>
  </si>
  <si>
    <t>https://podminky.urs.cz/item/CS_URS_2024_01/417361821</t>
  </si>
  <si>
    <t>0,00121*4*(11,42+4,28-0,45+3,99) "4x d 14mm</t>
  </si>
  <si>
    <t>60</t>
  </si>
  <si>
    <t>430321414-1</t>
  </si>
  <si>
    <t>Schodišťová konstrukce a rampa ze ŽB tř. C 25/30 XC2</t>
  </si>
  <si>
    <t>1682500389</t>
  </si>
  <si>
    <t>Schodišťové konstrukce a rampy z betonu železového (bez výztuže) stupně, schodnice, ramena, podesty s nosníky tř. C 25/30 XC2</t>
  </si>
  <si>
    <t>0,25*1,6*3,0 "strana východ schodišťová deska</t>
  </si>
  <si>
    <t>61</t>
  </si>
  <si>
    <t>430362021</t>
  </si>
  <si>
    <t>Výztuž schodišťové konstrukce a rampy svařovanými sítěmi Kari 6/100/100</t>
  </si>
  <si>
    <t>-125164074</t>
  </si>
  <si>
    <t>Výztuž schodišťových konstrukcí a ramp stupňů, schodnic, ramen, podest s nosníky ze svařovaných sítí z drátů typu KARI 6/100/100</t>
  </si>
  <si>
    <t>https://podminky.urs.cz/item/CS_URS_2024_01/430362021</t>
  </si>
  <si>
    <t>0,00442*1,6*3,0 "strana východ schodišťová deska</t>
  </si>
  <si>
    <t>62</t>
  </si>
  <si>
    <t>434191423</t>
  </si>
  <si>
    <t>Osazení schodišťových stupňů kamenných pemrlovaných na desku</t>
  </si>
  <si>
    <t>-1938154779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</si>
  <si>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</si>
  <si>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https://podminky.urs.cz/item/CS_URS_2024_01/434191423</t>
  </si>
  <si>
    <t>8*1,6 "strana východ</t>
  </si>
  <si>
    <t>63</t>
  </si>
  <si>
    <t>58388010-1</t>
  </si>
  <si>
    <t>stupeň schodišťový žulový plný 150x300x1000mm rovný tryskaný</t>
  </si>
  <si>
    <t>-340838239</t>
  </si>
  <si>
    <t>12,8*1,1 'Přepočtené koeficientem množství</t>
  </si>
  <si>
    <t>64</t>
  </si>
  <si>
    <t>434311115</t>
  </si>
  <si>
    <t>Schodišťové stupně dusané na terén z betonu tř. C 20/25 bez potěru</t>
  </si>
  <si>
    <t>1126916737</t>
  </si>
  <si>
    <t>Stupně dusané z betonu prostého nebo prokládaného kamenem na terén nebo na desku bez potěru, se zahlazením povrchu tř. C 20/25</t>
  </si>
  <si>
    <t>https://podminky.urs.cz/item/CS_URS_2024_01/434311115</t>
  </si>
  <si>
    <t>65</t>
  </si>
  <si>
    <t>43999001R</t>
  </si>
  <si>
    <t>Osazení kamenného bloku na hranu schodiště včetně svázání pásovinou</t>
  </si>
  <si>
    <t>1537196165</t>
  </si>
  <si>
    <t>Osazení kamenného bloku na hranu schodiště</t>
  </si>
  <si>
    <t>66</t>
  </si>
  <si>
    <t>5839901M</t>
  </si>
  <si>
    <t xml:space="preserve">Žulový blok  200x270x2720mm, pemrlovaný povrch</t>
  </si>
  <si>
    <t>-280324905</t>
  </si>
  <si>
    <t>67</t>
  </si>
  <si>
    <t>5839902M</t>
  </si>
  <si>
    <t xml:space="preserve">Žulový blok  200x210x1970mm, pemrlovaný povrch</t>
  </si>
  <si>
    <t>1198976789</t>
  </si>
  <si>
    <t>68</t>
  </si>
  <si>
    <t>5839903M</t>
  </si>
  <si>
    <t>13871793</t>
  </si>
  <si>
    <t xml:space="preserve">Žulový blok  200x210x650mm, pemrlovaný povrch</t>
  </si>
  <si>
    <t>Komunikace pozemní</t>
  </si>
  <si>
    <t>69</t>
  </si>
  <si>
    <t>564760001</t>
  </si>
  <si>
    <t>Podklad z kameniva hrubého drceného vel. 8-16 mm plochy do 100 m2 tl 200 mm</t>
  </si>
  <si>
    <t>-785090679</t>
  </si>
  <si>
    <t>Podklad nebo kryt z kameniva hrubého drceného vel. 8-16 mm s rozprostřením a zhutněním plochy jednotlivě do 100 m2, po zhutnění tl. 200 mm</t>
  </si>
  <si>
    <t>https://podminky.urs.cz/item/CS_URS_2024_01/564760001</t>
  </si>
  <si>
    <t>(4,35+4,625)/2*8,55+4,0*4,535-(0,6*2,88+4,59*1,5+3,72*0,525+3,185*0,6)+1,6*(1,25+1,1) "strana západ plocha pod dlažbu</t>
  </si>
  <si>
    <t>-(4,5*3,3-1,9*1,0) "schodiště</t>
  </si>
  <si>
    <t>70</t>
  </si>
  <si>
    <t>594111112</t>
  </si>
  <si>
    <t>Kladení dlažby z lomového kamene tl do 100 mm s provedením lože z kameniva těženého</t>
  </si>
  <si>
    <t>-275123004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</si>
  <si>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</si>
  <si>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https://podminky.urs.cz/item/CS_URS_2024_01/594111112</t>
  </si>
  <si>
    <t xml:space="preserve">(3,51+3,69)/2*3,99+7,28*(3,99+3,7)/2+0,7*3,5+1,6*(1,25+1,1)-(4,5*3,3-1,9*1,0) </t>
  </si>
  <si>
    <t>71</t>
  </si>
  <si>
    <t>58381099M</t>
  </si>
  <si>
    <t>kamenné desky - dodávka investora - neoceňovat</t>
  </si>
  <si>
    <t>1480949519</t>
  </si>
  <si>
    <t>35,616*1,1 'Přepočtené koeficientem množství</t>
  </si>
  <si>
    <t>72</t>
  </si>
  <si>
    <t>599432111</t>
  </si>
  <si>
    <t>Vyplnění spár dlažby z lomového kamene drobným kamenivem</t>
  </si>
  <si>
    <t>-1982920471</t>
  </si>
  <si>
    <t>Vyplnění spár dlažby (přídlažby) z lomového kamene v jakémkoliv sklonu plochy a jakékoliv tloušťky kamenivem těženým</t>
  </si>
  <si>
    <t>https://podminky.urs.cz/item/CS_URS_2024_01/599432111</t>
  </si>
  <si>
    <t>Úpravy povrchů, podlahy a osazování výplní</t>
  </si>
  <si>
    <t>73</t>
  </si>
  <si>
    <t>612315301</t>
  </si>
  <si>
    <t>Vápenná hladká omítka ostění nebo nadpraží</t>
  </si>
  <si>
    <t>-1417726476</t>
  </si>
  <si>
    <t>Vápenná omítka ostění nebo nadpraží hladká</t>
  </si>
  <si>
    <t>https://podminky.urs.cz/item/CS_URS_2024_01/612315301</t>
  </si>
  <si>
    <t>(0,22+0,15)*(2*(1,9+0,41)+1,702+1,797) "pro kamenný portál</t>
  </si>
  <si>
    <t>74</t>
  </si>
  <si>
    <t>612315413</t>
  </si>
  <si>
    <t>Oprava vnitřní vápenné hladké omítky stěn v rozsahu plochy přes 30 do 50 %</t>
  </si>
  <si>
    <t>36190226</t>
  </si>
  <si>
    <t>Oprava vápenné omítky vnitřních ploch hladké, tloušťky do 20 mm stěn, v rozsahu opravované plochy přes 30 do 50%</t>
  </si>
  <si>
    <t>https://podminky.urs.cz/item/CS_URS_2024_01/612315413</t>
  </si>
  <si>
    <t>2*2,8*2,0/2+2,2*2,0+2*0,9*(2,0+2,8)/2-1,46*1,94 "schodiště do kasemat</t>
  </si>
  <si>
    <t>75</t>
  </si>
  <si>
    <t>621631001-1</t>
  </si>
  <si>
    <t>Spárování spárovací maltou vnějších pohledových ploch podhledů z cihel</t>
  </si>
  <si>
    <t>673014851</t>
  </si>
  <si>
    <t>Spárování vnějších ploch pohledového zdiva z cihel, spárovací maltou podhledů</t>
  </si>
  <si>
    <t>Poznámka k položce:_x000d_
- zdící a spárovací malta Quick Mix VM 01</t>
  </si>
  <si>
    <t>2,07 "strana východ klenba vstupu</t>
  </si>
  <si>
    <t>76</t>
  </si>
  <si>
    <t>622631001-1</t>
  </si>
  <si>
    <t>Spárování spárovací maltou vnějších pohledových ploch stěn z cihel</t>
  </si>
  <si>
    <t>-742037998</t>
  </si>
  <si>
    <t>Spárování vnějších ploch pohledového zdiva z cihel, spárovací maltou stěn</t>
  </si>
  <si>
    <t>77</t>
  </si>
  <si>
    <t>629995101</t>
  </si>
  <si>
    <t>Očištění vnějších ploch tlakovou vodou</t>
  </si>
  <si>
    <t>-1023255001</t>
  </si>
  <si>
    <t>Očištění vnějších ploch tlakovou vodou omytím</t>
  </si>
  <si>
    <t>https://podminky.urs.cz/item/CS_URS_2024_01/629995101</t>
  </si>
  <si>
    <t>(1,5+1,99)/2*(2,8+2,0)+1,4*(1,23+0,83) "schodiště do kasemat</t>
  </si>
  <si>
    <t>78</t>
  </si>
  <si>
    <t>629995213</t>
  </si>
  <si>
    <t>Očištění vnějších ploch otryskáním nesušeným křemičitým pískem kamenného tvrdého povrchu</t>
  </si>
  <si>
    <t>-1109033140</t>
  </si>
  <si>
    <t>Očištění vnějších ploch tryskáním křemičitým pískem nesušeným ( metodou torbo tryskání), povrchu kamenného přírodního tvrdého</t>
  </si>
  <si>
    <t>https://podminky.urs.cz/item/CS_URS_2024_01/629995213</t>
  </si>
  <si>
    <t>79</t>
  </si>
  <si>
    <t>629995223</t>
  </si>
  <si>
    <t>Příplatek k cenám očištění vnějších ploch otryskáním za práci ve stísněném nebo uzavřeném prostoru</t>
  </si>
  <si>
    <t>-349896604</t>
  </si>
  <si>
    <t>Očištění vnějších ploch tryskáním Příplatek k cenám za zvýšenou pracnost ve stísněném nebo uzavřeném prostoru</t>
  </si>
  <si>
    <t>https://podminky.urs.cz/item/CS_URS_2024_01/629995223</t>
  </si>
  <si>
    <t>80</t>
  </si>
  <si>
    <t>635111141</t>
  </si>
  <si>
    <t>Násyp pod podlahy z hrubého kameniva 8-16 s udusáním</t>
  </si>
  <si>
    <t>2090852233</t>
  </si>
  <si>
    <t>Násyp ze štěrkopísku, písku nebo kameniva pod podlahy s udusáním a urovnáním povrchu z kameniva hrubého 8-16</t>
  </si>
  <si>
    <t>https://podminky.urs.cz/item/CS_URS_2024_01/635111141</t>
  </si>
  <si>
    <t>0,15*((4,59+3,72+3,185)*(4,35+4,535)/2-(0,6*(3,185+3,72+2,88)+4,59*1,5+4,0*2,1+2,5*1,0)) "strana západ</t>
  </si>
  <si>
    <t>0,15*1,6*(1,3+1,215) "strana východ</t>
  </si>
  <si>
    <t>81</t>
  </si>
  <si>
    <t>636212211</t>
  </si>
  <si>
    <t>Dlažba z cihel pálených lícových dl 290 mm na MC 5 naplocho</t>
  </si>
  <si>
    <t>-761233243</t>
  </si>
  <si>
    <t>Dlažba z cihel pálených lícových se zalitím spár na celou výšku cementovou maltou pro spárování dl. 290 mm (290x140x65) do malty MC-5, kladených naplocho</t>
  </si>
  <si>
    <t>https://podminky.urs.cz/item/CS_URS_2024_01/636212211</t>
  </si>
  <si>
    <t>0,75*2,65 "strana východ koruna vstupu</t>
  </si>
  <si>
    <t>82</t>
  </si>
  <si>
    <t>-1043906723</t>
  </si>
  <si>
    <t>1,988*22,3</t>
  </si>
  <si>
    <t>44,332*1,03 'Přepočtené koeficientem množství</t>
  </si>
  <si>
    <t>83</t>
  </si>
  <si>
    <t>64999001R</t>
  </si>
  <si>
    <t>Osazení kamenného portálu u venkovního schodiště</t>
  </si>
  <si>
    <t>1261290824</t>
  </si>
  <si>
    <t>2*(1,9+0,41)+1,797</t>
  </si>
  <si>
    <t>84</t>
  </si>
  <si>
    <t>58399001M</t>
  </si>
  <si>
    <t>kamenný portál žula 200x200mm s obloukem</t>
  </si>
  <si>
    <t>85463842</t>
  </si>
  <si>
    <t>Trubní vedení</t>
  </si>
  <si>
    <t>85</t>
  </si>
  <si>
    <t>87099001R</t>
  </si>
  <si>
    <t>Výšková úprava vývodu kanalice před vstupem do zahrady v západní části, zkrácení trubky, osazení nového víčka, zafixování</t>
  </si>
  <si>
    <t>1742304633</t>
  </si>
  <si>
    <t>86</t>
  </si>
  <si>
    <t>89099001R</t>
  </si>
  <si>
    <t>Přemístění šachet vedle schodiště na východní straně dle PD, demontáž, prodloužení potrubí a zpětné osazení</t>
  </si>
  <si>
    <t>-1052976563</t>
  </si>
  <si>
    <t>87</t>
  </si>
  <si>
    <t>899914111</t>
  </si>
  <si>
    <t xml:space="preserve">Montáž ocelové chráničky </t>
  </si>
  <si>
    <t>-1479529111</t>
  </si>
  <si>
    <t xml:space="preserve">Montáž ocelové chráničky v otevřeném výkopu vnějšího průměru 
</t>
  </si>
  <si>
    <t>https://podminky.urs.cz/item/CS_URS_2024_01/899914111</t>
  </si>
  <si>
    <t>2 "strana východ pro drenáže</t>
  </si>
  <si>
    <t>88</t>
  </si>
  <si>
    <t>55283912</t>
  </si>
  <si>
    <t>trubka ocelová bezešvá hladká jakost 11 353 102x3,6mm</t>
  </si>
  <si>
    <t>502608830</t>
  </si>
  <si>
    <t>2*1,1 'Přepočtené koeficientem množství</t>
  </si>
  <si>
    <t>89</t>
  </si>
  <si>
    <t>899914112</t>
  </si>
  <si>
    <t>Montáž ocelové chráničky D 219 x 10 mm</t>
  </si>
  <si>
    <t>-284908647</t>
  </si>
  <si>
    <t>Montáž ocelové chráničky v otevřeném výkopu vnějšího průměru D 219 x 10 mm</t>
  </si>
  <si>
    <t>https://podminky.urs.cz/item/CS_URS_2024_01/899914112</t>
  </si>
  <si>
    <t>1,5 "strana výcho pro kanalizaci</t>
  </si>
  <si>
    <t>90</t>
  </si>
  <si>
    <t>14011106</t>
  </si>
  <si>
    <t>trubka ocelová bezešvá hladká jakost 11 353 219x6,3mm</t>
  </si>
  <si>
    <t>1326207158</t>
  </si>
  <si>
    <t>1,5*1,1 'Přepočtené koeficientem množství</t>
  </si>
  <si>
    <t>91</t>
  </si>
  <si>
    <t>998276101</t>
  </si>
  <si>
    <t>Přesun hmot pro trubní vedení z trub z plastických hmot otevřený výkop</t>
  </si>
  <si>
    <t>-1516863754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</si>
  <si>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</si>
  <si>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</si>
  <si>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Ostatní konstrukce a práce, bourání</t>
  </si>
  <si>
    <t>92</t>
  </si>
  <si>
    <t>941211111</t>
  </si>
  <si>
    <t>Montáž lešení řadového rámového lehkého zatížení do 200 kg/m2 š od 0,6 do 0,9 m v do 10 m</t>
  </si>
  <si>
    <t>22779660</t>
  </si>
  <si>
    <t>Lešení řadové rámové lehké pracovní s podlahami s provozním zatížením tř. 3 do 200 kg/m2 šířky tř. SW06 od 0,6 do 0,9 m výšky do 10 m montáž</t>
  </si>
  <si>
    <t>https://podminky.urs.cz/item/CS_URS_2024_01/941211111</t>
  </si>
  <si>
    <t>3,0*12,0+(3,2+4,4)/2*4,3 "vstupní objekt</t>
  </si>
  <si>
    <t>93</t>
  </si>
  <si>
    <t>941211211</t>
  </si>
  <si>
    <t>Příplatek k lešení řadovému rámovému lehkému do 200 kg/m2 š od 0,6 do 0,9 m v do 10 m za každý den použití</t>
  </si>
  <si>
    <t>748451958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</si>
  <si>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</si>
  <si>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https://podminky.urs.cz/item/CS_URS_2024_01/941211211</t>
  </si>
  <si>
    <t>52,34*120 'Přepočtené koeficientem množství</t>
  </si>
  <si>
    <t>94</t>
  </si>
  <si>
    <t>941211811</t>
  </si>
  <si>
    <t>Demontáž lešení řadového rámového lehkého zatížení do 200 kg/m2 š od 0,6 do 0,9 m v do 10 m</t>
  </si>
  <si>
    <t>-1468317518</t>
  </si>
  <si>
    <t>Lešení řadové rámové lehké pracovní s podlahami s provozním zatížením tř. 3 do 200 kg/m2 šířky tř. SW06 od 0,6 do 0,9 m výšky do 10 m demontáž</t>
  </si>
  <si>
    <t>https://podminky.urs.cz/item/CS_URS_2024_01/941211811</t>
  </si>
  <si>
    <t>95</t>
  </si>
  <si>
    <t>943111111</t>
  </si>
  <si>
    <t>Montáž lešení prostorového trubkového lehkého bez podlah zatížení do 200 kg/m2 v do 10 m</t>
  </si>
  <si>
    <t>1119095845</t>
  </si>
  <si>
    <t>Lešení prostorové trubkové lehké pracovní bez podlah s provozním zatížením tř. 3 do 200 kg/m2 výšky do 10 m montáž</t>
  </si>
  <si>
    <t>https://podminky.urs.cz/item/CS_URS_2024_01/943111111</t>
  </si>
  <si>
    <t>5,0*3,3*2,0-(2*0,5*2,3+2,55*1,0) "strana východ pro portál</t>
  </si>
  <si>
    <t>96</t>
  </si>
  <si>
    <t>943111211</t>
  </si>
  <si>
    <t>Příplatek k lešení prostorovému trubkovému lehkému bez podlah do 200 kg/m2 v do 10 m za každý den použití</t>
  </si>
  <si>
    <t>-541171338</t>
  </si>
  <si>
    <t>Lešení prostorové trubkové lehké pracovní bez podlah s provozním zatížením tř. 3 do 200 kg/m2 výšky do 10 m příplatek k ceně za každý den použití</t>
  </si>
  <si>
    <t>https://podminky.urs.cz/item/CS_URS_2024_01/943111211</t>
  </si>
  <si>
    <t>28,15*60 'Přepočtené koeficientem množství</t>
  </si>
  <si>
    <t>97</t>
  </si>
  <si>
    <t>943111811</t>
  </si>
  <si>
    <t>Demontáž lešení prostorového trubkového lehkého bez podlah zatížení do 200 kg/m2 v do 10 m</t>
  </si>
  <si>
    <t>-479563484</t>
  </si>
  <si>
    <t>Lešení prostorové trubkové lehké pracovní bez podlah s provozním zatížením tř. 3 do 200 kg/m2 výšky do 10 m demontáž</t>
  </si>
  <si>
    <t>https://podminky.urs.cz/item/CS_URS_2024_01/943111811</t>
  </si>
  <si>
    <t>98</t>
  </si>
  <si>
    <t>944511111</t>
  </si>
  <si>
    <t>Montáž ochranné sítě z textilie z umělých vláken</t>
  </si>
  <si>
    <t>1757405752</t>
  </si>
  <si>
    <t>Síť ochranná zavěšená na konstrukci lešení z textilie z umělých vláken montáž</t>
  </si>
  <si>
    <t>https://podminky.urs.cz/item/CS_URS_2024_01/944511111</t>
  </si>
  <si>
    <t>99</t>
  </si>
  <si>
    <t>944511211</t>
  </si>
  <si>
    <t>Příplatek k ochranné síti za každý den použití</t>
  </si>
  <si>
    <t>-351942237</t>
  </si>
  <si>
    <t>Síť ochranná zavěšená na konstrukci lešení z textilie z umělých vláken příplatek k ceně za každý den použití</t>
  </si>
  <si>
    <t>https://podminky.urs.cz/item/CS_URS_2024_01/944511211</t>
  </si>
  <si>
    <t>100</t>
  </si>
  <si>
    <t>944511811</t>
  </si>
  <si>
    <t>Demontáž ochranné sítě z textilie z umělých vláken</t>
  </si>
  <si>
    <t>-1572039354</t>
  </si>
  <si>
    <t>Síť ochranná zavěšená na konstrukci lešení z textilie z umělých vláken demontáž</t>
  </si>
  <si>
    <t>https://podminky.urs.cz/item/CS_URS_2024_01/944511811</t>
  </si>
  <si>
    <t>101</t>
  </si>
  <si>
    <t>949101111</t>
  </si>
  <si>
    <t>Lešení pomocné pro objekty pozemních staveb s lešeňovou podlahou v do 1,9 m zatížení do 150 kg/m2</t>
  </si>
  <si>
    <t>1588077098</t>
  </si>
  <si>
    <t>Lešení pomocné pracovní pro objekty pozemních staveb pro zatížení do 150 kg/m2, o výšce lešeňové podlahy do 1,9 m</t>
  </si>
  <si>
    <t>https://podminky.urs.cz/item/CS_URS_2024_01/949101111</t>
  </si>
  <si>
    <t>(3,51+3,69)/2*3,99+7,28*(3,99+3,7)/2+0,7*3,5+1,6*(1,25+1,1)-(4,5*3,3-1,9*1,0) "strana západ vnitřní prostory</t>
  </si>
  <si>
    <t>102</t>
  </si>
  <si>
    <t>949121121</t>
  </si>
  <si>
    <t>Montáž lešení lehkého kozového dílcového ve schodišti v do 1,5 m</t>
  </si>
  <si>
    <t>sada</t>
  </si>
  <si>
    <t>654352028</t>
  </si>
  <si>
    <t>Lešení lehké kozové dílcové ve schodišti o výšce lešeňové podlahy do 1,5 m montáž</t>
  </si>
  <si>
    <t>https://podminky.urs.cz/item/CS_URS_2024_01/949121121</t>
  </si>
  <si>
    <t>5 "schodiště do kasemat</t>
  </si>
  <si>
    <t>103</t>
  </si>
  <si>
    <t>949121221</t>
  </si>
  <si>
    <t>Příplatek k lešení lehkému kozovému dílcovému ve schodišti v do 1,5 m za každý den použití</t>
  </si>
  <si>
    <t>740299</t>
  </si>
  <si>
    <t>Lešení lehké kozové dílcové ve schodišti o výšce lešeňové podlahy do 1,5 m příplatek k ceně za každý den použití</t>
  </si>
  <si>
    <t>https://podminky.urs.cz/item/CS_URS_2024_01/949121221</t>
  </si>
  <si>
    <t>5*30 'Přepočtené koeficientem množství</t>
  </si>
  <si>
    <t>104</t>
  </si>
  <si>
    <t>949121821</t>
  </si>
  <si>
    <t>Demontáž lešení lehkého kozového dílcového ve schodišti v do 1,5 m</t>
  </si>
  <si>
    <t>470496791</t>
  </si>
  <si>
    <t>Lešení lehké kozové dílcové ve schodišti o výšce lešeňové podlahy do 1,5 m demontáž</t>
  </si>
  <si>
    <t>https://podminky.urs.cz/item/CS_URS_2024_01/949121821</t>
  </si>
  <si>
    <t>105</t>
  </si>
  <si>
    <t>949211111</t>
  </si>
  <si>
    <t>Montáž lešeňové podlahy s příčníky nebo podélníky pro trubková lešení v do 10 m</t>
  </si>
  <si>
    <t>-1969673840</t>
  </si>
  <si>
    <t>Lešeňová podlaha pro trubková lešení z fošen, prken nebo dřevěných sbíjených lešeňových dílců s příčníky nebo podélníky, ve výšce do 10 m montáž</t>
  </si>
  <si>
    <t>https://podminky.urs.cz/item/CS_URS_2024_01/949211111</t>
  </si>
  <si>
    <t>0,6*(5,0+2*2,0+1,6)</t>
  </si>
  <si>
    <t>106</t>
  </si>
  <si>
    <t>949211211</t>
  </si>
  <si>
    <t>Příplatek k lešeňové podlaze s příčníky nebo podélníky pro trubková lešení v do 10 m za každý den použití</t>
  </si>
  <si>
    <t>1736163951</t>
  </si>
  <si>
    <t>Lešeňová podlaha pro trubková lešení z fošen, prken nebo dřevěných sbíjených lešeňových dílců s příčníky nebo podélníky, ve výšce do 10 m příplatek k ceně za každý den použití</t>
  </si>
  <si>
    <t>https://podminky.urs.cz/item/CS_URS_2024_01/949211211</t>
  </si>
  <si>
    <t>107</t>
  </si>
  <si>
    <t>949211811</t>
  </si>
  <si>
    <t>Demontáž lešeňové podlahy s příčníky nebo podélníky pro trubková lešení v do 10 m</t>
  </si>
  <si>
    <t>1196196737</t>
  </si>
  <si>
    <t>Lešeňová podlaha pro trubková lešení z fošen, prken nebo dřevěných sbíjených lešeňových dílců s příčníky nebo podélníky, ve výšce do 10 m demontáž</t>
  </si>
  <si>
    <t>https://podminky.urs.cz/item/CS_URS_2024_01/949211811</t>
  </si>
  <si>
    <t>108</t>
  </si>
  <si>
    <t>952901111</t>
  </si>
  <si>
    <t>Vyčištění budov bytové a občanské výstavby při výšce podlaží do 4 m</t>
  </si>
  <si>
    <t>-1948197224</t>
  </si>
  <si>
    <t>Vyčištění budov nebo objektů před předáním do užívání budov bytové nebo občanské výstavby, světlé výšky podlaží do 4 m</t>
  </si>
  <si>
    <t>https://podminky.urs.cz/item/CS_URS_2024_01/952901111</t>
  </si>
  <si>
    <t>1,6*(1,215+2,46) "strana východ schodiště</t>
  </si>
  <si>
    <t>109</t>
  </si>
  <si>
    <t>953942851</t>
  </si>
  <si>
    <t>Osazování schodišťového zábradlí do otvorů ve stupních nebo balkonové desce na MC</t>
  </si>
  <si>
    <t>-129879195</t>
  </si>
  <si>
    <t>Osazování drobných kovových předmětů se zalitím maltou cementovou, do vysekaných kapes nebo připravených otvorů zábradlí ve stupních kamenných, železobetonových nebo v balkónové desce</t>
  </si>
  <si>
    <t>https://podminky.urs.cz/item/CS_URS_2024_01/953942851</t>
  </si>
  <si>
    <t>4,5+2*1,0 "vnitřní rovné</t>
  </si>
  <si>
    <t>2*3,0+1,5 "vnitřní + vnější schodiště</t>
  </si>
  <si>
    <t>110</t>
  </si>
  <si>
    <t>5539901M</t>
  </si>
  <si>
    <t>zábradlí kované pro venkovní schodiště v 900mm, dl. 3m</t>
  </si>
  <si>
    <t>1024595694</t>
  </si>
  <si>
    <t>111</t>
  </si>
  <si>
    <t>5539902M</t>
  </si>
  <si>
    <t>zábradlí kované vnitřní v 900mm</t>
  </si>
  <si>
    <t>-504096295</t>
  </si>
  <si>
    <t>4,5+2*1,0+3,0+1,5 "vnitřní rovné + schodiště</t>
  </si>
  <si>
    <t>112</t>
  </si>
  <si>
    <t>953943211</t>
  </si>
  <si>
    <t>Osazování hasicího přístroje</t>
  </si>
  <si>
    <t>613034305</t>
  </si>
  <si>
    <t>Osazování drobných kovových předmětů kotvených do stěny hasicího přístroje</t>
  </si>
  <si>
    <t>https://podminky.urs.cz/item/CS_URS_2024_01/953943211</t>
  </si>
  <si>
    <t>113</t>
  </si>
  <si>
    <t>44932114</t>
  </si>
  <si>
    <t>přístroj hasicí ruční práškový PG 6 LE</t>
  </si>
  <si>
    <t>2037966455</t>
  </si>
  <si>
    <t>114</t>
  </si>
  <si>
    <t>953945144</t>
  </si>
  <si>
    <t>Kotva mechanická M 16 dl 260 mm pro střední zatížení do betonu, ŽB nebo kamene s vyvrtáním otvoru</t>
  </si>
  <si>
    <t>88209544</t>
  </si>
  <si>
    <t>Kotva mechanická s vyvrtáním otvoru do betonu, železobetonu nebo tvrdého kamene pro střední zatížení průvleková, velikost M 16, délka 260 mm</t>
  </si>
  <si>
    <t>https://podminky.urs.cz/item/CS_URS_2024_01/953945144</t>
  </si>
  <si>
    <t>17+16 "kotvení pozednic</t>
  </si>
  <si>
    <t>115</t>
  </si>
  <si>
    <t>953945153</t>
  </si>
  <si>
    <t>Kotva mechanická M 20 dl 270 mm pro střední zatížení do betonu, ŽB nebo kamene s vyvrtáním otvoru</t>
  </si>
  <si>
    <t>-672563652</t>
  </si>
  <si>
    <t>Kotva mechanická s vyvrtáním otvoru do betonu, železobetonu nebo tvrdého kamene pro střední zatížení průvleková, velikost M 20, délka 270 mm</t>
  </si>
  <si>
    <t>https://podminky.urs.cz/item/CS_URS_2024_01/953945153</t>
  </si>
  <si>
    <t>25 "trny v základu pro portál</t>
  </si>
  <si>
    <t>116</t>
  </si>
  <si>
    <t>953961215</t>
  </si>
  <si>
    <t>Kotva chemickou patronou M 20 hl 170 mm do betonu, ŽB nebo kamene s vyvrtáním otvoru</t>
  </si>
  <si>
    <t>1976985400</t>
  </si>
  <si>
    <t>Kotva chemická s vyvrtáním otvoru do betonu, železobetonu nebo tvrdého kamene chemická patrona, velikost M 20, hloubka 170 mm</t>
  </si>
  <si>
    <t>https://podminky.urs.cz/item/CS_URS_2024_01/953961215</t>
  </si>
  <si>
    <t>3*4 "kotvení věncú ke stávajícím zdím</t>
  </si>
  <si>
    <t>117</t>
  </si>
  <si>
    <t>953961216-1</t>
  </si>
  <si>
    <t>Kotva chemickou patronou M 24 hl 300 mm do betonu, ŽB nebo kamene s vyvrtáním otvoru</t>
  </si>
  <si>
    <t>208491294</t>
  </si>
  <si>
    <t>Kotva chemická s vyvrtáním otvoru do betonu, železobetonu nebo tvrdého kamene chemická patrona, velikost M 24, hloubka 30 mm</t>
  </si>
  <si>
    <t>4*3 "kotvení základ. pasů ke stávající zdi</t>
  </si>
  <si>
    <t>118</t>
  </si>
  <si>
    <t>953965133</t>
  </si>
  <si>
    <t>Kotevní šroub pro chemické kotvy M 16 dl 300 mm</t>
  </si>
  <si>
    <t>-1723543920</t>
  </si>
  <si>
    <t>Kotva chemická s vyvrtáním otvoru kotevní šrouby pro chemické kotvy, velikost M 16, délka 300 mm</t>
  </si>
  <si>
    <t>https://podminky.urs.cz/item/CS_URS_2024_01/953965133</t>
  </si>
  <si>
    <t>119</t>
  </si>
  <si>
    <t>953965143</t>
  </si>
  <si>
    <t>Kotevní šroub pro chemické kotvy M 20 dl 300 mm</t>
  </si>
  <si>
    <t>1966333513</t>
  </si>
  <si>
    <t>Kotva chemická s vyvrtáním otvoru kotevní šrouby pro chemické kotvy, velikost M 20, délka 300 mm</t>
  </si>
  <si>
    <t>https://podminky.urs.cz/item/CS_URS_2024_01/953965143</t>
  </si>
  <si>
    <t>120</t>
  </si>
  <si>
    <t>953993321</t>
  </si>
  <si>
    <t>Osazení bezpečnostní, orientační nebo informační tabulky přilepením</t>
  </si>
  <si>
    <t>-1012796566</t>
  </si>
  <si>
    <t>Osazení bezpečnostní, orientační nebo informační tabulky plastové nebo smaltované přilepením</t>
  </si>
  <si>
    <t>https://podminky.urs.cz/item/CS_URS_2024_01/953993321</t>
  </si>
  <si>
    <t>121</t>
  </si>
  <si>
    <t>73534535</t>
  </si>
  <si>
    <t>tabulka bezpečnostní plastová s tiskem 2 barvy A6 105x148mm</t>
  </si>
  <si>
    <t>-819524676</t>
  </si>
  <si>
    <t>Poznámka k položce:_x000d_
únikový východ</t>
  </si>
  <si>
    <t>122</t>
  </si>
  <si>
    <t>962032231</t>
  </si>
  <si>
    <t>Bourání zdiva z cihel pálených nebo vápenopískových na MV nebo MVC přes 1 m3</t>
  </si>
  <si>
    <t>1876506694</t>
  </si>
  <si>
    <t>Bourání zdiva nadzákladového z cihel pálených plných nebo lícových nebo vápenopískových, na maltu vápennou nebo vápenocementovou, objemu přes 1 m3</t>
  </si>
  <si>
    <t>https://podminky.urs.cz/item/CS_URS_2024_01/962032231</t>
  </si>
  <si>
    <t>2*0,3*1,2*(1,215+2,46) "strana východ schodišťové zdi</t>
  </si>
  <si>
    <t>123</t>
  </si>
  <si>
    <t>963023712</t>
  </si>
  <si>
    <t>Vybourání schodišťových stupňů ze zdi cihelné oboustranně</t>
  </si>
  <si>
    <t>1290229774</t>
  </si>
  <si>
    <t>Vybourání schodišťových stupňů oblých, rovných nebo kosých ze zdi cihelné oboustranně</t>
  </si>
  <si>
    <t>https://podminky.urs.cz/item/CS_URS_2024_01/963023712</t>
  </si>
  <si>
    <t>7*1,6 "strana východ</t>
  </si>
  <si>
    <t>124</t>
  </si>
  <si>
    <t>971033531</t>
  </si>
  <si>
    <t>Vybourání otvorů ve zdivu cihelném pl do 1 m2 na MVC nebo MV tl do 150 mm</t>
  </si>
  <si>
    <t>-1730755535</t>
  </si>
  <si>
    <t>Vybourání otvorů ve zdivu základovém nebo nadzákladovém z cihel, tvárnic, příčkovek z cihel pálených na maltu vápennou nebo vápenocementovou plochy do 1 m2, tl. do 150 mm</t>
  </si>
  <si>
    <t>https://podminky.urs.cz/item/CS_URS_2024_01/971033531</t>
  </si>
  <si>
    <t>1,6*(0,41+0,25/2) "nadpraží vstupu z východní části</t>
  </si>
  <si>
    <t>125</t>
  </si>
  <si>
    <t>974031165</t>
  </si>
  <si>
    <t>Vysekání rýh ve zdivu cihelném hl do 150 mm š do 200 mm</t>
  </si>
  <si>
    <t>-1042459864</t>
  </si>
  <si>
    <t>Vysekání rýh ve zdivu cihelném na maltu vápennou nebo vápenocementovou do hl. 150 mm a šířky do 200 mm</t>
  </si>
  <si>
    <t>https://podminky.urs.cz/item/CS_URS_2024_01/974031165</t>
  </si>
  <si>
    <t>2*(1,9+0,41)+1,797 "drážka pro kamenný portál</t>
  </si>
  <si>
    <t>126</t>
  </si>
  <si>
    <t>977131119</t>
  </si>
  <si>
    <t>Vrty příklepovými vrtáky D přes 28 do 32 mm do cihelného zdiva nebo prostého betonu</t>
  </si>
  <si>
    <t>1270909210</t>
  </si>
  <si>
    <t>Vrty příklepovými vrtáky do cihelného zdiva nebo prostého betonu průměru přes 28 do 32 mm</t>
  </si>
  <si>
    <t>https://podminky.urs.cz/item/CS_URS_2024_01/977131119</t>
  </si>
  <si>
    <t>9*0,25 "kotvení zábradlí</t>
  </si>
  <si>
    <t>127</t>
  </si>
  <si>
    <t>97799001R</t>
  </si>
  <si>
    <t>Řezání stávajícího cihelného zdiva hl do 100 mm</t>
  </si>
  <si>
    <t>1422859787</t>
  </si>
  <si>
    <t>4*(1,9+0,41)+1,702+1,919 "pro kamenný portál</t>
  </si>
  <si>
    <t>128</t>
  </si>
  <si>
    <t>978013161</t>
  </si>
  <si>
    <t>Otlučení (osekání) vnitřní vápenné nebo vápenocementové omítky stěn v rozsahu přes 30 do 50 %</t>
  </si>
  <si>
    <t>-177687494</t>
  </si>
  <si>
    <t>Otlučení vápenných nebo vápenocementových omítek vnitřních ploch stěn s vyškrabáním spar, s očištěním zdiva, v rozsahu přes 30 do 50 %</t>
  </si>
  <si>
    <t>https://podminky.urs.cz/item/CS_URS_2024_01/978013161</t>
  </si>
  <si>
    <t>129</t>
  </si>
  <si>
    <t>985233122</t>
  </si>
  <si>
    <t>Úprava spár po spárování zdiva zdrsněním spára dl přes 6 do 12 m/m2</t>
  </si>
  <si>
    <t>809987651</t>
  </si>
  <si>
    <t>Úprava spár po spárování zdiva kamenného nebo cihelného délky spáry na 1 m2 upravované plochy přes 6 do 12 m zdrsněním</t>
  </si>
  <si>
    <t>https://podminky.urs.cz/item/CS_URS_2024_01/985233122</t>
  </si>
  <si>
    <t>2,07 "strana výcho klenba vstupu</t>
  </si>
  <si>
    <t>130</t>
  </si>
  <si>
    <t>993111111</t>
  </si>
  <si>
    <t>Dovoz a odvoz lešení řadového do 10 km včetně naložení a složení</t>
  </si>
  <si>
    <t>-715943276</t>
  </si>
  <si>
    <t>Dovoz a odvoz lešení včetně naložení a složení řadového, na vzdálenost do 10 km</t>
  </si>
  <si>
    <t>https://podminky.urs.cz/item/CS_URS_2024_01/993111111</t>
  </si>
  <si>
    <t>131</t>
  </si>
  <si>
    <t>993111119</t>
  </si>
  <si>
    <t>Příplatek k ceně dovozu a odvozu lešení řadového ZKD 10 km přes 10 km</t>
  </si>
  <si>
    <t>-294696435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</si>
  <si>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</si>
  <si>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</si>
  <si>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52,34*10 'Přepočtené koeficientem množství</t>
  </si>
  <si>
    <t>132</t>
  </si>
  <si>
    <t>993121111</t>
  </si>
  <si>
    <t>Dovoz a odvoz lešení prostorového lehkého do 10 km včetně naložení a složení</t>
  </si>
  <si>
    <t>-1601732298</t>
  </si>
  <si>
    <t>Dovoz a odvoz lešení včetně naložení a složení prostorového lehkého, na vzdálenost do 10 km</t>
  </si>
  <si>
    <t>https://podminky.urs.cz/item/CS_URS_2024_01/993121111</t>
  </si>
  <si>
    <t>133</t>
  </si>
  <si>
    <t>993121119</t>
  </si>
  <si>
    <t>Příplatek k ceně dovozu a odvozu lešení prostorového lehkého ZKD 10 km přes 10 km</t>
  </si>
  <si>
    <t>752202866</t>
  </si>
  <si>
    <t>Dovoz a odvoz lešení včetně naložení a složení prostorového lehkého, na vzdálenost Příplatek k ceně za každých dalších i započatých 10 km přes 10 km</t>
  </si>
  <si>
    <t>https://podminky.urs.cz/item/CS_URS_2024_01/993121119</t>
  </si>
  <si>
    <t>28,15*10 'Přepočtené koeficientem množství</t>
  </si>
  <si>
    <t>997</t>
  </si>
  <si>
    <t>Přesun sutě</t>
  </si>
  <si>
    <t>134</t>
  </si>
  <si>
    <t>997013111</t>
  </si>
  <si>
    <t>Vnitrostaveništní doprava suti a vybouraných hmot pro budovy v do 6 m</t>
  </si>
  <si>
    <t>1919382443</t>
  </si>
  <si>
    <t>Vnitrostaveništní doprava suti a vybouraných hmot vodorovně do 50 m s naložením základní pro budovy a haly výšky do 6 m</t>
  </si>
  <si>
    <t>https://podminky.urs.cz/item/CS_URS_2024_01/997013111</t>
  </si>
  <si>
    <t>135</t>
  </si>
  <si>
    <t>997013501</t>
  </si>
  <si>
    <t>Odvoz suti a vybouraných hmot na skládku nebo meziskládku do 1 km se složením</t>
  </si>
  <si>
    <t>-1014708706</t>
  </si>
  <si>
    <t>Odvoz suti a vybouraných hmot na skládku nebo meziskládku se složením, na vzdálenost do 1 km</t>
  </si>
  <si>
    <t>https://podminky.urs.cz/item/CS_URS_2024_01/997013501</t>
  </si>
  <si>
    <t>136</t>
  </si>
  <si>
    <t>997013509</t>
  </si>
  <si>
    <t>Příplatek k odvozu suti a vybouraných hmot na skládku ZKD 1 km přes 1 km</t>
  </si>
  <si>
    <t>-488649848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</si>
  <si>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</si>
  <si>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</si>
  <si>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10,652*6 'Přepočtené koeficientem množství</t>
  </si>
  <si>
    <t>137</t>
  </si>
  <si>
    <t>997013863</t>
  </si>
  <si>
    <t>Poplatek za uložení stavebního odpadu na recyklační skládce (skládkovné) cihelného kód odpadu 17 01 02</t>
  </si>
  <si>
    <t>1998983813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</si>
  <si>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</si>
  <si>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</si>
  <si>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4,762+0,231</t>
  </si>
  <si>
    <t>138</t>
  </si>
  <si>
    <t>997013871</t>
  </si>
  <si>
    <t>Poplatek za uložení stavebního odpadu na recyklační skládce (skládkovné) směsného stavebního a demoličního kód odpadu 17 09 04</t>
  </si>
  <si>
    <t>2035806888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</si>
  <si>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</si>
  <si>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</si>
  <si>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10,652-4,993</t>
  </si>
  <si>
    <t>998</t>
  </si>
  <si>
    <t>Přesun hmot</t>
  </si>
  <si>
    <t>139</t>
  </si>
  <si>
    <t>998011001</t>
  </si>
  <si>
    <t>Přesun hmot pro budovy zděné v do 6 m</t>
  </si>
  <si>
    <t>1095681667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</si>
  <si>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</si>
  <si>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</si>
  <si>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</si>
  <si>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</si>
  <si>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</si>
  <si>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</si>
  <si>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140</t>
  </si>
  <si>
    <t>711112001</t>
  </si>
  <si>
    <t>Provedení izolace proti zemní vlhkosti svislé za studena nátěrem penetračním</t>
  </si>
  <si>
    <t>-1694420441</t>
  </si>
  <si>
    <t>Provedení izolace proti zemní vlhkosti natěradly a tmely za studena na ploše svislé S nátěrem penetračním</t>
  </si>
  <si>
    <t>https://podminky.urs.cz/item/CS_URS_2024_01/711112001</t>
  </si>
  <si>
    <t>2*(1,4*(2,46+0,525+1,25)+2,46*1,4/2) "stana východ schodišťové zdi</t>
  </si>
  <si>
    <t>141</t>
  </si>
  <si>
    <t>11163150</t>
  </si>
  <si>
    <t>lak penetrační asfaltový</t>
  </si>
  <si>
    <t>-1455028192</t>
  </si>
  <si>
    <t>15,302*0,00034 'Přepočtené koeficientem množství</t>
  </si>
  <si>
    <t>142</t>
  </si>
  <si>
    <t>711142559</t>
  </si>
  <si>
    <t>Provedení izolace proti zemní vlhkosti pásy přitavením svislé NAIP</t>
  </si>
  <si>
    <t>-1710920337</t>
  </si>
  <si>
    <t>Provedení izolace proti zemní vlhkosti pásy přitavením NAIP na ploše svislé S</t>
  </si>
  <si>
    <t>https://podminky.urs.cz/item/CS_URS_2024_01/711142559</t>
  </si>
  <si>
    <t>143</t>
  </si>
  <si>
    <t>62853004</t>
  </si>
  <si>
    <t>pás asfaltový natavitelný modifikovaný SBS s vložkou ze skleněné tkaniny a spalitelnou PE fólií nebo jemnozrnným minerálním posypem na horním povrchu tl 4,0mm</t>
  </si>
  <si>
    <t>-1892453692</t>
  </si>
  <si>
    <t>15,302*1,221 'Přepočtené koeficientem množství</t>
  </si>
  <si>
    <t>144</t>
  </si>
  <si>
    <t>711161222</t>
  </si>
  <si>
    <t>Izolace proti zemní vlhkosti nopovou fólií s textilií svislá, nopek v 8,0 mm, tl do 0,6 mm</t>
  </si>
  <si>
    <t>1108267677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</si>
  <si>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</si>
  <si>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https://podminky.urs.cz/item/CS_URS_2024_01/711161222</t>
  </si>
  <si>
    <t>145</t>
  </si>
  <si>
    <t>998711101</t>
  </si>
  <si>
    <t>Přesun hmot tonážní pro izolace proti vodě, vlhkosti a plynům v objektech v do 6 m</t>
  </si>
  <si>
    <t>-1453879200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</si>
  <si>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</si>
  <si>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</si>
  <si>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712</t>
  </si>
  <si>
    <t>Povlakové krytiny</t>
  </si>
  <si>
    <t>146</t>
  </si>
  <si>
    <t>712331101</t>
  </si>
  <si>
    <t>Provedení povlakové krytiny střech do 10° podkladní vrstvy pásy na sucho AIP nebo NAIP</t>
  </si>
  <si>
    <t>-1640400296</t>
  </si>
  <si>
    <t>Provedení povlakové krytiny střech plochých do 10° pásy na sucho AIP nebo NAIP</t>
  </si>
  <si>
    <t>https://podminky.urs.cz/item/CS_URS_2024_01/712331101</t>
  </si>
  <si>
    <t>147</t>
  </si>
  <si>
    <t>62821109</t>
  </si>
  <si>
    <t>asfaltový pás separační s krycí vrstvou tl do 1,0mm, typu R</t>
  </si>
  <si>
    <t>-741057658</t>
  </si>
  <si>
    <t>54,379*1,1655 'Přepočtené koeficientem množství</t>
  </si>
  <si>
    <t>148</t>
  </si>
  <si>
    <t>712341559</t>
  </si>
  <si>
    <t>Provedení povlakové krytiny střech do 10° pásy NAIP přitavením v plné ploše</t>
  </si>
  <si>
    <t>-1258671594</t>
  </si>
  <si>
    <t>Provedení povlakové krytiny střech plochých do 10° pásy přitavením NAIP v plné ploše</t>
  </si>
  <si>
    <t>https://podminky.urs.cz/item/CS_URS_2024_01/712341559</t>
  </si>
  <si>
    <t>149</t>
  </si>
  <si>
    <t>62855002</t>
  </si>
  <si>
    <t>pás asfaltový natavitelný modifikovaný SBS s vložkou z polyesterové rohože a spalitelnou PE fólií nebo jemnozrnným minerálním posypem na horním povrchu tl 5,0mm</t>
  </si>
  <si>
    <t>748247041</t>
  </si>
  <si>
    <t>150</t>
  </si>
  <si>
    <t>712391175</t>
  </si>
  <si>
    <t>Provedení povlakové krytiny střech do 10° připevnění izolace kotvícími pásky nebo úhelníky</t>
  </si>
  <si>
    <t>-1682953338</t>
  </si>
  <si>
    <t>Provedení povlakové krytiny střech plochých do 10° -ostatní práce připevnění izolace kotvícími pásky nebo úhelníky</t>
  </si>
  <si>
    <t>https://podminky.urs.cz/item/CS_URS_2024_01/712391175</t>
  </si>
  <si>
    <t>11,72+4,7 "kotvení pásu ke stěně</t>
  </si>
  <si>
    <t>151</t>
  </si>
  <si>
    <t>59053001</t>
  </si>
  <si>
    <t>páska montážní perforovaná pozinková 12x0,75mm</t>
  </si>
  <si>
    <t>1086403890</t>
  </si>
  <si>
    <t>16,42*1,05 'Přepočtené koeficientem množství</t>
  </si>
  <si>
    <t>152</t>
  </si>
  <si>
    <t>998712102</t>
  </si>
  <si>
    <t>Přesun hmot tonážní pro krytiny povlakové v objektech v přes 6 do 12 m</t>
  </si>
  <si>
    <t>-210785745</t>
  </si>
  <si>
    <t>Přesun hmot pro povlakové krytiny stanovený z hmotnosti přesunovaného materiálu vodorovná dopravní vzdálenost do 50 m základní v objektech výšky přes 6 do 12 m</t>
  </si>
  <si>
    <t>https://podminky.urs.cz/item/CS_URS_2024_01/998712102</t>
  </si>
  <si>
    <t>762</t>
  </si>
  <si>
    <t>Konstrukce tesařské</t>
  </si>
  <si>
    <t>153</t>
  </si>
  <si>
    <t>762081150</t>
  </si>
  <si>
    <t>Hoblování hraněného řeziva ve staveništní dílně</t>
  </si>
  <si>
    <t>-427044595</t>
  </si>
  <si>
    <t>Hoblování hraněného řeziva přímo na staveništi ve staveništní dílně</t>
  </si>
  <si>
    <t>https://podminky.urs.cz/item/CS_URS_2024_01/762081150</t>
  </si>
  <si>
    <t>1,389+0,63</t>
  </si>
  <si>
    <t>154</t>
  </si>
  <si>
    <t>762332132</t>
  </si>
  <si>
    <t>Montáž vázaných kcí krovů pravidelných z hraněného řeziva průřezové pl přes 120 do 224 cm2</t>
  </si>
  <si>
    <t>2097455466</t>
  </si>
  <si>
    <t>Montáž vázaných konstrukcí krovů střech pultových, sedlových, valbových, stanových čtvercového nebo obdélníkového půdorysu z řeziva hraněného průřezové plochy přes 120 do 224 cm2</t>
  </si>
  <si>
    <t>https://podminky.urs.cz/item/CS_URS_2024_01/762332132</t>
  </si>
  <si>
    <t>14*4,7 "krokve 120/160</t>
  </si>
  <si>
    <t>155</t>
  </si>
  <si>
    <t>60512130</t>
  </si>
  <si>
    <t>hranol stavební řezivo průřezu do 224cm2 do dl 6m</t>
  </si>
  <si>
    <t>-596900312</t>
  </si>
  <si>
    <t>65,8*0,12*0,16</t>
  </si>
  <si>
    <t>1,263*1,1 'Přepočtené koeficientem množství</t>
  </si>
  <si>
    <t>156</t>
  </si>
  <si>
    <t>762332133</t>
  </si>
  <si>
    <t>Montáž vázaných kcí krovů pravidelných z hraněného řeziva průřezové pl přes 224 do 288 cm2</t>
  </si>
  <si>
    <t>425280110</t>
  </si>
  <si>
    <t>Montáž vázaných konstrukcí krovů střech pultových, sedlových, valbových, stanových čtvercového nebo obdélníkového půdorysu z řeziva hraněného průřezové plochy přes 224 do 288 cm2</t>
  </si>
  <si>
    <t>https://podminky.urs.cz/item/CS_URS_2024_01/762332133</t>
  </si>
  <si>
    <t>11,22+11,52 "pozednice 180/140</t>
  </si>
  <si>
    <t>157</t>
  </si>
  <si>
    <t>60512135</t>
  </si>
  <si>
    <t>hranol stavební řezivo průřezu do 288cm2 do dl 6m</t>
  </si>
  <si>
    <t>-1228907523</t>
  </si>
  <si>
    <t>22,74*0,18*0,14</t>
  </si>
  <si>
    <t>0,573*1,1 'Přepočtené koeficientem množství</t>
  </si>
  <si>
    <t>158</t>
  </si>
  <si>
    <t>762341260</t>
  </si>
  <si>
    <t>Montáž bednění střech rovných a šikmých sklonu do 60° z palubek</t>
  </si>
  <si>
    <t>-1820702692</t>
  </si>
  <si>
    <t>Montáž bednění střech rovných a šikmých sklonu do 60° s vyřezáním otvorů z palubek</t>
  </si>
  <si>
    <t>https://podminky.urs.cz/item/CS_URS_2024_01/762341260</t>
  </si>
  <si>
    <t>4,7*(11,42+11,72)/2</t>
  </si>
  <si>
    <t>159</t>
  </si>
  <si>
    <t>61189995</t>
  </si>
  <si>
    <t>palubky podlahové smrk tl 24mm A/B</t>
  </si>
  <si>
    <t>558295261</t>
  </si>
  <si>
    <t>54,379*1,1 'Přepočtené koeficientem množství</t>
  </si>
  <si>
    <t>160</t>
  </si>
  <si>
    <t>762342214</t>
  </si>
  <si>
    <t>Montáž laťování na střechách jednoduchých sklonu do 60° osové vzdálenosti přes 150 do 360 mm</t>
  </si>
  <si>
    <t>1333415308</t>
  </si>
  <si>
    <t>Montáž laťování střech jednoduchých sklonu do 60° při osové vzdálenosti latí přes 150 do 360 mm</t>
  </si>
  <si>
    <t>https://podminky.urs.cz/item/CS_URS_2024_01/762342214</t>
  </si>
  <si>
    <t>Poznámka k položce:_x000d_
latě 40x60</t>
  </si>
  <si>
    <t>161</t>
  </si>
  <si>
    <t>762342511</t>
  </si>
  <si>
    <t>Montáž kontralatí na podklad bez tepelné izolace</t>
  </si>
  <si>
    <t>-468024170</t>
  </si>
  <si>
    <t>Montáž laťování montáž kontralatí na podklad bez tepelné izolace</t>
  </si>
  <si>
    <t>https://podminky.urs.cz/item/CS_URS_2024_01/762342511</t>
  </si>
  <si>
    <t>Poznámka k položce:_x000d_
latě 30x50</t>
  </si>
  <si>
    <t>162</t>
  </si>
  <si>
    <t>60514114</t>
  </si>
  <si>
    <t>řezivo jehličnaté lať impregnovaná dl 4 m</t>
  </si>
  <si>
    <t>-865849681</t>
  </si>
  <si>
    <t>65,8*0,03*0,05+54,379*0,04*0,06</t>
  </si>
  <si>
    <t>0,229*1,1 'Přepočtené koeficientem množství</t>
  </si>
  <si>
    <t>163</t>
  </si>
  <si>
    <t>762395000</t>
  </si>
  <si>
    <t>Spojovací prostředky krovů, bednění, laťování, nadstřešních konstrukcí</t>
  </si>
  <si>
    <t>-1542224819</t>
  </si>
  <si>
    <t>Spojovací prostředky krovů, bednění a laťování, nadstřešních konstrukcí svorníky, prkna, hřebíky, pásová ocel, vruty</t>
  </si>
  <si>
    <t>https://podminky.urs.cz/item/CS_URS_2024_01/762395000</t>
  </si>
  <si>
    <t>(1,389+0,63+59,817*0,024+0,252)/1,1</t>
  </si>
  <si>
    <t>164</t>
  </si>
  <si>
    <t>998762101</t>
  </si>
  <si>
    <t>Přesun hmot tonážní pro kce tesařské v objektech v do 6 m</t>
  </si>
  <si>
    <t>-1304846098</t>
  </si>
  <si>
    <t>Přesun hmot pro konstrukce tesařské stanovený z hmotnosti přesunovaného materiálu vodorovná dopravní vzdálenost do 50 m základní v objektech výšky do 6 m</t>
  </si>
  <si>
    <t>https://podminky.urs.cz/item/CS_URS_2024_01/998762101</t>
  </si>
  <si>
    <t>764</t>
  </si>
  <si>
    <t>Konstrukce klempířské</t>
  </si>
  <si>
    <t>165</t>
  </si>
  <si>
    <t>764234407</t>
  </si>
  <si>
    <t>Oplechování horních ploch a nadezdívek (atik) bez rohů z Cu plechu mechanicky kotvené rš 670 mm</t>
  </si>
  <si>
    <t>1826542198</t>
  </si>
  <si>
    <t>Oplechování horních ploch zdí a nadezdívek (atik) z měděného plechu mechanicky kotvených rš 670 mm</t>
  </si>
  <si>
    <t>https://podminky.urs.cz/item/CS_URS_2024_01/764234407</t>
  </si>
  <si>
    <t>4,89 "jižní stěna</t>
  </si>
  <si>
    <t>166</t>
  </si>
  <si>
    <t>764238405</t>
  </si>
  <si>
    <t>Oplechování římsy rovné mechanicky kotvené z Cu plechu rš 400 mm</t>
  </si>
  <si>
    <t>-1717280294</t>
  </si>
  <si>
    <t>Oplechování říms a ozdobných prvků z měděného plechu rovných, bez rohů mechanicky kotvené rš 400 mm</t>
  </si>
  <si>
    <t>https://podminky.urs.cz/item/CS_URS_2024_01/764238405</t>
  </si>
  <si>
    <t>11,72+4,7 "kotvení ke stěně</t>
  </si>
  <si>
    <t>167</t>
  </si>
  <si>
    <t>764332415</t>
  </si>
  <si>
    <t>Spodní lemování rovných zdí střech s krytinou skládanou z Cu plechu rš 400 mm</t>
  </si>
  <si>
    <t>-789613477</t>
  </si>
  <si>
    <t>Lemování zdí z měděného plechu spodní s formováním do tvaru krytiny rovných, střech s krytinou skládanou mimo prejzovou rš 400 mm</t>
  </si>
  <si>
    <t>https://podminky.urs.cz/item/CS_URS_2024_01/764332415</t>
  </si>
  <si>
    <t>168</t>
  </si>
  <si>
    <t>764531413</t>
  </si>
  <si>
    <t>Žlab podokapní hranatý z Cu plechu rš 250 mm</t>
  </si>
  <si>
    <t>-940136043</t>
  </si>
  <si>
    <t>Žlab podokapní z měděného plechu včetně háků a čel hranatý rš 250 mm</t>
  </si>
  <si>
    <t>https://podminky.urs.cz/item/CS_URS_2024_01/764531413</t>
  </si>
  <si>
    <t>169</t>
  </si>
  <si>
    <t>764538401</t>
  </si>
  <si>
    <t>Hranatý svod včetně objímek, kolen, odskoků z Cu plechu o straně 80 mm</t>
  </si>
  <si>
    <t>-1220098744</t>
  </si>
  <si>
    <t>Svod z měděného plechu včetně objímek, kolen a odskoků hranatý, o straně 80 mm</t>
  </si>
  <si>
    <t>https://podminky.urs.cz/item/CS_URS_2024_01/764538401</t>
  </si>
  <si>
    <t>170</t>
  </si>
  <si>
    <t>998764101</t>
  </si>
  <si>
    <t>Přesun hmot tonážní pro konstrukce klempířské v objektech v do 6 m</t>
  </si>
  <si>
    <t>-1117469865</t>
  </si>
  <si>
    <t>Přesun hmot pro konstrukce klempířské stanovený z hmotnosti přesunovaného materiálu vodorovná dopravní vzdálenost do 50 m základní v objektech výšky do 6 m</t>
  </si>
  <si>
    <t>https://podminky.urs.cz/item/CS_URS_2024_01/998764101</t>
  </si>
  <si>
    <t>765</t>
  </si>
  <si>
    <t>Krytina skládaná</t>
  </si>
  <si>
    <t>171</t>
  </si>
  <si>
    <t>765111102</t>
  </si>
  <si>
    <t>Montáž krytiny keramické hladké sklonu do 30° na sucho přes 32 do 40 ks/m2 šupinové krytí</t>
  </si>
  <si>
    <t>-437221528</t>
  </si>
  <si>
    <t>Montáž krytiny keramické sklonu do 30° hladké (bobrovky) přes 32 do 40 ks/m2 na sucho šupinové krytí</t>
  </si>
  <si>
    <t>https://podminky.urs.cz/item/CS_URS_2024_01/765111102</t>
  </si>
  <si>
    <t>172</t>
  </si>
  <si>
    <t>59660010</t>
  </si>
  <si>
    <t>taška bobrovka režná základní kulatý řez</t>
  </si>
  <si>
    <t>1019205604</t>
  </si>
  <si>
    <t>54,379*39,14 'Přepočtené koeficientem množství</t>
  </si>
  <si>
    <t>173</t>
  </si>
  <si>
    <t>765111203</t>
  </si>
  <si>
    <t>Montáž krytiny keramické okapní jednoduchá větrací mřížka</t>
  </si>
  <si>
    <t>-1313314445</t>
  </si>
  <si>
    <t>Montáž krytiny keramické okapové hrany s jednoduchou větrací mřížkou</t>
  </si>
  <si>
    <t>https://podminky.urs.cz/item/CS_URS_2024_01/765111203</t>
  </si>
  <si>
    <t>174</t>
  </si>
  <si>
    <t>59244119</t>
  </si>
  <si>
    <t>mřížka ochranná větrací v 67 mm</t>
  </si>
  <si>
    <t>-375171270</t>
  </si>
  <si>
    <t>11,42*1,1 'Přepočtené koeficientem množství</t>
  </si>
  <si>
    <t>175</t>
  </si>
  <si>
    <t>765111351</t>
  </si>
  <si>
    <t>Montáž krytiny keramické štítové hrany na sucho okrajovými taškami</t>
  </si>
  <si>
    <t>-849139883</t>
  </si>
  <si>
    <t>https://podminky.urs.cz/item/CS_URS_2024_01/765111351</t>
  </si>
  <si>
    <t>176</t>
  </si>
  <si>
    <t>59660520</t>
  </si>
  <si>
    <t>taška ražená drážková režná maloformátová (přes 12 ks/m2) krajová pravá</t>
  </si>
  <si>
    <t>1634792337</t>
  </si>
  <si>
    <t>4,7*3,09 'Přepočtené koeficientem množství</t>
  </si>
  <si>
    <t>177</t>
  </si>
  <si>
    <t>998765101</t>
  </si>
  <si>
    <t>Přesun hmot tonážní pro krytiny skládané v objektech v do 6 m</t>
  </si>
  <si>
    <t>1209079326</t>
  </si>
  <si>
    <t>Přesun hmot pro krytiny skládané stanovený z hmotnosti přesunovaného materiálu vodorovná dopravní vzdálenost do 50 m základní na objektech výšky do 6 m</t>
  </si>
  <si>
    <t>https://podminky.urs.cz/item/CS_URS_2024_01/998765101</t>
  </si>
  <si>
    <t>766</t>
  </si>
  <si>
    <t>Konstrukce truhlářské</t>
  </si>
  <si>
    <t>178</t>
  </si>
  <si>
    <t>766660163</t>
  </si>
  <si>
    <t>Montáž dveřních křídel otvíravých dvoukřídlových požárních do dřevěné rámové zárubně</t>
  </si>
  <si>
    <t>507812089</t>
  </si>
  <si>
    <t>Montáž dveřních křídel dřevěných nebo plastových otevíravých do dřevěné rámové zárubně protipožárních dvoukřídlových jakékoliv šířky</t>
  </si>
  <si>
    <t>https://podminky.urs.cz/item/CS_URS_2024_01/766660163</t>
  </si>
  <si>
    <t>1 "vstup do kasemat</t>
  </si>
  <si>
    <t>179</t>
  </si>
  <si>
    <t>6119901M</t>
  </si>
  <si>
    <t>dveře dřevěné dvoukřídlé 1460x1940mm masiv - stávající; neoceňovat</t>
  </si>
  <si>
    <t>-1946259129</t>
  </si>
  <si>
    <t>180</t>
  </si>
  <si>
    <t>766691510</t>
  </si>
  <si>
    <t>Montáž těsnění oken a balkónových dveří polyuretanovou páskou</t>
  </si>
  <si>
    <t>1344656587</t>
  </si>
  <si>
    <t>Montáž ostatních truhlářských konstrukcí těsnění oken a balkónových dveří ve styku křídel s okenním rámem polyuretanovou páskou</t>
  </si>
  <si>
    <t>https://podminky.urs.cz/item/CS_URS_2024_01/766691510</t>
  </si>
  <si>
    <t>2*(1,46+2*1,94) "dveře - vstup do kasemat</t>
  </si>
  <si>
    <t>181</t>
  </si>
  <si>
    <t>42975121</t>
  </si>
  <si>
    <t>páska těsnící protipožární zpěňující š. 10mm tl 2mm</t>
  </si>
  <si>
    <t>1390434714</t>
  </si>
  <si>
    <t>10,68*1,1 'Přepočtené koeficientem množství</t>
  </si>
  <si>
    <t>182</t>
  </si>
  <si>
    <t>998766101</t>
  </si>
  <si>
    <t>Přesun hmot tonážní pro kce truhlářské v objektech v do 6 m</t>
  </si>
  <si>
    <t>-914639904</t>
  </si>
  <si>
    <t>Přesun hmot pro konstrukce truhlářské stanovený z hmotnosti přesunovaného materiálu vodorovná dopravní vzdálenost do 50 m základní v objektech výšky do 6 m</t>
  </si>
  <si>
    <t>https://podminky.urs.cz/item/CS_URS_2024_01/998766101</t>
  </si>
  <si>
    <t>767</t>
  </si>
  <si>
    <t>Konstrukce zámečnické</t>
  </si>
  <si>
    <t>183</t>
  </si>
  <si>
    <t>767662210</t>
  </si>
  <si>
    <t>Montáž mříží otvíravých včetně osazení pantů</t>
  </si>
  <si>
    <t>-415016552</t>
  </si>
  <si>
    <t>https://podminky.urs.cz/item/CS_URS_2024_01/767662210</t>
  </si>
  <si>
    <t>1,6*(1,9+0,41)+0,272 "mříž u schodiště</t>
  </si>
  <si>
    <t>2,1*2,02+0,9*2,02 "vstupy do nového objektu</t>
  </si>
  <si>
    <t>184</t>
  </si>
  <si>
    <t>76766991R</t>
  </si>
  <si>
    <t>Prodloužení stávající mříže u venkovního schodiště</t>
  </si>
  <si>
    <t>-1201247037</t>
  </si>
  <si>
    <t>185</t>
  </si>
  <si>
    <t>5539903M</t>
  </si>
  <si>
    <t>mříž kovaná z plného materiálu dvojkřídlá dle PD 2100x2020mm, kovářská čerň</t>
  </si>
  <si>
    <t>-259523006</t>
  </si>
  <si>
    <t>1 "vstup do objektu</t>
  </si>
  <si>
    <t>186</t>
  </si>
  <si>
    <t>5539904M</t>
  </si>
  <si>
    <t>mříž kovaná z plného materiálu jednojkřídlá dle PD 9000x2020mm, kovářská čerň</t>
  </si>
  <si>
    <t>933856927</t>
  </si>
  <si>
    <t>1 "vstup do skladu</t>
  </si>
  <si>
    <t>187</t>
  </si>
  <si>
    <t>998767101</t>
  </si>
  <si>
    <t>Přesun hmot tonážní pro zámečnické konstrukce v objektech v do 6 m</t>
  </si>
  <si>
    <t>-2117529648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</si>
  <si>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</si>
  <si>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</si>
  <si>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772</t>
  </si>
  <si>
    <t>Podlahy z kamene</t>
  </si>
  <si>
    <t>188</t>
  </si>
  <si>
    <t>772991422</t>
  </si>
  <si>
    <t>Impregnační nátěr nově položených kamenných dlažeb včetně základní čištění dvouvrstvý</t>
  </si>
  <si>
    <t>1927663192</t>
  </si>
  <si>
    <t>Dlažby z kamene - ostatní práce impregnační nátěr včetně základního čištění dvouvrstvý</t>
  </si>
  <si>
    <t>https://podminky.urs.cz/item/CS_URS_2024_01/772991422</t>
  </si>
  <si>
    <t>2*(0,3*2,46+1,215*0,825) "strana východ horní hrana zídek</t>
  </si>
  <si>
    <t>(3,51+3,69)/2*3,99+7,28*(3,99+3,7)/2+0,7*3,5+1,6*(1,25+1,1)-(4,5*3,3-1,9*1,0) "kamenná dlažba</t>
  </si>
  <si>
    <t>189</t>
  </si>
  <si>
    <t>998772111</t>
  </si>
  <si>
    <t>Přesun hmot tonážní pro podlahy z kamene s omezením mechanizace v objektech v do 6 m</t>
  </si>
  <si>
    <t>-1555330607</t>
  </si>
  <si>
    <t>Přesun hmot pro kamenné dlažby, obklady schodišťových stupňů a soklů stanovený z hmotnosti přesunovaného materiálu vodorovná dopravní vzdálenost do 50 m s omezením mechanizace v objektech výšky do 6 m</t>
  </si>
  <si>
    <t>https://podminky.urs.cz/item/CS_URS_2024_01/998772111</t>
  </si>
  <si>
    <t>783</t>
  </si>
  <si>
    <t>Dokončovací práce - nátěry</t>
  </si>
  <si>
    <t>190</t>
  </si>
  <si>
    <t>783101203</t>
  </si>
  <si>
    <t>Jemné obroušení podkladu truhlářských konstrukcí před provedením nátěru</t>
  </si>
  <si>
    <t>-1088012483</t>
  </si>
  <si>
    <t>Příprava podkladu truhlářských konstrukcí před provedením nátěru broušení smirkovým papírem nebo plátnem jemné</t>
  </si>
  <si>
    <t>https://podminky.urs.cz/item/CS_URS_2024_01/783101203</t>
  </si>
  <si>
    <t>191</t>
  </si>
  <si>
    <t>783101403</t>
  </si>
  <si>
    <t>Oprášení podkladu truhlářských konstrukcí před provedením nátěru</t>
  </si>
  <si>
    <t>-582185961</t>
  </si>
  <si>
    <t>Příprava podkladu truhlářských konstrukcí před provedením nátěru oprášení</t>
  </si>
  <si>
    <t>https://podminky.urs.cz/item/CS_URS_2024_01/783101403</t>
  </si>
  <si>
    <t>2*1,46*1,94 "dveře vstup do kasemat</t>
  </si>
  <si>
    <t>192</t>
  </si>
  <si>
    <t>783163101</t>
  </si>
  <si>
    <t>Jednonásobný napouštěcí olejový nátěr truhlářských konstrukcí</t>
  </si>
  <si>
    <t>1942226398</t>
  </si>
  <si>
    <t>Napouštěcí nátěr truhlářských konstrukcí jednonásobný olejový</t>
  </si>
  <si>
    <t>https://podminky.urs.cz/item/CS_URS_2024_01/783163101</t>
  </si>
  <si>
    <t>193</t>
  </si>
  <si>
    <t>783168211</t>
  </si>
  <si>
    <t>Lakovací dvojnásobný olejový nátěr truhlářských konstrukcí s mezibroušením</t>
  </si>
  <si>
    <t>-342875488</t>
  </si>
  <si>
    <t>Lakovací nátěr truhlářských konstrukcí dvojnásobný s mezibroušením olejový</t>
  </si>
  <si>
    <t>https://podminky.urs.cz/item/CS_URS_2024_01/783168211</t>
  </si>
  <si>
    <t>194</t>
  </si>
  <si>
    <t>783213021</t>
  </si>
  <si>
    <t>Napouštěcí dvojnásobný syntetický biodní nátěr tesařských prvků nezabudovaných do konstrukce</t>
  </si>
  <si>
    <t>1584264435</t>
  </si>
  <si>
    <t>Preventivní napouštěcí nátěr tesařských prvků proti dřevokazným houbám, hmyzu a plísním nezabudovaných do konstrukce dvojnásobný syntetický</t>
  </si>
  <si>
    <t>https://podminky.urs.cz/item/CS_URS_2024_01/783213021</t>
  </si>
  <si>
    <t>2*(65,8*(0,12+0,16)+22,74*(0,14+0,18)) "krov</t>
  </si>
  <si>
    <t>54,379 "bedněné podhled</t>
  </si>
  <si>
    <t>105,781*1,1 'Přepočtené koeficientem množství</t>
  </si>
  <si>
    <t>195</t>
  </si>
  <si>
    <t>783268101</t>
  </si>
  <si>
    <t>Lazurovací jednonásobný olejový nátěr tesařských konstrukcí</t>
  </si>
  <si>
    <t>-1398587712</t>
  </si>
  <si>
    <t>Lazurovací nátěr tesařských konstrukcí jednonásobný olejový</t>
  </si>
  <si>
    <t>https://podminky.urs.cz/item/CS_URS_2024_01/783268101</t>
  </si>
  <si>
    <t>196</t>
  </si>
  <si>
    <t>783306801</t>
  </si>
  <si>
    <t>Odstranění nátěru ze zámečnických konstrukcí obroušením</t>
  </si>
  <si>
    <t>600627022</t>
  </si>
  <si>
    <t>Odstranění nátěrů ze zámečnických konstrukcí obroušením</t>
  </si>
  <si>
    <t>https://podminky.urs.cz/item/CS_URS_2024_01/783306801</t>
  </si>
  <si>
    <t>2,7*(0,16+2*0,65) "stávající průvlak nad schodištěm U160</t>
  </si>
  <si>
    <t>197</t>
  </si>
  <si>
    <t>783314101</t>
  </si>
  <si>
    <t>Základní jednonásobný syntetický nátěr zámečnických konstrukcí</t>
  </si>
  <si>
    <t>-270014867</t>
  </si>
  <si>
    <t>Základní nátěr zámečnických konstrukcí jednonásobný syntetický</t>
  </si>
  <si>
    <t>https://podminky.urs.cz/item/CS_URS_2024_01/783314101</t>
  </si>
  <si>
    <t>0,575*3*3,4 "3x I160 nový překlad nad schodištěm</t>
  </si>
  <si>
    <t>2*(0,05+0,005)*(3*1,4+1,7) "ocel 50x5 vyztužení cihelného překladu</t>
  </si>
  <si>
    <t>198</t>
  </si>
  <si>
    <t>783315101</t>
  </si>
  <si>
    <t>Mezinátěr jednonásobný syntetický standardní zámečnických konstrukcí</t>
  </si>
  <si>
    <t>506755944</t>
  </si>
  <si>
    <t>Mezinátěr zámečnických konstrukcí jednonásobný syntetický standardní</t>
  </si>
  <si>
    <t>https://podminky.urs.cz/item/CS_URS_2024_01/783315101</t>
  </si>
  <si>
    <t>3,942 "stávající průvlak nad schodištěm U160</t>
  </si>
  <si>
    <t>199</t>
  </si>
  <si>
    <t>783317101</t>
  </si>
  <si>
    <t>Krycí jednonásobný syntetický standardní nátěr zámečnických konstrukcí</t>
  </si>
  <si>
    <t>-1398300466</t>
  </si>
  <si>
    <t>Krycí nátěr (email) zámečnických konstrukcí jednonásobný syntetický standardní</t>
  </si>
  <si>
    <t>https://podminky.urs.cz/item/CS_URS_2024_01/783317101</t>
  </si>
  <si>
    <t>VRN</t>
  </si>
  <si>
    <t>Vedlejší rozpočtové náklady</t>
  </si>
  <si>
    <t>VRN1</t>
  </si>
  <si>
    <t>Průzkumné, geodetické a projektové práce</t>
  </si>
  <si>
    <t>200</t>
  </si>
  <si>
    <t>012303001</t>
  </si>
  <si>
    <t>Geodetické práce po výstavbě - geodetické zaměření dle vyhlášky 393/2020 Sb. Vyhláška o digitální technické mapě kraje</t>
  </si>
  <si>
    <t>1024</t>
  </si>
  <si>
    <t>-1355412854</t>
  </si>
  <si>
    <t>201</t>
  </si>
  <si>
    <t>013254000</t>
  </si>
  <si>
    <t>Dokumentace skutečného provedení stavby</t>
  </si>
  <si>
    <t>550243507</t>
  </si>
  <si>
    <t>VRN3</t>
  </si>
  <si>
    <t>Zařízení staveniště</t>
  </si>
  <si>
    <t>202</t>
  </si>
  <si>
    <t>032803000</t>
  </si>
  <si>
    <t>Ostatní vybavení staveniště - mobilní WC</t>
  </si>
  <si>
    <t>-181618172</t>
  </si>
  <si>
    <t>203</t>
  </si>
  <si>
    <t>033103000</t>
  </si>
  <si>
    <t>Připojení energií</t>
  </si>
  <si>
    <t>1659867475</t>
  </si>
  <si>
    <t>VRN6</t>
  </si>
  <si>
    <t>Územní vlivy</t>
  </si>
  <si>
    <t>204</t>
  </si>
  <si>
    <t>062002000</t>
  </si>
  <si>
    <t>Ztížené dopravní podmínky</t>
  </si>
  <si>
    <t>-251350378</t>
  </si>
  <si>
    <t>VRN7</t>
  </si>
  <si>
    <t>Provozní vlivy</t>
  </si>
  <si>
    <t>205</t>
  </si>
  <si>
    <t>075503000</t>
  </si>
  <si>
    <t>Ochranná pásma památková</t>
  </si>
  <si>
    <t>-418229707</t>
  </si>
  <si>
    <t>VRN9</t>
  </si>
  <si>
    <t>Ostatní náklady</t>
  </si>
  <si>
    <t>206</t>
  </si>
  <si>
    <t>091003001</t>
  </si>
  <si>
    <t>Ostatní náklady bez rozlišení - vytyčení podzemních sítí před zahájením stavby</t>
  </si>
  <si>
    <t>-383369668</t>
  </si>
  <si>
    <t>207</t>
  </si>
  <si>
    <t>091003002</t>
  </si>
  <si>
    <t>Ostatní náklady bez rozlišení - čištění veřejných komunikací znečištěných vlivem realizace stavby</t>
  </si>
  <si>
    <t>1593748921</t>
  </si>
  <si>
    <t>208</t>
  </si>
  <si>
    <t>094104000</t>
  </si>
  <si>
    <t>Náklady na opatření BOZP</t>
  </si>
  <si>
    <t>-129637565</t>
  </si>
  <si>
    <t>1.2 -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</si>
  <si>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</si>
  <si>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</si>
  <si>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</si>
  <si>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</si>
  <si>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612135101</t>
  </si>
  <si>
    <t>Hrubá výplň rýh ve stěnách maltou jakékoli šířky rýhy</t>
  </si>
  <si>
    <t>1186542991</t>
  </si>
  <si>
    <t>Hrubá výplň rýh maltou jakékoli šířky rýhy ve stěnách</t>
  </si>
  <si>
    <t>https://podminky.urs.cz/item/CS_URS_2024_01/612135101</t>
  </si>
  <si>
    <t>0,07*3,5</t>
  </si>
  <si>
    <t>974029132</t>
  </si>
  <si>
    <t>Vysekání rýh ve zdivu kamenném hl do 50 mm š do 70 mm</t>
  </si>
  <si>
    <t>-1108716290</t>
  </si>
  <si>
    <t>Vysekání rýh ve zdivu kamenném do hl. 50 mm a šířky do 70 mm</t>
  </si>
  <si>
    <t>https://podminky.urs.cz/item/CS_URS_2024_01/974029132</t>
  </si>
  <si>
    <t>974032132</t>
  </si>
  <si>
    <t>Vysekání rýh ve stěnách nebo příčkách z dutých cihel nebo tvárnic hl do 50 mm š 70 mm</t>
  </si>
  <si>
    <t>838507608</t>
  </si>
  <si>
    <t>Vysekání rýh ve stěnách nebo příčkách z dutých cihel, tvárnic, desek z dutých cihel nebo tvárnic do hl. 50 mm a šířky do 70 mm</t>
  </si>
  <si>
    <t>https://podminky.urs.cz/item/CS_URS_2024_01/974032132</t>
  </si>
  <si>
    <t>977311112</t>
  </si>
  <si>
    <t>Řezání stávajících betonových mazanin nevyztužených hl do 100 mm</t>
  </si>
  <si>
    <t>-136245690</t>
  </si>
  <si>
    <t>Řezání stávajících betonových mazanin bez vyztužení hloubky přes 50 do 100 mm</t>
  </si>
  <si>
    <t>https://podminky.urs.cz/item/CS_URS_2024_01/977311112</t>
  </si>
  <si>
    <t>2*2*(0,13+0,18) "pro el.instal. krabice</t>
  </si>
  <si>
    <t>985221113</t>
  </si>
  <si>
    <t>Doplnění zdiva kamenem do aktivované malty se spárami dl přes 12 m/m2</t>
  </si>
  <si>
    <t>-1064676848</t>
  </si>
  <si>
    <t>Doplnění zdiva ručně do aktivované malty kamenem délky spáry na 1 m2 upravované plochy přes 12 m</t>
  </si>
  <si>
    <t>https://podminky.urs.cz/item/CS_URS_2024_01/985221113</t>
  </si>
  <si>
    <t>0,1*0,1*1,5 "přívod k RE</t>
  </si>
  <si>
    <t>741</t>
  </si>
  <si>
    <t>Elektroinstalace - silnoproud</t>
  </si>
  <si>
    <t>741110042</t>
  </si>
  <si>
    <t>Montáž trubka plastová ohebná D přes 23 do 35 mm uložená pevně</t>
  </si>
  <si>
    <t>871200080</t>
  </si>
  <si>
    <t>Montáž trubek elektroinstalačních s nasunutím nebo našroubováním do krabic plastových ohebných, uložených pevně, vnější O přes 23 do 35 mm</t>
  </si>
  <si>
    <t>https://podminky.urs.cz/item/CS_URS_2024_01/741110042</t>
  </si>
  <si>
    <t>66/1,05 "vnitřní rozvody</t>
  </si>
  <si>
    <t>34571073</t>
  </si>
  <si>
    <t>trubka elektroinstalační ohebná z PVC (EN) 2325</t>
  </si>
  <si>
    <t>-365499291</t>
  </si>
  <si>
    <t>62,857*1,05 'Přepočtené koeficientem množství</t>
  </si>
  <si>
    <t>741110201</t>
  </si>
  <si>
    <t>Montáž trubka pancéřová kovová tuhá bezzávitová D přes 13,5 do 16 mm uložená pevně</t>
  </si>
  <si>
    <t>-313963771</t>
  </si>
  <si>
    <t>Montáž trubek pancéřových elektroinstalačních s nasunutím nebo našroubováním do krabic kovových tuhých bez závitu nelakovaných, uložených pevně, O přes 13,5 do 16 mm</t>
  </si>
  <si>
    <t>https://podminky.urs.cz/item/CS_URS_2024_01/741110201</t>
  </si>
  <si>
    <t>14031010</t>
  </si>
  <si>
    <t>trubka ocelová podélně svařovaná hladká jakost 11 343 16x1,5mm</t>
  </si>
  <si>
    <t>919715888</t>
  </si>
  <si>
    <t>0*1,05 'Přepočtené koeficientem množství</t>
  </si>
  <si>
    <t>741112022</t>
  </si>
  <si>
    <t>Montáž krabice nástěnná plastová čtyřhranná do 160x160 mm</t>
  </si>
  <si>
    <t>-1717115430</t>
  </si>
  <si>
    <t>Montáž krabic elektroinstalačních bez napojení na trubky a lišty, demontáže a montáže víčka a přístroje protahovacích nebo odbočných nástěnných plastových čtyřhranných, vel. do 160x160 mm</t>
  </si>
  <si>
    <t>https://podminky.urs.cz/item/CS_URS_2024_01/741112022</t>
  </si>
  <si>
    <t>3457101M</t>
  </si>
  <si>
    <t>krabice elektroinstalační protahovací KSK 175 176x126x87mm IP 66</t>
  </si>
  <si>
    <t>1062982027</t>
  </si>
  <si>
    <t>741122122</t>
  </si>
  <si>
    <t>Montáž kabel Cu plný kulatý žíla 3x1,5 až 6 mm2 zatažený v trubkách (např. CYKY)</t>
  </si>
  <si>
    <t>-1025500825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</si>
  <si>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</si>
  <si>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</si>
  <si>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(4+160+119)/1,15</t>
  </si>
  <si>
    <t>741122611</t>
  </si>
  <si>
    <t>Montáž kabel Cu plný kulatý žíla 3x1,5 až 6 mm2 uložený pevně (např. CYKY)</t>
  </si>
  <si>
    <t>-2049279787</t>
  </si>
  <si>
    <t>Montáž kabelů měděných bez ukončení uložených pevně plných kulatých nebo bezhalogenových (např. CYKY) počtu a průřezu žil 3x1,5 až 6 mm2</t>
  </si>
  <si>
    <t>https://podminky.urs.cz/item/CS_URS_2024_01/741122611</t>
  </si>
  <si>
    <t>(4+160+119-96)/1,15</t>
  </si>
  <si>
    <t>34111030</t>
  </si>
  <si>
    <t>kabel instalační jádro Cu plné izolace PVC plášť PVC 450/750V (CYKY) 3x1,5mm2</t>
  </si>
  <si>
    <t>451020932</t>
  </si>
  <si>
    <t>119+160-96</t>
  </si>
  <si>
    <t>34111036</t>
  </si>
  <si>
    <t>kabel instalační jádro Cu plné izolace PVC plášť PVC 450/750V (CYKY) 3x2,5mm2</t>
  </si>
  <si>
    <t>1673205732</t>
  </si>
  <si>
    <t>3,5*1,15 'Přepočtené koeficientem množství</t>
  </si>
  <si>
    <t>74112991R</t>
  </si>
  <si>
    <t>Montáž ekvipotenciální přípojnice</t>
  </si>
  <si>
    <t>-1522419127</t>
  </si>
  <si>
    <t>35421991M</t>
  </si>
  <si>
    <t xml:space="preserve">ekvipotenciální přípojnice K12 </t>
  </si>
  <si>
    <t>-1981497375</t>
  </si>
  <si>
    <t>741210001</t>
  </si>
  <si>
    <t>Montáž rozvodnice oceloplechová nebo plastová běžná do 20 kg</t>
  </si>
  <si>
    <t>-1609711067</t>
  </si>
  <si>
    <t>Montáž rozvodnic oceloplechových nebo plastových bez zapojení vodičů běžných, hmotnosti do 20 kg</t>
  </si>
  <si>
    <t>https://podminky.urs.cz/item/CS_URS_2024_01/741210001</t>
  </si>
  <si>
    <t>3571102M</t>
  </si>
  <si>
    <t>R2 - okruhová rozvodnice v plastovém nástěnném provedení 1) vč. výzbroje, typ IKA-3/36-ST, (ŠxVxH 310x586x148), IP65</t>
  </si>
  <si>
    <t>-200756293</t>
  </si>
  <si>
    <t>3571101M</t>
  </si>
  <si>
    <t>RE - elektroměrová skříň v oceloplechovém provedení do výklenku se střížkou, typ RE 21 M/0+1/FMX, (v: ŠxVxH 680x520x200), IP43</t>
  </si>
  <si>
    <t>256</t>
  </si>
  <si>
    <t>1301284481</t>
  </si>
  <si>
    <t>741310021</t>
  </si>
  <si>
    <t>Montáž přepínač nástěnný 5-sériový prostředí normální se zapojením vodičů</t>
  </si>
  <si>
    <t>-64115935</t>
  </si>
  <si>
    <t>Montáž spínačů jedno nebo dvoupólových nástěnných se zapojením vodičů, pro prostředí normální přepínačů, řazení 5-sériových</t>
  </si>
  <si>
    <t>https://podminky.urs.cz/item/CS_URS_2024_01/741310021</t>
  </si>
  <si>
    <t>34535017</t>
  </si>
  <si>
    <t>přepínač nástěnný sériový, řazení 5, IP44, šroubové svorky</t>
  </si>
  <si>
    <t>-1987773066</t>
  </si>
  <si>
    <t>741313082</t>
  </si>
  <si>
    <t>Montáž zásuvka chráněná v krabici šroubové připojení 2P+PE prostředí venkovní, mokré se zapojením vodičů</t>
  </si>
  <si>
    <t>1143153576</t>
  </si>
  <si>
    <t>Montáž zásuvek domovních se zapojením vodičů šroubové připojení venkovní nebo mokré, provedení 2P + PE</t>
  </si>
  <si>
    <t>https://podminky.urs.cz/item/CS_URS_2024_01/741313082</t>
  </si>
  <si>
    <t>34555229</t>
  </si>
  <si>
    <t>zásuvka nástěnná jednonásobná s víčkem, IP44, šroubové svorky</t>
  </si>
  <si>
    <t>1477375315</t>
  </si>
  <si>
    <t>741320105</t>
  </si>
  <si>
    <t>Montáž jističů jednopólových nn do 25 A ve skříni se zapojením vodičů</t>
  </si>
  <si>
    <t>1033170960</t>
  </si>
  <si>
    <t>Montáž jističů se zapojením vodičů jednopólových nn do 25 A ve skříni</t>
  </si>
  <si>
    <t>https://podminky.urs.cz/item/CS_URS_2024_01/741320105</t>
  </si>
  <si>
    <t>35822107</t>
  </si>
  <si>
    <t>jistič 1-pólový 6 A vypínací charakteristika B vypínací schopnost 10 kA</t>
  </si>
  <si>
    <t>29304482</t>
  </si>
  <si>
    <t>741320165</t>
  </si>
  <si>
    <t>Montáž jističů třípólových nn do 25 A ve skříni se zapojením vodičů</t>
  </si>
  <si>
    <t>646869659</t>
  </si>
  <si>
    <t>Montáž jističů se zapojením vodičů třípólových nn do 25 A ve skříni</t>
  </si>
  <si>
    <t>https://podminky.urs.cz/item/CS_URS_2024_01/741320165</t>
  </si>
  <si>
    <t>35822403</t>
  </si>
  <si>
    <t>jistič 3-pólový 25 A vypínací charakteristika B vypínací schopnost 10 kA</t>
  </si>
  <si>
    <t>865028299</t>
  </si>
  <si>
    <t>741372021</t>
  </si>
  <si>
    <t>Montáž svítidlo LED interiérové přisazené nástěnné hranaté nebo kruhové do 0,09 m2 se zapojením vodičů</t>
  </si>
  <si>
    <t>1833191076</t>
  </si>
  <si>
    <t>Montáž svítidel s integrovaným zdrojem LED se zapojením vodičů interiérových přisazených nástěnných hranatých nebo kruhových, plochy do 0,09 m2</t>
  </si>
  <si>
    <t>https://podminky.urs.cz/item/CS_URS_2024_01/741372021</t>
  </si>
  <si>
    <t>3482502M</t>
  </si>
  <si>
    <t xml:space="preserve">B1 - svítidlo stropní přisazené dle PD,  LED žárovka 13W/1521lm/830, IP 44</t>
  </si>
  <si>
    <t>-1550823531</t>
  </si>
  <si>
    <t>741372072</t>
  </si>
  <si>
    <t>Montáž svítidlo LED interiérové závěsné hranaté nebo kruhové do 0,09 m2 se zapojením vodičů</t>
  </si>
  <si>
    <t>1415433349</t>
  </si>
  <si>
    <t>Montáž svítidel s integrovaným zdrojem LED se zapojením vodičů interiérových závěsných hranatých nebo kruhových, plochy do 0,09 m2</t>
  </si>
  <si>
    <t>https://podminky.urs.cz/item/CS_URS_2024_01/741372072</t>
  </si>
  <si>
    <t>3 "A1</t>
  </si>
  <si>
    <t>3482501M</t>
  </si>
  <si>
    <t>A1 - svítidlo venkovní závěsné dle PD, LED žárovka 13W/1521lm/830, IP 44, závěs 100cm</t>
  </si>
  <si>
    <t>-344153912</t>
  </si>
  <si>
    <t>741410001</t>
  </si>
  <si>
    <t>Montáž pásku uzemňovacího průřezu do 120 mm2 na povrchu</t>
  </si>
  <si>
    <t>510747752</t>
  </si>
  <si>
    <t>Montáž uzemňovacího vedení s upevněním, propojením a připojením pomocí svorek na povrchu pásku průřezu do 120 mm2</t>
  </si>
  <si>
    <t>https://podminky.urs.cz/item/CS_URS_2024_01/741410001</t>
  </si>
  <si>
    <t>35442062</t>
  </si>
  <si>
    <t>pás zemnící 30x4mm FeZn</t>
  </si>
  <si>
    <t>kg</t>
  </si>
  <si>
    <t>-1137189769</t>
  </si>
  <si>
    <t>741410003</t>
  </si>
  <si>
    <t>Montáž drátu nebo lana uzemňovacího průměru do 10 mm na povrchu</t>
  </si>
  <si>
    <t>1275326041</t>
  </si>
  <si>
    <t>Montáž uzemňovacího vedení s upevněním, propojením a připojením pomocí svorek na povrchu drátu nebo lana O do 10 mm</t>
  </si>
  <si>
    <t>https://podminky.urs.cz/item/CS_URS_2024_01/741410003</t>
  </si>
  <si>
    <t>35442135</t>
  </si>
  <si>
    <t>drát D 10/13mm FeZn + PVC</t>
  </si>
  <si>
    <t>-808252628</t>
  </si>
  <si>
    <t>5*0,68</t>
  </si>
  <si>
    <t>74141001R</t>
  </si>
  <si>
    <t>Ochranné pospojování</t>
  </si>
  <si>
    <t>1013577172</t>
  </si>
  <si>
    <t>741420022</t>
  </si>
  <si>
    <t>Montáž svorka hromosvodná se 3 a více šrouby</t>
  </si>
  <si>
    <t>-1326069777</t>
  </si>
  <si>
    <t>Montáž hromosvodného vedení svorek se 3 a více šrouby</t>
  </si>
  <si>
    <t>https://podminky.urs.cz/item/CS_URS_2024_01/741420022</t>
  </si>
  <si>
    <t>35431025</t>
  </si>
  <si>
    <t>svorka uzemnění nerez křížová pro vodič D 6- 10mm s mezideskou</t>
  </si>
  <si>
    <t>-158590111</t>
  </si>
  <si>
    <t>35441895</t>
  </si>
  <si>
    <t>svorka připojovací k připojení kovových částí</t>
  </si>
  <si>
    <t>-169723424</t>
  </si>
  <si>
    <t>74142991R</t>
  </si>
  <si>
    <t>-1611818747</t>
  </si>
  <si>
    <t>Montáž uzemňovací krabice</t>
  </si>
  <si>
    <t>35442232</t>
  </si>
  <si>
    <t>krabice pro zkušební svorku do země - hranatá šedá</t>
  </si>
  <si>
    <t>577973656</t>
  </si>
  <si>
    <t>741810001R</t>
  </si>
  <si>
    <t>Celková prohlídka elektrického rozvodu a zařízení do 100 000,- Kč</t>
  </si>
  <si>
    <t>711469694</t>
  </si>
  <si>
    <t>Zkoušky a prohlídky elektrických rozvodů a zařízení celková prohlídka a vyhotovení revizní zprávy pro objem montážních prací do 100 tis. Kč</t>
  </si>
  <si>
    <t>3509901</t>
  </si>
  <si>
    <t>drobný montážní materiál</t>
  </si>
  <si>
    <t>1234493104</t>
  </si>
  <si>
    <t>74199001R</t>
  </si>
  <si>
    <t>Demontáž vnitřní elektroinstalace</t>
  </si>
  <si>
    <t>-2114088343</t>
  </si>
  <si>
    <t>998741101</t>
  </si>
  <si>
    <t>Přesun hmot tonážní pro silnoproud v objektech v do 6 m</t>
  </si>
  <si>
    <t>1958304217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</si>
  <si>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</si>
  <si>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</si>
  <si>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Práce a dodávky M</t>
  </si>
  <si>
    <t>21-M</t>
  </si>
  <si>
    <t>Elektromontáže</t>
  </si>
  <si>
    <t>210812011</t>
  </si>
  <si>
    <t>Montáž kabelu Cu plného nebo laněného do 1 kV žíly 3x1,5 až 6 mm2 (např. CYKY) bez ukončení uloženého volně nebo v liště</t>
  </si>
  <si>
    <t>694331439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</si>
  <si>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</si>
  <si>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https://podminky.urs.cz/item/CS_URS_2024_01/210812011</t>
  </si>
  <si>
    <t>96/1,15 "ovládání HDO</t>
  </si>
  <si>
    <t>1930111279</t>
  </si>
  <si>
    <t>83,478*1,15 'Přepočtené koeficientem množství</t>
  </si>
  <si>
    <t>210812033</t>
  </si>
  <si>
    <t>Montáž kabelu Cu plného nebo laněného do 1 kV žíly 4x6 až 10 mm2 (např. CYKY) bez ukončení uloženého volně nebo v liště</t>
  </si>
  <si>
    <t>-1882323760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</si>
  <si>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</si>
  <si>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https://podminky.urs.cz/item/CS_URS_2024_01/210812033</t>
  </si>
  <si>
    <t>96/1,15 "přívod z RE do R2</t>
  </si>
  <si>
    <t>34111076</t>
  </si>
  <si>
    <t>kabel instalační jádro Cu plné izolace PVC plášť PVC 450/750V (CYKY) 4x10mm2</t>
  </si>
  <si>
    <t>-1064614283</t>
  </si>
  <si>
    <t>21819001R</t>
  </si>
  <si>
    <t>Demontáž skříně RE včetně odpojení vodičů a vybourání ze zdi</t>
  </si>
  <si>
    <t>128770452</t>
  </si>
  <si>
    <t>46-M</t>
  </si>
  <si>
    <t>Zemní práce při extr.mont.pracích</t>
  </si>
  <si>
    <t>460171152</t>
  </si>
  <si>
    <t>Hloubení kabelových nezapažených rýh strojně š 35 cm hl 60 cm v hornině tř I skupiny 3</t>
  </si>
  <si>
    <t>-1714506140</t>
  </si>
  <si>
    <t>Hloubení nezapažených kabelových rýh strojně včetně urovnání dna s přemístěním výkopku do vzdálenosti 3 m od okraje jámy nebo s naložením na dopravní prostředek šířky 35 cm hloubky 60 cm v hornině třídy těžitelnosti I skupiny 3</t>
  </si>
  <si>
    <t>https://podminky.urs.cz/item/CS_URS_2024_01/460171152</t>
  </si>
  <si>
    <t>78,5+4,5-7,5-3,0</t>
  </si>
  <si>
    <t>460341111</t>
  </si>
  <si>
    <t>Vodorovné přemístění horniny jakékoliv třídy dopravními prostředky při elektromontážích do 50 m</t>
  </si>
  <si>
    <t>-2099962423</t>
  </si>
  <si>
    <t>Vodorovné přemístění (odvoz) horniny dopravními prostředky včetně složení, bez naložení a rozprostření jakékoliv třídy, na vzdálenost do 50 m</t>
  </si>
  <si>
    <t>https://podminky.urs.cz/item/CS_URS_2024_01/460341111</t>
  </si>
  <si>
    <t>72,5*0,35*0,6*0,25 "výkop 25%</t>
  </si>
  <si>
    <t>72,5*0,35*0,2 "zához pískem</t>
  </si>
  <si>
    <t>460341112</t>
  </si>
  <si>
    <t>Vodorovné přemístění horniny jakékoliv třídy dopravními prostředky při elektromontážích přes 50 do 500 m</t>
  </si>
  <si>
    <t>361767664</t>
  </si>
  <si>
    <t>Vodorovné přemístění (odvoz) horniny dopravními prostředky včetně složení, bez naložení a rozprostření jakékoliv třídy, na vzdálenost přes 50 do 500 m</t>
  </si>
  <si>
    <t>https://podminky.urs.cz/item/CS_URS_2024_01/460341112</t>
  </si>
  <si>
    <t>460341113</t>
  </si>
  <si>
    <t>Vodorovné přemístění horniny jakékoliv třídy dopravními prostředky při elektromontážích přes 500 do 1000 m</t>
  </si>
  <si>
    <t>1766233235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</si>
  <si>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</si>
  <si>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</si>
  <si>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460341121</t>
  </si>
  <si>
    <t>Příplatek k vodorovnému přemístění horniny dopravními prostředky při elektromontážích za každých dalších i započatých 1000 m</t>
  </si>
  <si>
    <t>1601589663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</si>
  <si>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</si>
  <si>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</si>
  <si>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8,881*6 'Přepočtené koeficientem množství</t>
  </si>
  <si>
    <t>460361121</t>
  </si>
  <si>
    <t>Poplatek za uložení zeminy na recyklační skládce (skládkovné) kód odpadu 17 05 04</t>
  </si>
  <si>
    <t>-982074427</t>
  </si>
  <si>
    <t>Poplatek (skládkovné) za uložení zeminy na recyklační skládce zatříděné do Katalogu odpadů pod kódem 17 05 04</t>
  </si>
  <si>
    <t>https://podminky.urs.cz/item/CS_URS_2024_01/460361121</t>
  </si>
  <si>
    <t>8,881*1,9 'Přepočtené koeficientem množství</t>
  </si>
  <si>
    <t>460431111</t>
  </si>
  <si>
    <t>Zásyp kabelových rýh ručně se zhutněním š 35 cm hl 10 cm z horniny tř I skupiny 1 a 2</t>
  </si>
  <si>
    <t>555013264</t>
  </si>
  <si>
    <t>Zásyp kabelových rýh ručně s přemístění sypaniny ze vzdálenosti do 10 m, s uložením výkopku ve vrstvách včetně zhutnění a úpravy povrchu šířky 35 cm hloubky 10 cm z horniny třídy těžitelnosti I skupiny 1 a 2</t>
  </si>
  <si>
    <t>https://podminky.urs.cz/item/CS_URS_2024_01/460431111</t>
  </si>
  <si>
    <t>58331351</t>
  </si>
  <si>
    <t>kamenivo těžené drobné frakce 0/4</t>
  </si>
  <si>
    <t>-529263360</t>
  </si>
  <si>
    <t>72,5*0,16 'Přepočtené koeficientem množství</t>
  </si>
  <si>
    <t>460451132</t>
  </si>
  <si>
    <t>Zásyp kabelových rýh strojně se zhutněním š 35 cm hl 30 cm z horniny tř I skupiny 3</t>
  </si>
  <si>
    <t>1518753265</t>
  </si>
  <si>
    <t>Zásyp kabelových rýh strojně s přemístěním sypaniny ze vzdálenosti do 10 m, s uložením výkopku ve vrstvách včetně zhutnění a urovnání povrchu šířky 35 cm hloubky 30 cm z horniny třídy těžitelnosti I skupiny 3</t>
  </si>
  <si>
    <t>https://podminky.urs.cz/item/CS_URS_2024_01/460451132</t>
  </si>
  <si>
    <t>460661111</t>
  </si>
  <si>
    <t>Kabelové lože z písku pro kabely nn bez zakrytí š lože do 35 cm</t>
  </si>
  <si>
    <t>36151667</t>
  </si>
  <si>
    <t>Kabelové lože z písku včetně podsypu, zhutnění a urovnání povrchu pro kabely nn bez zakrytí, šířky do 35 cm</t>
  </si>
  <si>
    <t>https://podminky.urs.cz/item/CS_URS_2024_01/460661111</t>
  </si>
  <si>
    <t>460671112</t>
  </si>
  <si>
    <t>Výstražná fólie pro krytí kabelů šířky přes 20 do 25 cm</t>
  </si>
  <si>
    <t>1137006227</t>
  </si>
  <si>
    <t>Výstražné prvky pro krytí kabelů včetně vyrovnání povrchu rýhy, rozvinutí a uložení fólie, šířky přes 20 do 25 cm</t>
  </si>
  <si>
    <t>https://podminky.urs.cz/item/CS_URS_2024_01/460671112</t>
  </si>
  <si>
    <t>460791213</t>
  </si>
  <si>
    <t>Montáž trubek ochranných plastových uložených volně do rýhy ohebných přes 50 do 90 mm</t>
  </si>
  <si>
    <t>-1013320698</t>
  </si>
  <si>
    <t>Montáž trubek ochranných uložených volně do rýhy plastových ohebných, vnitřního průměru přes 50 do 90 mm</t>
  </si>
  <si>
    <t>https://podminky.urs.cz/item/CS_URS_2024_01/460791213</t>
  </si>
  <si>
    <t>92/1,05 "přívod z RE do R2</t>
  </si>
  <si>
    <t>34571352</t>
  </si>
  <si>
    <t>trubka elektroinstalační ohebná dvouplášťová korugovaná (chránička) D 52/63mm, HDPE+LDPE</t>
  </si>
  <si>
    <t>1580677207</t>
  </si>
  <si>
    <t>87,619*1,05 'Přepočtené koeficientem množství</t>
  </si>
  <si>
    <t>460903214</t>
  </si>
  <si>
    <t>Zazdění skříní nn bez koncového dílu hl do 30 cm, v 60 cm a š přes 60 do 75 cm</t>
  </si>
  <si>
    <t>-279929156</t>
  </si>
  <si>
    <t>Zazdění a začištění skříně pro rozvod nn včetně vysekání otvoru pro skříň a kabelový svod ve zdivu a obnovy okolní povrchové úpravy bez koncovkového dílu hloubky do 30 cm výšky 60 cm a šířky přes 60 do 75 cm</t>
  </si>
  <si>
    <t>https://podminky.urs.cz/item/CS_URS_2024_01/460903214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</si>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</sst>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2" TargetMode="External" /><Relationship Id="rId2" Type="http://schemas.openxmlformats.org/officeDocument/2006/relationships/hyperlink" Target="https://podminky.urs.cz/item/CS_URS_2024_01/122251101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32251251" TargetMode="External" /><Relationship Id="rId5" Type="http://schemas.openxmlformats.org/officeDocument/2006/relationships/hyperlink" Target="https://podminky.urs.cz/item/CS_URS_2024_01/13321281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81951112" TargetMode="External" /><Relationship Id="rId10" Type="http://schemas.openxmlformats.org/officeDocument/2006/relationships/hyperlink" Target="https://podminky.urs.cz/item/CS_URS_2024_01/212751103" TargetMode="External" /><Relationship Id="rId11" Type="http://schemas.openxmlformats.org/officeDocument/2006/relationships/hyperlink" Target="https://podminky.urs.cz/item/CS_URS_2024_01/213221102" TargetMode="External" /><Relationship Id="rId12" Type="http://schemas.openxmlformats.org/officeDocument/2006/relationships/hyperlink" Target="https://podminky.urs.cz/item/CS_URS_2024_01/274313811" TargetMode="External" /><Relationship Id="rId13" Type="http://schemas.openxmlformats.org/officeDocument/2006/relationships/hyperlink" Target="https://podminky.urs.cz/item/CS_URS_2024_01/274322511" TargetMode="External" /><Relationship Id="rId14" Type="http://schemas.openxmlformats.org/officeDocument/2006/relationships/hyperlink" Target="https://podminky.urs.cz/item/CS_URS_2024_01/274351121" TargetMode="External" /><Relationship Id="rId15" Type="http://schemas.openxmlformats.org/officeDocument/2006/relationships/hyperlink" Target="https://podminky.urs.cz/item/CS_URS_2024_01/274351122" TargetMode="External" /><Relationship Id="rId16" Type="http://schemas.openxmlformats.org/officeDocument/2006/relationships/hyperlink" Target="https://podminky.urs.cz/item/CS_URS_2024_01/274361821" TargetMode="External" /><Relationship Id="rId17" Type="http://schemas.openxmlformats.org/officeDocument/2006/relationships/hyperlink" Target="https://podminky.urs.cz/item/CS_URS_2024_01/310239211" TargetMode="External" /><Relationship Id="rId18" Type="http://schemas.openxmlformats.org/officeDocument/2006/relationships/hyperlink" Target="https://podminky.urs.cz/item/CS_URS_2024_01/310901113" TargetMode="External" /><Relationship Id="rId19" Type="http://schemas.openxmlformats.org/officeDocument/2006/relationships/hyperlink" Target="https://podminky.urs.cz/item/CS_URS_2024_01/311113156" TargetMode="External" /><Relationship Id="rId20" Type="http://schemas.openxmlformats.org/officeDocument/2006/relationships/hyperlink" Target="https://podminky.urs.cz/item/CS_URS_2024_01/311231125" TargetMode="External" /><Relationship Id="rId21" Type="http://schemas.openxmlformats.org/officeDocument/2006/relationships/hyperlink" Target="https://podminky.urs.cz/item/CS_URS_2024_01/311322511" TargetMode="External" /><Relationship Id="rId22" Type="http://schemas.openxmlformats.org/officeDocument/2006/relationships/hyperlink" Target="https://podminky.urs.cz/item/CS_URS_2024_01/311351311" TargetMode="External" /><Relationship Id="rId23" Type="http://schemas.openxmlformats.org/officeDocument/2006/relationships/hyperlink" Target="https://podminky.urs.cz/item/CS_URS_2024_01/311351312" TargetMode="External" /><Relationship Id="rId24" Type="http://schemas.openxmlformats.org/officeDocument/2006/relationships/hyperlink" Target="https://podminky.urs.cz/item/CS_URS_2024_01/311361821" TargetMode="External" /><Relationship Id="rId25" Type="http://schemas.openxmlformats.org/officeDocument/2006/relationships/hyperlink" Target="https://podminky.urs.cz/item/CS_URS_2024_01/317351101" TargetMode="External" /><Relationship Id="rId26" Type="http://schemas.openxmlformats.org/officeDocument/2006/relationships/hyperlink" Target="https://podminky.urs.cz/item/CS_URS_2024_01/317351102" TargetMode="External" /><Relationship Id="rId27" Type="http://schemas.openxmlformats.org/officeDocument/2006/relationships/hyperlink" Target="https://podminky.urs.cz/item/CS_URS_2024_01/317941123" TargetMode="External" /><Relationship Id="rId28" Type="http://schemas.openxmlformats.org/officeDocument/2006/relationships/hyperlink" Target="https://podminky.urs.cz/item/CS_URS_2024_01/330321613" TargetMode="External" /><Relationship Id="rId29" Type="http://schemas.openxmlformats.org/officeDocument/2006/relationships/hyperlink" Target="https://podminky.urs.cz/item/CS_URS_2024_01/331361821" TargetMode="External" /><Relationship Id="rId30" Type="http://schemas.openxmlformats.org/officeDocument/2006/relationships/hyperlink" Target="https://podminky.urs.cz/item/CS_URS_2024_01/413351121" TargetMode="External" /><Relationship Id="rId31" Type="http://schemas.openxmlformats.org/officeDocument/2006/relationships/hyperlink" Target="https://podminky.urs.cz/item/CS_URS_2024_01/413351122" TargetMode="External" /><Relationship Id="rId32" Type="http://schemas.openxmlformats.org/officeDocument/2006/relationships/hyperlink" Target="https://podminky.urs.cz/item/CS_URS_2024_01/413352115" TargetMode="External" /><Relationship Id="rId33" Type="http://schemas.openxmlformats.org/officeDocument/2006/relationships/hyperlink" Target="https://podminky.urs.cz/item/CS_URS_2024_01/413352116" TargetMode="External" /><Relationship Id="rId34" Type="http://schemas.openxmlformats.org/officeDocument/2006/relationships/hyperlink" Target="https://podminky.urs.cz/item/CS_URS_2024_01/413361821" TargetMode="External" /><Relationship Id="rId35" Type="http://schemas.openxmlformats.org/officeDocument/2006/relationships/hyperlink" Target="https://podminky.urs.cz/item/CS_URS_2024_01/417321616" TargetMode="External" /><Relationship Id="rId36" Type="http://schemas.openxmlformats.org/officeDocument/2006/relationships/hyperlink" Target="https://podminky.urs.cz/item/CS_URS_2024_01/417351115" TargetMode="External" /><Relationship Id="rId37" Type="http://schemas.openxmlformats.org/officeDocument/2006/relationships/hyperlink" Target="https://podminky.urs.cz/item/CS_URS_2024_01/417351116" TargetMode="External" /><Relationship Id="rId38" Type="http://schemas.openxmlformats.org/officeDocument/2006/relationships/hyperlink" Target="https://podminky.urs.cz/item/CS_URS_2024_01/417361821" TargetMode="External" /><Relationship Id="rId39" Type="http://schemas.openxmlformats.org/officeDocument/2006/relationships/hyperlink" Target="https://podminky.urs.cz/item/CS_URS_2024_01/430362021" TargetMode="External" /><Relationship Id="rId40" Type="http://schemas.openxmlformats.org/officeDocument/2006/relationships/hyperlink" Target="https://podminky.urs.cz/item/CS_URS_2024_01/434191423" TargetMode="External" /><Relationship Id="rId41" Type="http://schemas.openxmlformats.org/officeDocument/2006/relationships/hyperlink" Target="https://podminky.urs.cz/item/CS_URS_2024_01/434311115" TargetMode="External" /><Relationship Id="rId42" Type="http://schemas.openxmlformats.org/officeDocument/2006/relationships/hyperlink" Target="https://podminky.urs.cz/item/CS_URS_2024_01/564760001" TargetMode="External" /><Relationship Id="rId43" Type="http://schemas.openxmlformats.org/officeDocument/2006/relationships/hyperlink" Target="https://podminky.urs.cz/item/CS_URS_2024_01/594111112" TargetMode="External" /><Relationship Id="rId44" Type="http://schemas.openxmlformats.org/officeDocument/2006/relationships/hyperlink" Target="https://podminky.urs.cz/item/CS_URS_2024_01/599432111" TargetMode="External" /><Relationship Id="rId45" Type="http://schemas.openxmlformats.org/officeDocument/2006/relationships/hyperlink" Target="https://podminky.urs.cz/item/CS_URS_2024_01/612315301" TargetMode="External" /><Relationship Id="rId46" Type="http://schemas.openxmlformats.org/officeDocument/2006/relationships/hyperlink" Target="https://podminky.urs.cz/item/CS_URS_2024_01/612315413" TargetMode="External" /><Relationship Id="rId47" Type="http://schemas.openxmlformats.org/officeDocument/2006/relationships/hyperlink" Target="https://podminky.urs.cz/item/CS_URS_2024_01/629995101" TargetMode="External" /><Relationship Id="rId48" Type="http://schemas.openxmlformats.org/officeDocument/2006/relationships/hyperlink" Target="https://podminky.urs.cz/item/CS_URS_2024_01/629995213" TargetMode="External" /><Relationship Id="rId49" Type="http://schemas.openxmlformats.org/officeDocument/2006/relationships/hyperlink" Target="https://podminky.urs.cz/item/CS_URS_2024_01/629995223" TargetMode="External" /><Relationship Id="rId50" Type="http://schemas.openxmlformats.org/officeDocument/2006/relationships/hyperlink" Target="https://podminky.urs.cz/item/CS_URS_2024_01/635111141" TargetMode="External" /><Relationship Id="rId51" Type="http://schemas.openxmlformats.org/officeDocument/2006/relationships/hyperlink" Target="https://podminky.urs.cz/item/CS_URS_2024_01/636212211" TargetMode="External" /><Relationship Id="rId52" Type="http://schemas.openxmlformats.org/officeDocument/2006/relationships/hyperlink" Target="https://podminky.urs.cz/item/CS_URS_2024_01/899914111" TargetMode="External" /><Relationship Id="rId53" Type="http://schemas.openxmlformats.org/officeDocument/2006/relationships/hyperlink" Target="https://podminky.urs.cz/item/CS_URS_2024_01/899914112" TargetMode="External" /><Relationship Id="rId54" Type="http://schemas.openxmlformats.org/officeDocument/2006/relationships/hyperlink" Target="https://podminky.urs.cz/item/CS_URS_2024_01/998276101" TargetMode="External" /><Relationship Id="rId55" Type="http://schemas.openxmlformats.org/officeDocument/2006/relationships/hyperlink" Target="https://podminky.urs.cz/item/CS_URS_2024_01/941211111" TargetMode="External" /><Relationship Id="rId56" Type="http://schemas.openxmlformats.org/officeDocument/2006/relationships/hyperlink" Target="https://podminky.urs.cz/item/CS_URS_2024_01/941211211" TargetMode="External" /><Relationship Id="rId57" Type="http://schemas.openxmlformats.org/officeDocument/2006/relationships/hyperlink" Target="https://podminky.urs.cz/item/CS_URS_2024_01/941211811" TargetMode="External" /><Relationship Id="rId58" Type="http://schemas.openxmlformats.org/officeDocument/2006/relationships/hyperlink" Target="https://podminky.urs.cz/item/CS_URS_2024_01/943111111" TargetMode="External" /><Relationship Id="rId59" Type="http://schemas.openxmlformats.org/officeDocument/2006/relationships/hyperlink" Target="https://podminky.urs.cz/item/CS_URS_2024_01/943111211" TargetMode="External" /><Relationship Id="rId60" Type="http://schemas.openxmlformats.org/officeDocument/2006/relationships/hyperlink" Target="https://podminky.urs.cz/item/CS_URS_2024_01/943111811" TargetMode="External" /><Relationship Id="rId61" Type="http://schemas.openxmlformats.org/officeDocument/2006/relationships/hyperlink" Target="https://podminky.urs.cz/item/CS_URS_2024_01/944511111" TargetMode="External" /><Relationship Id="rId62" Type="http://schemas.openxmlformats.org/officeDocument/2006/relationships/hyperlink" Target="https://podminky.urs.cz/item/CS_URS_2024_01/944511211" TargetMode="External" /><Relationship Id="rId63" Type="http://schemas.openxmlformats.org/officeDocument/2006/relationships/hyperlink" Target="https://podminky.urs.cz/item/CS_URS_2024_01/944511811" TargetMode="External" /><Relationship Id="rId64" Type="http://schemas.openxmlformats.org/officeDocument/2006/relationships/hyperlink" Target="https://podminky.urs.cz/item/CS_URS_2024_01/949101111" TargetMode="External" /><Relationship Id="rId65" Type="http://schemas.openxmlformats.org/officeDocument/2006/relationships/hyperlink" Target="https://podminky.urs.cz/item/CS_URS_2024_01/949121121" TargetMode="External" /><Relationship Id="rId66" Type="http://schemas.openxmlformats.org/officeDocument/2006/relationships/hyperlink" Target="https://podminky.urs.cz/item/CS_URS_2024_01/949121221" TargetMode="External" /><Relationship Id="rId67" Type="http://schemas.openxmlformats.org/officeDocument/2006/relationships/hyperlink" Target="https://podminky.urs.cz/item/CS_URS_2024_01/949121821" TargetMode="External" /><Relationship Id="rId68" Type="http://schemas.openxmlformats.org/officeDocument/2006/relationships/hyperlink" Target="https://podminky.urs.cz/item/CS_URS_2024_01/949211111" TargetMode="External" /><Relationship Id="rId69" Type="http://schemas.openxmlformats.org/officeDocument/2006/relationships/hyperlink" Target="https://podminky.urs.cz/item/CS_URS_2024_01/949211211" TargetMode="External" /><Relationship Id="rId70" Type="http://schemas.openxmlformats.org/officeDocument/2006/relationships/hyperlink" Target="https://podminky.urs.cz/item/CS_URS_2024_01/949211811" TargetMode="External" /><Relationship Id="rId71" Type="http://schemas.openxmlformats.org/officeDocument/2006/relationships/hyperlink" Target="https://podminky.urs.cz/item/CS_URS_2024_01/952901111" TargetMode="External" /><Relationship Id="rId72" Type="http://schemas.openxmlformats.org/officeDocument/2006/relationships/hyperlink" Target="https://podminky.urs.cz/item/CS_URS_2024_01/953942851" TargetMode="External" /><Relationship Id="rId73" Type="http://schemas.openxmlformats.org/officeDocument/2006/relationships/hyperlink" Target="https://podminky.urs.cz/item/CS_URS_2024_01/953943211" TargetMode="External" /><Relationship Id="rId74" Type="http://schemas.openxmlformats.org/officeDocument/2006/relationships/hyperlink" Target="https://podminky.urs.cz/item/CS_URS_2024_01/953945144" TargetMode="External" /><Relationship Id="rId75" Type="http://schemas.openxmlformats.org/officeDocument/2006/relationships/hyperlink" Target="https://podminky.urs.cz/item/CS_URS_2024_01/953945153" TargetMode="External" /><Relationship Id="rId76" Type="http://schemas.openxmlformats.org/officeDocument/2006/relationships/hyperlink" Target="https://podminky.urs.cz/item/CS_URS_2024_01/953961215" TargetMode="External" /><Relationship Id="rId77" Type="http://schemas.openxmlformats.org/officeDocument/2006/relationships/hyperlink" Target="https://podminky.urs.cz/item/CS_URS_2024_01/953965133" TargetMode="External" /><Relationship Id="rId78" Type="http://schemas.openxmlformats.org/officeDocument/2006/relationships/hyperlink" Target="https://podminky.urs.cz/item/CS_URS_2024_01/953965143" TargetMode="External" /><Relationship Id="rId79" Type="http://schemas.openxmlformats.org/officeDocument/2006/relationships/hyperlink" Target="https://podminky.urs.cz/item/CS_URS_2024_01/953993321" TargetMode="External" /><Relationship Id="rId80" Type="http://schemas.openxmlformats.org/officeDocument/2006/relationships/hyperlink" Target="https://podminky.urs.cz/item/CS_URS_2024_01/962032231" TargetMode="External" /><Relationship Id="rId81" Type="http://schemas.openxmlformats.org/officeDocument/2006/relationships/hyperlink" Target="https://podminky.urs.cz/item/CS_URS_2024_01/963023712" TargetMode="External" /><Relationship Id="rId82" Type="http://schemas.openxmlformats.org/officeDocument/2006/relationships/hyperlink" Target="https://podminky.urs.cz/item/CS_URS_2024_01/971033531" TargetMode="External" /><Relationship Id="rId83" Type="http://schemas.openxmlformats.org/officeDocument/2006/relationships/hyperlink" Target="https://podminky.urs.cz/item/CS_URS_2024_01/974031165" TargetMode="External" /><Relationship Id="rId84" Type="http://schemas.openxmlformats.org/officeDocument/2006/relationships/hyperlink" Target="https://podminky.urs.cz/item/CS_URS_2024_01/977131119" TargetMode="External" /><Relationship Id="rId85" Type="http://schemas.openxmlformats.org/officeDocument/2006/relationships/hyperlink" Target="https://podminky.urs.cz/item/CS_URS_2024_01/978013161" TargetMode="External" /><Relationship Id="rId86" Type="http://schemas.openxmlformats.org/officeDocument/2006/relationships/hyperlink" Target="https://podminky.urs.cz/item/CS_URS_2024_01/985233122" TargetMode="External" /><Relationship Id="rId87" Type="http://schemas.openxmlformats.org/officeDocument/2006/relationships/hyperlink" Target="https://podminky.urs.cz/item/CS_URS_2024_01/993111111" TargetMode="External" /><Relationship Id="rId88" Type="http://schemas.openxmlformats.org/officeDocument/2006/relationships/hyperlink" Target="https://podminky.urs.cz/item/CS_URS_2024_01/993111119" TargetMode="External" /><Relationship Id="rId89" Type="http://schemas.openxmlformats.org/officeDocument/2006/relationships/hyperlink" Target="https://podminky.urs.cz/item/CS_URS_2024_01/993121111" TargetMode="External" /><Relationship Id="rId90" Type="http://schemas.openxmlformats.org/officeDocument/2006/relationships/hyperlink" Target="https://podminky.urs.cz/item/CS_URS_2024_01/993121119" TargetMode="External" /><Relationship Id="rId91" Type="http://schemas.openxmlformats.org/officeDocument/2006/relationships/hyperlink" Target="https://podminky.urs.cz/item/CS_URS_2024_01/997013111" TargetMode="External" /><Relationship Id="rId92" Type="http://schemas.openxmlformats.org/officeDocument/2006/relationships/hyperlink" Target="https://podminky.urs.cz/item/CS_URS_2024_01/997013501" TargetMode="External" /><Relationship Id="rId93" Type="http://schemas.openxmlformats.org/officeDocument/2006/relationships/hyperlink" Target="https://podminky.urs.cz/item/CS_URS_2024_01/997013509" TargetMode="External" /><Relationship Id="rId94" Type="http://schemas.openxmlformats.org/officeDocument/2006/relationships/hyperlink" Target="https://podminky.urs.cz/item/CS_URS_2024_01/997013863" TargetMode="External" /><Relationship Id="rId95" Type="http://schemas.openxmlformats.org/officeDocument/2006/relationships/hyperlink" Target="https://podminky.urs.cz/item/CS_URS_2024_01/997013871" TargetMode="External" /><Relationship Id="rId96" Type="http://schemas.openxmlformats.org/officeDocument/2006/relationships/hyperlink" Target="https://podminky.urs.cz/item/CS_URS_2024_01/998011001" TargetMode="External" /><Relationship Id="rId97" Type="http://schemas.openxmlformats.org/officeDocument/2006/relationships/hyperlink" Target="https://podminky.urs.cz/item/CS_URS_2024_01/711112001" TargetMode="External" /><Relationship Id="rId98" Type="http://schemas.openxmlformats.org/officeDocument/2006/relationships/hyperlink" Target="https://podminky.urs.cz/item/CS_URS_2024_01/711142559" TargetMode="External" /><Relationship Id="rId99" Type="http://schemas.openxmlformats.org/officeDocument/2006/relationships/hyperlink" Target="https://podminky.urs.cz/item/CS_URS_2024_01/711161222" TargetMode="External" /><Relationship Id="rId100" Type="http://schemas.openxmlformats.org/officeDocument/2006/relationships/hyperlink" Target="https://podminky.urs.cz/item/CS_URS_2024_01/998711101" TargetMode="External" /><Relationship Id="rId101" Type="http://schemas.openxmlformats.org/officeDocument/2006/relationships/hyperlink" Target="https://podminky.urs.cz/item/CS_URS_2024_01/712331101" TargetMode="External" /><Relationship Id="rId102" Type="http://schemas.openxmlformats.org/officeDocument/2006/relationships/hyperlink" Target="https://podminky.urs.cz/item/CS_URS_2024_01/712341559" TargetMode="External" /><Relationship Id="rId103" Type="http://schemas.openxmlformats.org/officeDocument/2006/relationships/hyperlink" Target="https://podminky.urs.cz/item/CS_URS_2024_01/712391175" TargetMode="External" /><Relationship Id="rId104" Type="http://schemas.openxmlformats.org/officeDocument/2006/relationships/hyperlink" Target="https://podminky.urs.cz/item/CS_URS_2024_01/998712102" TargetMode="External" /><Relationship Id="rId105" Type="http://schemas.openxmlformats.org/officeDocument/2006/relationships/hyperlink" Target="https://podminky.urs.cz/item/CS_URS_2024_01/762081150" TargetMode="External" /><Relationship Id="rId106" Type="http://schemas.openxmlformats.org/officeDocument/2006/relationships/hyperlink" Target="https://podminky.urs.cz/item/CS_URS_2024_01/762332132" TargetMode="External" /><Relationship Id="rId107" Type="http://schemas.openxmlformats.org/officeDocument/2006/relationships/hyperlink" Target="https://podminky.urs.cz/item/CS_URS_2024_01/762332133" TargetMode="External" /><Relationship Id="rId108" Type="http://schemas.openxmlformats.org/officeDocument/2006/relationships/hyperlink" Target="https://podminky.urs.cz/item/CS_URS_2024_01/762341260" TargetMode="External" /><Relationship Id="rId109" Type="http://schemas.openxmlformats.org/officeDocument/2006/relationships/hyperlink" Target="https://podminky.urs.cz/item/CS_URS_2024_01/762342214" TargetMode="External" /><Relationship Id="rId110" Type="http://schemas.openxmlformats.org/officeDocument/2006/relationships/hyperlink" Target="https://podminky.urs.cz/item/CS_URS_2024_01/762342511" TargetMode="External" /><Relationship Id="rId111" Type="http://schemas.openxmlformats.org/officeDocument/2006/relationships/hyperlink" Target="https://podminky.urs.cz/item/CS_URS_2024_01/762395000" TargetMode="External" /><Relationship Id="rId112" Type="http://schemas.openxmlformats.org/officeDocument/2006/relationships/hyperlink" Target="https://podminky.urs.cz/item/CS_URS_2024_01/998762101" TargetMode="External" /><Relationship Id="rId113" Type="http://schemas.openxmlformats.org/officeDocument/2006/relationships/hyperlink" Target="https://podminky.urs.cz/item/CS_URS_2024_01/764234407" TargetMode="External" /><Relationship Id="rId114" Type="http://schemas.openxmlformats.org/officeDocument/2006/relationships/hyperlink" Target="https://podminky.urs.cz/item/CS_URS_2024_01/764238405" TargetMode="External" /><Relationship Id="rId115" Type="http://schemas.openxmlformats.org/officeDocument/2006/relationships/hyperlink" Target="https://podminky.urs.cz/item/CS_URS_2024_01/764332415" TargetMode="External" /><Relationship Id="rId116" Type="http://schemas.openxmlformats.org/officeDocument/2006/relationships/hyperlink" Target="https://podminky.urs.cz/item/CS_URS_2024_01/764531413" TargetMode="External" /><Relationship Id="rId117" Type="http://schemas.openxmlformats.org/officeDocument/2006/relationships/hyperlink" Target="https://podminky.urs.cz/item/CS_URS_2024_01/764538401" TargetMode="External" /><Relationship Id="rId118" Type="http://schemas.openxmlformats.org/officeDocument/2006/relationships/hyperlink" Target="https://podminky.urs.cz/item/CS_URS_2024_01/998764101" TargetMode="External" /><Relationship Id="rId119" Type="http://schemas.openxmlformats.org/officeDocument/2006/relationships/hyperlink" Target="https://podminky.urs.cz/item/CS_URS_2024_01/765111102" TargetMode="External" /><Relationship Id="rId120" Type="http://schemas.openxmlformats.org/officeDocument/2006/relationships/hyperlink" Target="https://podminky.urs.cz/item/CS_URS_2024_01/765111203" TargetMode="External" /><Relationship Id="rId121" Type="http://schemas.openxmlformats.org/officeDocument/2006/relationships/hyperlink" Target="https://podminky.urs.cz/item/CS_URS_2024_01/765111351" TargetMode="External" /><Relationship Id="rId122" Type="http://schemas.openxmlformats.org/officeDocument/2006/relationships/hyperlink" Target="https://podminky.urs.cz/item/CS_URS_2024_01/998765101" TargetMode="External" /><Relationship Id="rId123" Type="http://schemas.openxmlformats.org/officeDocument/2006/relationships/hyperlink" Target="https://podminky.urs.cz/item/CS_URS_2024_01/766660163" TargetMode="External" /><Relationship Id="rId124" Type="http://schemas.openxmlformats.org/officeDocument/2006/relationships/hyperlink" Target="https://podminky.urs.cz/item/CS_URS_2024_01/766691510" TargetMode="External" /><Relationship Id="rId125" Type="http://schemas.openxmlformats.org/officeDocument/2006/relationships/hyperlink" Target="https://podminky.urs.cz/item/CS_URS_2024_01/998766101" TargetMode="External" /><Relationship Id="rId126" Type="http://schemas.openxmlformats.org/officeDocument/2006/relationships/hyperlink" Target="https://podminky.urs.cz/item/CS_URS_2024_01/767662210" TargetMode="External" /><Relationship Id="rId127" Type="http://schemas.openxmlformats.org/officeDocument/2006/relationships/hyperlink" Target="https://podminky.urs.cz/item/CS_URS_2024_01/998767101" TargetMode="External" /><Relationship Id="rId128" Type="http://schemas.openxmlformats.org/officeDocument/2006/relationships/hyperlink" Target="https://podminky.urs.cz/item/CS_URS_2024_01/772991422" TargetMode="External" /><Relationship Id="rId129" Type="http://schemas.openxmlformats.org/officeDocument/2006/relationships/hyperlink" Target="https://podminky.urs.cz/item/CS_URS_2024_01/998772111" TargetMode="External" /><Relationship Id="rId130" Type="http://schemas.openxmlformats.org/officeDocument/2006/relationships/hyperlink" Target="https://podminky.urs.cz/item/CS_URS_2024_01/783101203" TargetMode="External" /><Relationship Id="rId131" Type="http://schemas.openxmlformats.org/officeDocument/2006/relationships/hyperlink" Target="https://podminky.urs.cz/item/CS_URS_2024_01/783101403" TargetMode="External" /><Relationship Id="rId132" Type="http://schemas.openxmlformats.org/officeDocument/2006/relationships/hyperlink" Target="https://podminky.urs.cz/item/CS_URS_2024_01/783163101" TargetMode="External" /><Relationship Id="rId133" Type="http://schemas.openxmlformats.org/officeDocument/2006/relationships/hyperlink" Target="https://podminky.urs.cz/item/CS_URS_2024_01/783168211" TargetMode="External" /><Relationship Id="rId134" Type="http://schemas.openxmlformats.org/officeDocument/2006/relationships/hyperlink" Target="https://podminky.urs.cz/item/CS_URS_2024_01/783213021" TargetMode="External" /><Relationship Id="rId135" Type="http://schemas.openxmlformats.org/officeDocument/2006/relationships/hyperlink" Target="https://podminky.urs.cz/item/CS_URS_2024_01/783268101" TargetMode="External" /><Relationship Id="rId136" Type="http://schemas.openxmlformats.org/officeDocument/2006/relationships/hyperlink" Target="https://podminky.urs.cz/item/CS_URS_2024_01/783306801" TargetMode="External" /><Relationship Id="rId137" Type="http://schemas.openxmlformats.org/officeDocument/2006/relationships/hyperlink" Target="https://podminky.urs.cz/item/CS_URS_2024_01/783314101" TargetMode="External" /><Relationship Id="rId138" Type="http://schemas.openxmlformats.org/officeDocument/2006/relationships/hyperlink" Target="https://podminky.urs.cz/item/CS_URS_2024_01/783315101" TargetMode="External" /><Relationship Id="rId139" Type="http://schemas.openxmlformats.org/officeDocument/2006/relationships/hyperlink" Target="https://podminky.urs.cz/item/CS_URS_2024_01/783317101" TargetMode="External" /><Relationship Id="rId1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5101" TargetMode="External" /><Relationship Id="rId2" Type="http://schemas.openxmlformats.org/officeDocument/2006/relationships/hyperlink" Target="https://podminky.urs.cz/item/CS_URS_2024_01/974029132" TargetMode="External" /><Relationship Id="rId3" Type="http://schemas.openxmlformats.org/officeDocument/2006/relationships/hyperlink" Target="https://podminky.urs.cz/item/CS_URS_2024_01/974032132" TargetMode="External" /><Relationship Id="rId4" Type="http://schemas.openxmlformats.org/officeDocument/2006/relationships/hyperlink" Target="https://podminky.urs.cz/item/CS_URS_2024_01/977311112" TargetMode="External" /><Relationship Id="rId5" Type="http://schemas.openxmlformats.org/officeDocument/2006/relationships/hyperlink" Target="https://podminky.urs.cz/item/CS_URS_2024_01/985221113" TargetMode="External" /><Relationship Id="rId6" Type="http://schemas.openxmlformats.org/officeDocument/2006/relationships/hyperlink" Target="https://podminky.urs.cz/item/CS_URS_2024_01/741110042" TargetMode="External" /><Relationship Id="rId7" Type="http://schemas.openxmlformats.org/officeDocument/2006/relationships/hyperlink" Target="https://podminky.urs.cz/item/CS_URS_2024_01/741110201" TargetMode="External" /><Relationship Id="rId8" Type="http://schemas.openxmlformats.org/officeDocument/2006/relationships/hyperlink" Target="https://podminky.urs.cz/item/CS_URS_2024_01/741112022" TargetMode="External" /><Relationship Id="rId9" Type="http://schemas.openxmlformats.org/officeDocument/2006/relationships/hyperlink" Target="https://podminky.urs.cz/item/CS_URS_2024_01/741122122" TargetMode="External" /><Relationship Id="rId10" Type="http://schemas.openxmlformats.org/officeDocument/2006/relationships/hyperlink" Target="https://podminky.urs.cz/item/CS_URS_2024_01/741122611" TargetMode="External" /><Relationship Id="rId11" Type="http://schemas.openxmlformats.org/officeDocument/2006/relationships/hyperlink" Target="https://podminky.urs.cz/item/CS_URS_2024_01/741210001" TargetMode="External" /><Relationship Id="rId12" Type="http://schemas.openxmlformats.org/officeDocument/2006/relationships/hyperlink" Target="https://podminky.urs.cz/item/CS_URS_2024_01/741310021" TargetMode="External" /><Relationship Id="rId13" Type="http://schemas.openxmlformats.org/officeDocument/2006/relationships/hyperlink" Target="https://podminky.urs.cz/item/CS_URS_2024_01/741313082" TargetMode="External" /><Relationship Id="rId14" Type="http://schemas.openxmlformats.org/officeDocument/2006/relationships/hyperlink" Target="https://podminky.urs.cz/item/CS_URS_2024_01/741320105" TargetMode="External" /><Relationship Id="rId15" Type="http://schemas.openxmlformats.org/officeDocument/2006/relationships/hyperlink" Target="https://podminky.urs.cz/item/CS_URS_2024_01/741320165" TargetMode="External" /><Relationship Id="rId16" Type="http://schemas.openxmlformats.org/officeDocument/2006/relationships/hyperlink" Target="https://podminky.urs.cz/item/CS_URS_2024_01/741372021" TargetMode="External" /><Relationship Id="rId17" Type="http://schemas.openxmlformats.org/officeDocument/2006/relationships/hyperlink" Target="https://podminky.urs.cz/item/CS_URS_2024_01/741372072" TargetMode="External" /><Relationship Id="rId18" Type="http://schemas.openxmlformats.org/officeDocument/2006/relationships/hyperlink" Target="https://podminky.urs.cz/item/CS_URS_2024_01/741410001" TargetMode="External" /><Relationship Id="rId19" Type="http://schemas.openxmlformats.org/officeDocument/2006/relationships/hyperlink" Target="https://podminky.urs.cz/item/CS_URS_2024_01/741410003" TargetMode="External" /><Relationship Id="rId20" Type="http://schemas.openxmlformats.org/officeDocument/2006/relationships/hyperlink" Target="https://podminky.urs.cz/item/CS_URS_2024_01/741420022" TargetMode="External" /><Relationship Id="rId21" Type="http://schemas.openxmlformats.org/officeDocument/2006/relationships/hyperlink" Target="https://podminky.urs.cz/item/CS_URS_2024_01/998741101" TargetMode="External" /><Relationship Id="rId22" Type="http://schemas.openxmlformats.org/officeDocument/2006/relationships/hyperlink" Target="https://podminky.urs.cz/item/CS_URS_2024_01/210812011" TargetMode="External" /><Relationship Id="rId23" Type="http://schemas.openxmlformats.org/officeDocument/2006/relationships/hyperlink" Target="https://podminky.urs.cz/item/CS_URS_2024_01/210812033" TargetMode="External" /><Relationship Id="rId24" Type="http://schemas.openxmlformats.org/officeDocument/2006/relationships/hyperlink" Target="https://podminky.urs.cz/item/CS_URS_2024_01/460171152" TargetMode="External" /><Relationship Id="rId25" Type="http://schemas.openxmlformats.org/officeDocument/2006/relationships/hyperlink" Target="https://podminky.urs.cz/item/CS_URS_2024_01/460341111" TargetMode="External" /><Relationship Id="rId26" Type="http://schemas.openxmlformats.org/officeDocument/2006/relationships/hyperlink" Target="https://podminky.urs.cz/item/CS_URS_2024_01/460341112" TargetMode="External" /><Relationship Id="rId27" Type="http://schemas.openxmlformats.org/officeDocument/2006/relationships/hyperlink" Target="https://podminky.urs.cz/item/CS_URS_2024_01/460341113" TargetMode="External" /><Relationship Id="rId28" Type="http://schemas.openxmlformats.org/officeDocument/2006/relationships/hyperlink" Target="https://podminky.urs.cz/item/CS_URS_2024_01/460341121" TargetMode="External" /><Relationship Id="rId29" Type="http://schemas.openxmlformats.org/officeDocument/2006/relationships/hyperlink" Target="https://podminky.urs.cz/item/CS_URS_2024_01/460361121" TargetMode="External" /><Relationship Id="rId30" Type="http://schemas.openxmlformats.org/officeDocument/2006/relationships/hyperlink" Target="https://podminky.urs.cz/item/CS_URS_2024_01/460431111" TargetMode="External" /><Relationship Id="rId31" Type="http://schemas.openxmlformats.org/officeDocument/2006/relationships/hyperlink" Target="https://podminky.urs.cz/item/CS_URS_2024_01/460451132" TargetMode="External" /><Relationship Id="rId32" Type="http://schemas.openxmlformats.org/officeDocument/2006/relationships/hyperlink" Target="https://podminky.urs.cz/item/CS_URS_2024_01/460661111" TargetMode="External" /><Relationship Id="rId33" Type="http://schemas.openxmlformats.org/officeDocument/2006/relationships/hyperlink" Target="https://podminky.urs.cz/item/CS_URS_2024_01/460671112" TargetMode="External" /><Relationship Id="rId34" Type="http://schemas.openxmlformats.org/officeDocument/2006/relationships/hyperlink" Target="https://podminky.urs.cz/item/CS_URS_2024_01/460791213" TargetMode="External" /><Relationship Id="rId35" Type="http://schemas.openxmlformats.org/officeDocument/2006/relationships/hyperlink" Target="https://podminky.urs.cz/item/CS_URS_2024_01/460903214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2408P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Chebský hrad - úprava Šancí a kasemat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Cheb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Cheb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Atelier Stoeckl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Atelier Stoeckl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16.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'1.1 - stavební část'!J32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'1.1 - stavební část'!P112</f>
        <v>0</v>
      </c>
      <c r="AV56" s="131">
        <f>'1.1 - stavební část'!J35</f>
        <v>0</v>
      </c>
      <c r="AW56" s="131">
        <f>'1.1 - stavební část'!J36</f>
        <v>0</v>
      </c>
      <c r="AX56" s="131">
        <f>'1.1 - stavební část'!J37</f>
        <v>0</v>
      </c>
      <c r="AY56" s="131">
        <f>'1.1 - stavební část'!J38</f>
        <v>0</v>
      </c>
      <c r="AZ56" s="131">
        <f>'1.1 - stavební část'!F35</f>
        <v>0</v>
      </c>
      <c r="BA56" s="131">
        <f>'1.1 - stavební část'!F36</f>
        <v>0</v>
      </c>
      <c r="BB56" s="131">
        <f>'1.1 - stavební část'!F37</f>
        <v>0</v>
      </c>
      <c r="BC56" s="131">
        <f>'1.1 - stavební část'!F38</f>
        <v>0</v>
      </c>
      <c r="BD56" s="133">
        <f>'1.1 - stavební část'!F39</f>
        <v>0</v>
      </c>
      <c r="BE56" s="4"/>
      <c r="BT56" s="134" t="s">
        <v>80</v>
      </c>
      <c r="BV56" s="134" t="s">
        <v>73</v>
      </c>
      <c r="BW56" s="134" t="s">
        <v>85</v>
      </c>
      <c r="BX56" s="134" t="s">
        <v>79</v>
      </c>
      <c r="CL56" s="134" t="s">
        <v>19</v>
      </c>
    </row>
    <row r="57" s="4" customFormat="1" ht="16.5" customHeight="1">
      <c r="A57" s="125" t="s">
        <v>81</v>
      </c>
      <c r="B57" s="64"/>
      <c r="C57" s="126"/>
      <c r="D57" s="126"/>
      <c r="E57" s="127" t="s">
        <v>86</v>
      </c>
      <c r="F57" s="127"/>
      <c r="G57" s="127"/>
      <c r="H57" s="127"/>
      <c r="I57" s="127"/>
      <c r="J57" s="126"/>
      <c r="K57" s="127" t="s">
        <v>87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'1.2 - elektroinstalace'!J32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84</v>
      </c>
      <c r="AR57" s="66"/>
      <c r="AS57" s="135">
        <v>0</v>
      </c>
      <c r="AT57" s="136">
        <f>ROUND(SUM(AV57:AW57),2)</f>
        <v>0</v>
      </c>
      <c r="AU57" s="137">
        <f>'1.2 - elektroinstalace'!P93</f>
        <v>0</v>
      </c>
      <c r="AV57" s="136">
        <f>'1.2 - elektroinstalace'!J35</f>
        <v>0</v>
      </c>
      <c r="AW57" s="136">
        <f>'1.2 - elektroinstalace'!J36</f>
        <v>0</v>
      </c>
      <c r="AX57" s="136">
        <f>'1.2 - elektroinstalace'!J37</f>
        <v>0</v>
      </c>
      <c r="AY57" s="136">
        <f>'1.2 - elektroinstalace'!J38</f>
        <v>0</v>
      </c>
      <c r="AZ57" s="136">
        <f>'1.2 - elektroinstalace'!F35</f>
        <v>0</v>
      </c>
      <c r="BA57" s="136">
        <f>'1.2 - elektroinstalace'!F36</f>
        <v>0</v>
      </c>
      <c r="BB57" s="136">
        <f>'1.2 - elektroinstalace'!F37</f>
        <v>0</v>
      </c>
      <c r="BC57" s="136">
        <f>'1.2 - elektroinstalace'!F38</f>
        <v>0</v>
      </c>
      <c r="BD57" s="138">
        <f>'1.2 - elektroinstalace'!F39</f>
        <v>0</v>
      </c>
      <c r="BE57" s="4"/>
      <c r="BT57" s="134" t="s">
        <v>80</v>
      </c>
      <c r="BV57" s="134" t="s">
        <v>73</v>
      </c>
      <c r="BW57" s="134" t="s">
        <v>88</v>
      </c>
      <c r="BX57" s="134" t="s">
        <v>79</v>
      </c>
      <c r="CL57" s="134" t="s">
        <v>19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NNtgk7xbAvWjIcnC4RUa3bq4G82EDg/kwOy1hJwsOw/GogaXoeinnaZEyedfJR5MsY4IXFnv7Ln3l2wJnVF/aQ==" hashValue="0pjVcvg9+qOU1VKvQTEtAF1bkGsTvRv0I1ln1DL5qkvsk8gbdBlJCS1fH5Mj/h13hNSZJssuwvMw+JYHg1BMA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1.1 - stavební část'!C2" display="/"/>
    <hyperlink ref="A57" location="'1.2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89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Chebský hrad - úprava Šancí a kasemat</v>
      </c>
      <c r="F7" s="143"/>
      <c r="G7" s="143"/>
      <c r="H7" s="143"/>
      <c r="L7" s="21"/>
    </row>
    <row r="8" s="1" customFormat="1" ht="12" customHeight="1">
      <c r="B8" s="21"/>
      <c r="D8" s="143" t="s">
        <v>90</v>
      </c>
      <c r="L8" s="21"/>
    </row>
    <row r="9" s="2" customFormat="1" ht="16.5" customHeight="1">
      <c r="A9" s="39"/>
      <c r="B9" s="45"/>
      <c r="C9" s="39"/>
      <c r="D9" s="39"/>
      <c r="E9" s="144" t="s">
        <v>91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31. 8. 2024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ROUND(J112,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ROUND((SUM(BE112:BE888)),  2)</f>
        <v>0</v>
      </c>
      <c r="G35" s="39"/>
      <c r="H35" s="39"/>
      <c r="I35" s="158">
        <v>0.20999999999999999</v>
      </c>
      <c r="J35" s="157">
        <f>ROUND(((SUM(BE112:BE888))*I35),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ROUND((SUM(BF112:BF888)),  2)</f>
        <v>0</v>
      </c>
      <c r="G36" s="39"/>
      <c r="H36" s="39"/>
      <c r="I36" s="158">
        <v>0.12</v>
      </c>
      <c r="J36" s="157">
        <f>ROUND(((SUM(BF112:BF888))*I36),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ROUND((SUM(BG112:BG888)),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ROUND((SUM(BH112:BH888)),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ROUND((SUM(BI112:BI888)),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Chebský hrad - úprava Šancí a kasemat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1.1 -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31. 8. 2024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Atelier Stoeckl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Atelier Stoeckl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95</v>
      </c>
      <c r="D61" s="172"/>
      <c r="E61" s="172"/>
      <c r="F61" s="172"/>
      <c r="G61" s="172"/>
      <c r="H61" s="172"/>
      <c r="I61" s="172"/>
      <c r="J61" s="173" t="s">
        <v>96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J112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97</v>
      </c>
    </row>
    <row r="64" s="9" customFormat="1" ht="24.96" customHeight="1">
      <c r="A64" s="9"/>
      <c r="B64" s="175"/>
      <c r="C64" s="176"/>
      <c r="D64" s="177" t="s">
        <v>98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99</v>
      </c>
      <c r="E65" s="183"/>
      <c r="F65" s="183"/>
      <c r="G65" s="183"/>
      <c r="H65" s="183"/>
      <c r="I65" s="183"/>
      <c r="J65" s="184">
        <f>J114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100</v>
      </c>
      <c r="E66" s="183"/>
      <c r="F66" s="183"/>
      <c r="G66" s="183"/>
      <c r="H66" s="183"/>
      <c r="I66" s="183"/>
      <c r="J66" s="184">
        <f>J161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101</v>
      </c>
      <c r="E67" s="183"/>
      <c r="F67" s="183"/>
      <c r="G67" s="183"/>
      <c r="H67" s="183"/>
      <c r="I67" s="183"/>
      <c r="J67" s="184">
        <f>J201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102</v>
      </c>
      <c r="E68" s="183"/>
      <c r="F68" s="183"/>
      <c r="G68" s="183"/>
      <c r="H68" s="183"/>
      <c r="I68" s="183"/>
      <c r="J68" s="184">
        <f>J308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103</v>
      </c>
      <c r="E69" s="183"/>
      <c r="F69" s="183"/>
      <c r="G69" s="183"/>
      <c r="H69" s="183"/>
      <c r="I69" s="183"/>
      <c r="J69" s="184">
        <f>J385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104</v>
      </c>
      <c r="E70" s="183"/>
      <c r="F70" s="183"/>
      <c r="G70" s="183"/>
      <c r="H70" s="183"/>
      <c r="I70" s="183"/>
      <c r="J70" s="184">
        <f>J401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105</v>
      </c>
      <c r="E71" s="183"/>
      <c r="F71" s="183"/>
      <c r="G71" s="183"/>
      <c r="H71" s="183"/>
      <c r="I71" s="183"/>
      <c r="J71" s="184">
        <f>J449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106</v>
      </c>
      <c r="E72" s="183"/>
      <c r="F72" s="183"/>
      <c r="G72" s="183"/>
      <c r="H72" s="183"/>
      <c r="I72" s="183"/>
      <c r="J72" s="184">
        <f>J471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107</v>
      </c>
      <c r="E73" s="183"/>
      <c r="F73" s="183"/>
      <c r="G73" s="183"/>
      <c r="H73" s="183"/>
      <c r="I73" s="183"/>
      <c r="J73" s="184">
        <f>J623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108</v>
      </c>
      <c r="E74" s="183"/>
      <c r="F74" s="183"/>
      <c r="G74" s="183"/>
      <c r="H74" s="183"/>
      <c r="I74" s="183"/>
      <c r="J74" s="184">
        <f>J642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109</v>
      </c>
      <c r="E75" s="178"/>
      <c r="F75" s="178"/>
      <c r="G75" s="178"/>
      <c r="H75" s="178"/>
      <c r="I75" s="178"/>
      <c r="J75" s="179">
        <f>J646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110</v>
      </c>
      <c r="E76" s="183"/>
      <c r="F76" s="183"/>
      <c r="G76" s="183"/>
      <c r="H76" s="183"/>
      <c r="I76" s="183"/>
      <c r="J76" s="184">
        <f>J647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111</v>
      </c>
      <c r="E77" s="183"/>
      <c r="F77" s="183"/>
      <c r="G77" s="183"/>
      <c r="H77" s="183"/>
      <c r="I77" s="183"/>
      <c r="J77" s="184">
        <f>J667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112</v>
      </c>
      <c r="E78" s="183"/>
      <c r="F78" s="183"/>
      <c r="G78" s="183"/>
      <c r="H78" s="183"/>
      <c r="I78" s="183"/>
      <c r="J78" s="184">
        <f>J690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113</v>
      </c>
      <c r="E79" s="183"/>
      <c r="F79" s="183"/>
      <c r="G79" s="183"/>
      <c r="H79" s="183"/>
      <c r="I79" s="183"/>
      <c r="J79" s="184">
        <f>J737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114</v>
      </c>
      <c r="E80" s="183"/>
      <c r="F80" s="183"/>
      <c r="G80" s="183"/>
      <c r="H80" s="183"/>
      <c r="I80" s="183"/>
      <c r="J80" s="184">
        <f>J758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115</v>
      </c>
      <c r="E81" s="183"/>
      <c r="F81" s="183"/>
      <c r="G81" s="183"/>
      <c r="H81" s="183"/>
      <c r="I81" s="183"/>
      <c r="J81" s="184">
        <f>J780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116</v>
      </c>
      <c r="E82" s="183"/>
      <c r="F82" s="183"/>
      <c r="G82" s="183"/>
      <c r="H82" s="183"/>
      <c r="I82" s="183"/>
      <c r="J82" s="184">
        <f>J797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117</v>
      </c>
      <c r="E83" s="183"/>
      <c r="F83" s="183"/>
      <c r="G83" s="183"/>
      <c r="H83" s="183"/>
      <c r="I83" s="183"/>
      <c r="J83" s="184">
        <f>J814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118</v>
      </c>
      <c r="E84" s="183"/>
      <c r="F84" s="183"/>
      <c r="G84" s="183"/>
      <c r="H84" s="183"/>
      <c r="I84" s="183"/>
      <c r="J84" s="184">
        <f>J823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5"/>
      <c r="C85" s="176"/>
      <c r="D85" s="177" t="s">
        <v>119</v>
      </c>
      <c r="E85" s="178"/>
      <c r="F85" s="178"/>
      <c r="G85" s="178"/>
      <c r="H85" s="178"/>
      <c r="I85" s="178"/>
      <c r="J85" s="179">
        <f>J865</f>
        <v>0</v>
      </c>
      <c r="K85" s="176"/>
      <c r="L85" s="180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1"/>
      <c r="C86" s="126"/>
      <c r="D86" s="182" t="s">
        <v>120</v>
      </c>
      <c r="E86" s="183"/>
      <c r="F86" s="183"/>
      <c r="G86" s="183"/>
      <c r="H86" s="183"/>
      <c r="I86" s="183"/>
      <c r="J86" s="184">
        <f>J866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121</v>
      </c>
      <c r="E87" s="183"/>
      <c r="F87" s="183"/>
      <c r="G87" s="183"/>
      <c r="H87" s="183"/>
      <c r="I87" s="183"/>
      <c r="J87" s="184">
        <f>J871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1"/>
      <c r="C88" s="126"/>
      <c r="D88" s="182" t="s">
        <v>122</v>
      </c>
      <c r="E88" s="183"/>
      <c r="F88" s="183"/>
      <c r="G88" s="183"/>
      <c r="H88" s="183"/>
      <c r="I88" s="183"/>
      <c r="J88" s="184">
        <f>J876</f>
        <v>0</v>
      </c>
      <c r="K88" s="126"/>
      <c r="L88" s="18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1"/>
      <c r="C89" s="126"/>
      <c r="D89" s="182" t="s">
        <v>123</v>
      </c>
      <c r="E89" s="183"/>
      <c r="F89" s="183"/>
      <c r="G89" s="183"/>
      <c r="H89" s="183"/>
      <c r="I89" s="183"/>
      <c r="J89" s="184">
        <f>J879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1"/>
      <c r="C90" s="126"/>
      <c r="D90" s="182" t="s">
        <v>124</v>
      </c>
      <c r="E90" s="183"/>
      <c r="F90" s="183"/>
      <c r="G90" s="183"/>
      <c r="H90" s="183"/>
      <c r="I90" s="183"/>
      <c r="J90" s="184">
        <f>J882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125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70" t="str">
        <f>E7</f>
        <v>Chebský hrad - úprava Šancí a kasemat</v>
      </c>
      <c r="F100" s="33"/>
      <c r="G100" s="33"/>
      <c r="H100" s="33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" customFormat="1" ht="12" customHeight="1">
      <c r="B101" s="22"/>
      <c r="C101" s="33" t="s">
        <v>90</v>
      </c>
      <c r="D101" s="23"/>
      <c r="E101" s="23"/>
      <c r="F101" s="23"/>
      <c r="G101" s="23"/>
      <c r="H101" s="23"/>
      <c r="I101" s="23"/>
      <c r="J101" s="23"/>
      <c r="K101" s="23"/>
      <c r="L101" s="21"/>
    </row>
    <row r="102" s="2" customFormat="1" ht="16.5" customHeight="1">
      <c r="A102" s="39"/>
      <c r="B102" s="40"/>
      <c r="C102" s="41"/>
      <c r="D102" s="41"/>
      <c r="E102" s="170" t="s">
        <v>91</v>
      </c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92</v>
      </c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6.5" customHeight="1">
      <c r="A104" s="39"/>
      <c r="B104" s="40"/>
      <c r="C104" s="41"/>
      <c r="D104" s="41"/>
      <c r="E104" s="70" t="str">
        <f>E11</f>
        <v>1.1 - stavební část</v>
      </c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21</v>
      </c>
      <c r="D106" s="41"/>
      <c r="E106" s="41"/>
      <c r="F106" s="28" t="str">
        <f>F14</f>
        <v>Cheb</v>
      </c>
      <c r="G106" s="41"/>
      <c r="H106" s="41"/>
      <c r="I106" s="33" t="s">
        <v>23</v>
      </c>
      <c r="J106" s="73" t="str">
        <f>IF(J14="","",J14)</f>
        <v>31. 8. 2024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5.15" customHeight="1">
      <c r="A108" s="39"/>
      <c r="B108" s="40"/>
      <c r="C108" s="33" t="s">
        <v>25</v>
      </c>
      <c r="D108" s="41"/>
      <c r="E108" s="41"/>
      <c r="F108" s="28" t="str">
        <f>E17</f>
        <v>město Cheb</v>
      </c>
      <c r="G108" s="41"/>
      <c r="H108" s="41"/>
      <c r="I108" s="33" t="s">
        <v>31</v>
      </c>
      <c r="J108" s="37" t="str">
        <f>E23</f>
        <v>Atelier Stoeckl</v>
      </c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5.15" customHeight="1">
      <c r="A109" s="39"/>
      <c r="B109" s="40"/>
      <c r="C109" s="33" t="s">
        <v>29</v>
      </c>
      <c r="D109" s="41"/>
      <c r="E109" s="41"/>
      <c r="F109" s="28" t="str">
        <f>IF(E20="","",E20)</f>
        <v>Vyplň údaj</v>
      </c>
      <c r="G109" s="41"/>
      <c r="H109" s="41"/>
      <c r="I109" s="33" t="s">
        <v>33</v>
      </c>
      <c r="J109" s="37" t="str">
        <f>E26</f>
        <v>Atelier Stoeckl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0.32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1" customFormat="1" ht="29.28" customHeight="1">
      <c r="A111" s="186"/>
      <c r="B111" s="187"/>
      <c r="C111" s="188" t="s">
        <v>126</v>
      </c>
      <c r="D111" s="189" t="s">
        <v>56</v>
      </c>
      <c r="E111" s="189" t="s">
        <v>52</v>
      </c>
      <c r="F111" s="189" t="s">
        <v>53</v>
      </c>
      <c r="G111" s="189" t="s">
        <v>127</v>
      </c>
      <c r="H111" s="189" t="s">
        <v>128</v>
      </c>
      <c r="I111" s="189" t="s">
        <v>129</v>
      </c>
      <c r="J111" s="189" t="s">
        <v>96</v>
      </c>
      <c r="K111" s="190" t="s">
        <v>130</v>
      </c>
      <c r="L111" s="191"/>
      <c r="M111" s="93" t="s">
        <v>19</v>
      </c>
      <c r="N111" s="94" t="s">
        <v>41</v>
      </c>
      <c r="O111" s="94" t="s">
        <v>131</v>
      </c>
      <c r="P111" s="94" t="s">
        <v>132</v>
      </c>
      <c r="Q111" s="94" t="s">
        <v>133</v>
      </c>
      <c r="R111" s="94" t="s">
        <v>134</v>
      </c>
      <c r="S111" s="94" t="s">
        <v>135</v>
      </c>
      <c r="T111" s="95" t="s">
        <v>136</v>
      </c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</row>
    <row r="112" s="2" customFormat="1" ht="22.8" customHeight="1">
      <c r="A112" s="39"/>
      <c r="B112" s="40"/>
      <c r="C112" s="100" t="s">
        <v>137</v>
      </c>
      <c r="D112" s="41"/>
      <c r="E112" s="41"/>
      <c r="F112" s="41"/>
      <c r="G112" s="41"/>
      <c r="H112" s="41"/>
      <c r="I112" s="41"/>
      <c r="J112" s="192">
        <f>BK112</f>
        <v>0</v>
      </c>
      <c r="K112" s="41"/>
      <c r="L112" s="45"/>
      <c r="M112" s="96"/>
      <c r="N112" s="193"/>
      <c r="O112" s="97"/>
      <c r="P112" s="194">
        <f>P113+P646+P865</f>
        <v>0</v>
      </c>
      <c r="Q112" s="97"/>
      <c r="R112" s="194">
        <f>R113+R646+R865</f>
        <v>192.06735217810498</v>
      </c>
      <c r="S112" s="97"/>
      <c r="T112" s="195">
        <f>T113+T646+T865</f>
        <v>10.652133000000001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70</v>
      </c>
      <c r="AU112" s="18" t="s">
        <v>97</v>
      </c>
      <c r="BK112" s="196">
        <f>BK113+BK646+BK865</f>
        <v>0</v>
      </c>
    </row>
    <row r="113" s="12" customFormat="1" ht="25.92" customHeight="1">
      <c r="A113" s="12"/>
      <c r="B113" s="197"/>
      <c r="C113" s="198"/>
      <c r="D113" s="199" t="s">
        <v>70</v>
      </c>
      <c r="E113" s="200" t="s">
        <v>138</v>
      </c>
      <c r="F113" s="200" t="s">
        <v>139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P114+P161+P201+P308+P385+P401+P449+P471+P623+P642</f>
        <v>0</v>
      </c>
      <c r="Q113" s="205"/>
      <c r="R113" s="206">
        <f>R114+R161+R201+R308+R385+R401+R449+R471+R623+R642</f>
        <v>185.44390452810498</v>
      </c>
      <c r="S113" s="205"/>
      <c r="T113" s="207">
        <f>T114+T161+T201+T308+T385+T401+T449+T471+T623+T642</f>
        <v>10.652133000000001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78</v>
      </c>
      <c r="AT113" s="209" t="s">
        <v>70</v>
      </c>
      <c r="AU113" s="209" t="s">
        <v>71</v>
      </c>
      <c r="AY113" s="208" t="s">
        <v>140</v>
      </c>
      <c r="BK113" s="210">
        <f>BK114+BK161+BK201+BK308+BK385+BK401+BK449+BK471+BK623+BK642</f>
        <v>0</v>
      </c>
    </row>
    <row r="114" s="12" customFormat="1" ht="22.8" customHeight="1">
      <c r="A114" s="12"/>
      <c r="B114" s="197"/>
      <c r="C114" s="198"/>
      <c r="D114" s="199" t="s">
        <v>70</v>
      </c>
      <c r="E114" s="211" t="s">
        <v>78</v>
      </c>
      <c r="F114" s="211" t="s">
        <v>141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SUM(P115:P160)</f>
        <v>0</v>
      </c>
      <c r="Q114" s="205"/>
      <c r="R114" s="206">
        <f>SUM(R115:R160)</f>
        <v>15.561</v>
      </c>
      <c r="S114" s="205"/>
      <c r="T114" s="207">
        <f>SUM(T115:T160)</f>
        <v>0.86362499999999986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78</v>
      </c>
      <c r="AT114" s="209" t="s">
        <v>70</v>
      </c>
      <c r="AU114" s="209" t="s">
        <v>78</v>
      </c>
      <c r="AY114" s="208" t="s">
        <v>140</v>
      </c>
      <c r="BK114" s="210">
        <f>SUM(BK115:BK160)</f>
        <v>0</v>
      </c>
    </row>
    <row r="115" s="2" customFormat="1" ht="24.15" customHeight="1">
      <c r="A115" s="39"/>
      <c r="B115" s="40"/>
      <c r="C115" s="213" t="s">
        <v>78</v>
      </c>
      <c r="D115" s="213" t="s">
        <v>142</v>
      </c>
      <c r="E115" s="214" t="s">
        <v>143</v>
      </c>
      <c r="F115" s="215" t="s">
        <v>144</v>
      </c>
      <c r="G115" s="216" t="s">
        <v>145</v>
      </c>
      <c r="H115" s="217">
        <v>3.6749999999999998</v>
      </c>
      <c r="I115" s="218"/>
      <c r="J115" s="219">
        <f>ROUND(I115*H115,2)</f>
        <v>0</v>
      </c>
      <c r="K115" s="215" t="s">
        <v>146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0.23499999999999999</v>
      </c>
      <c r="T115" s="223">
        <f>S115*H115</f>
        <v>0.86362499999999986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147</v>
      </c>
      <c r="AT115" s="224" t="s">
        <v>142</v>
      </c>
      <c r="AU115" s="224" t="s">
        <v>80</v>
      </c>
      <c r="AY115" s="18" t="s">
        <v>140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147</v>
      </c>
      <c r="BM115" s="224" t="s">
        <v>148</v>
      </c>
    </row>
    <row r="116" s="2" customFormat="1">
      <c r="A116" s="39"/>
      <c r="B116" s="40"/>
      <c r="C116" s="41"/>
      <c r="D116" s="226" t="s">
        <v>149</v>
      </c>
      <c r="E116" s="41"/>
      <c r="F116" s="227" t="s">
        <v>150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149</v>
      </c>
      <c r="AU116" s="18" t="s">
        <v>80</v>
      </c>
    </row>
    <row r="117" s="2" customFormat="1">
      <c r="A117" s="39"/>
      <c r="B117" s="40"/>
      <c r="C117" s="41"/>
      <c r="D117" s="231" t="s">
        <v>151</v>
      </c>
      <c r="E117" s="41"/>
      <c r="F117" s="232" t="s">
        <v>152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151</v>
      </c>
      <c r="AU117" s="18" t="s">
        <v>80</v>
      </c>
    </row>
    <row r="118" s="13" customFormat="1">
      <c r="A118" s="13"/>
      <c r="B118" s="233"/>
      <c r="C118" s="234"/>
      <c r="D118" s="226" t="s">
        <v>153</v>
      </c>
      <c r="E118" s="235" t="s">
        <v>19</v>
      </c>
      <c r="F118" s="236" t="s">
        <v>154</v>
      </c>
      <c r="G118" s="234"/>
      <c r="H118" s="237">
        <v>3.6750000000000003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153</v>
      </c>
      <c r="AU118" s="243" t="s">
        <v>80</v>
      </c>
      <c r="AV118" s="13" t="s">
        <v>80</v>
      </c>
      <c r="AW118" s="13" t="s">
        <v>34</v>
      </c>
      <c r="AX118" s="13" t="s">
        <v>71</v>
      </c>
      <c r="AY118" s="243" t="s">
        <v>140</v>
      </c>
    </row>
    <row r="119" s="2" customFormat="1" ht="33" customHeight="1">
      <c r="A119" s="39"/>
      <c r="B119" s="40"/>
      <c r="C119" s="213" t="s">
        <v>80</v>
      </c>
      <c r="D119" s="213" t="s">
        <v>142</v>
      </c>
      <c r="E119" s="214" t="s">
        <v>155</v>
      </c>
      <c r="F119" s="215" t="s">
        <v>156</v>
      </c>
      <c r="G119" s="216" t="s">
        <v>157</v>
      </c>
      <c r="H119" s="217">
        <v>28.704999999999998</v>
      </c>
      <c r="I119" s="218"/>
      <c r="J119" s="219">
        <f>ROUND(I119*H119,2)</f>
        <v>0</v>
      </c>
      <c r="K119" s="215" t="s">
        <v>146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147</v>
      </c>
      <c r="AT119" s="224" t="s">
        <v>142</v>
      </c>
      <c r="AU119" s="224" t="s">
        <v>80</v>
      </c>
      <c r="AY119" s="18" t="s">
        <v>140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147</v>
      </c>
      <c r="BM119" s="224" t="s">
        <v>158</v>
      </c>
    </row>
    <row r="120" s="2" customFormat="1">
      <c r="A120" s="39"/>
      <c r="B120" s="40"/>
      <c r="C120" s="41"/>
      <c r="D120" s="226" t="s">
        <v>149</v>
      </c>
      <c r="E120" s="41"/>
      <c r="F120" s="227" t="s">
        <v>159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149</v>
      </c>
      <c r="AU120" s="18" t="s">
        <v>80</v>
      </c>
    </row>
    <row r="121" s="2" customFormat="1">
      <c r="A121" s="39"/>
      <c r="B121" s="40"/>
      <c r="C121" s="41"/>
      <c r="D121" s="231" t="s">
        <v>151</v>
      </c>
      <c r="E121" s="41"/>
      <c r="F121" s="232" t="s">
        <v>160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151</v>
      </c>
      <c r="AU121" s="18" t="s">
        <v>80</v>
      </c>
    </row>
    <row r="122" s="13" customFormat="1">
      <c r="A122" s="13"/>
      <c r="B122" s="233"/>
      <c r="C122" s="234"/>
      <c r="D122" s="226" t="s">
        <v>153</v>
      </c>
      <c r="E122" s="235" t="s">
        <v>19</v>
      </c>
      <c r="F122" s="236" t="s">
        <v>161</v>
      </c>
      <c r="G122" s="234"/>
      <c r="H122" s="237">
        <v>19.825199999999995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153</v>
      </c>
      <c r="AU122" s="243" t="s">
        <v>80</v>
      </c>
      <c r="AV122" s="13" t="s">
        <v>80</v>
      </c>
      <c r="AW122" s="13" t="s">
        <v>34</v>
      </c>
      <c r="AX122" s="13" t="s">
        <v>71</v>
      </c>
      <c r="AY122" s="243" t="s">
        <v>140</v>
      </c>
    </row>
    <row r="123" s="13" customFormat="1">
      <c r="A123" s="13"/>
      <c r="B123" s="233"/>
      <c r="C123" s="234"/>
      <c r="D123" s="226" t="s">
        <v>153</v>
      </c>
      <c r="E123" s="235" t="s">
        <v>19</v>
      </c>
      <c r="F123" s="236" t="s">
        <v>162</v>
      </c>
      <c r="G123" s="234"/>
      <c r="H123" s="237">
        <v>6.4799999999999995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153</v>
      </c>
      <c r="AU123" s="243" t="s">
        <v>80</v>
      </c>
      <c r="AV123" s="13" t="s">
        <v>80</v>
      </c>
      <c r="AW123" s="13" t="s">
        <v>34</v>
      </c>
      <c r="AX123" s="13" t="s">
        <v>71</v>
      </c>
      <c r="AY123" s="243" t="s">
        <v>140</v>
      </c>
    </row>
    <row r="124" s="13" customFormat="1">
      <c r="A124" s="13"/>
      <c r="B124" s="233"/>
      <c r="C124" s="234"/>
      <c r="D124" s="226" t="s">
        <v>153</v>
      </c>
      <c r="E124" s="235" t="s">
        <v>19</v>
      </c>
      <c r="F124" s="236" t="s">
        <v>163</v>
      </c>
      <c r="G124" s="234"/>
      <c r="H124" s="237">
        <v>2.4000000000000004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153</v>
      </c>
      <c r="AU124" s="243" t="s">
        <v>80</v>
      </c>
      <c r="AV124" s="13" t="s">
        <v>80</v>
      </c>
      <c r="AW124" s="13" t="s">
        <v>34</v>
      </c>
      <c r="AX124" s="13" t="s">
        <v>71</v>
      </c>
      <c r="AY124" s="243" t="s">
        <v>140</v>
      </c>
    </row>
    <row r="125" s="2" customFormat="1" ht="33" customHeight="1">
      <c r="A125" s="39"/>
      <c r="B125" s="40"/>
      <c r="C125" s="213" t="s">
        <v>164</v>
      </c>
      <c r="D125" s="213" t="s">
        <v>142</v>
      </c>
      <c r="E125" s="214" t="s">
        <v>165</v>
      </c>
      <c r="F125" s="215" t="s">
        <v>166</v>
      </c>
      <c r="G125" s="216" t="s">
        <v>157</v>
      </c>
      <c r="H125" s="217">
        <v>18.581</v>
      </c>
      <c r="I125" s="218"/>
      <c r="J125" s="219">
        <f>ROUND(I125*H125,2)</f>
        <v>0</v>
      </c>
      <c r="K125" s="215" t="s">
        <v>146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147</v>
      </c>
      <c r="AT125" s="224" t="s">
        <v>142</v>
      </c>
      <c r="AU125" s="224" t="s">
        <v>80</v>
      </c>
      <c r="AY125" s="18" t="s">
        <v>140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147</v>
      </c>
      <c r="BM125" s="224" t="s">
        <v>167</v>
      </c>
    </row>
    <row r="126" s="2" customFormat="1">
      <c r="A126" s="39"/>
      <c r="B126" s="40"/>
      <c r="C126" s="41"/>
      <c r="D126" s="226" t="s">
        <v>149</v>
      </c>
      <c r="E126" s="41"/>
      <c r="F126" s="227" t="s">
        <v>168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149</v>
      </c>
      <c r="AU126" s="18" t="s">
        <v>80</v>
      </c>
    </row>
    <row r="127" s="2" customFormat="1">
      <c r="A127" s="39"/>
      <c r="B127" s="40"/>
      <c r="C127" s="41"/>
      <c r="D127" s="231" t="s">
        <v>151</v>
      </c>
      <c r="E127" s="41"/>
      <c r="F127" s="232" t="s">
        <v>169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151</v>
      </c>
      <c r="AU127" s="18" t="s">
        <v>80</v>
      </c>
    </row>
    <row r="128" s="13" customFormat="1">
      <c r="A128" s="13"/>
      <c r="B128" s="233"/>
      <c r="C128" s="234"/>
      <c r="D128" s="226" t="s">
        <v>153</v>
      </c>
      <c r="E128" s="235" t="s">
        <v>19</v>
      </c>
      <c r="F128" s="236" t="s">
        <v>170</v>
      </c>
      <c r="G128" s="234"/>
      <c r="H128" s="237">
        <v>3.4691999999999998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153</v>
      </c>
      <c r="AU128" s="243" t="s">
        <v>80</v>
      </c>
      <c r="AV128" s="13" t="s">
        <v>80</v>
      </c>
      <c r="AW128" s="13" t="s">
        <v>34</v>
      </c>
      <c r="AX128" s="13" t="s">
        <v>71</v>
      </c>
      <c r="AY128" s="243" t="s">
        <v>140</v>
      </c>
    </row>
    <row r="129" s="13" customFormat="1">
      <c r="A129" s="13"/>
      <c r="B129" s="233"/>
      <c r="C129" s="234"/>
      <c r="D129" s="226" t="s">
        <v>153</v>
      </c>
      <c r="E129" s="235" t="s">
        <v>19</v>
      </c>
      <c r="F129" s="236" t="s">
        <v>171</v>
      </c>
      <c r="G129" s="234"/>
      <c r="H129" s="237">
        <v>11.512000000000001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153</v>
      </c>
      <c r="AU129" s="243" t="s">
        <v>80</v>
      </c>
      <c r="AV129" s="13" t="s">
        <v>80</v>
      </c>
      <c r="AW129" s="13" t="s">
        <v>34</v>
      </c>
      <c r="AX129" s="13" t="s">
        <v>71</v>
      </c>
      <c r="AY129" s="243" t="s">
        <v>140</v>
      </c>
    </row>
    <row r="130" s="13" customFormat="1">
      <c r="A130" s="13"/>
      <c r="B130" s="233"/>
      <c r="C130" s="234"/>
      <c r="D130" s="226" t="s">
        <v>153</v>
      </c>
      <c r="E130" s="235" t="s">
        <v>19</v>
      </c>
      <c r="F130" s="236" t="s">
        <v>172</v>
      </c>
      <c r="G130" s="234"/>
      <c r="H130" s="237">
        <v>3.5999999999999996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153</v>
      </c>
      <c r="AU130" s="243" t="s">
        <v>80</v>
      </c>
      <c r="AV130" s="13" t="s">
        <v>80</v>
      </c>
      <c r="AW130" s="13" t="s">
        <v>34</v>
      </c>
      <c r="AX130" s="13" t="s">
        <v>71</v>
      </c>
      <c r="AY130" s="243" t="s">
        <v>140</v>
      </c>
    </row>
    <row r="131" s="2" customFormat="1" ht="33" customHeight="1">
      <c r="A131" s="39"/>
      <c r="B131" s="40"/>
      <c r="C131" s="213" t="s">
        <v>147</v>
      </c>
      <c r="D131" s="213" t="s">
        <v>142</v>
      </c>
      <c r="E131" s="214" t="s">
        <v>173</v>
      </c>
      <c r="F131" s="215" t="s">
        <v>174</v>
      </c>
      <c r="G131" s="216" t="s">
        <v>157</v>
      </c>
      <c r="H131" s="217">
        <v>8.4320000000000004</v>
      </c>
      <c r="I131" s="218"/>
      <c r="J131" s="219">
        <f>ROUND(I131*H131,2)</f>
        <v>0</v>
      </c>
      <c r="K131" s="215" t="s">
        <v>146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147</v>
      </c>
      <c r="AT131" s="224" t="s">
        <v>142</v>
      </c>
      <c r="AU131" s="224" t="s">
        <v>80</v>
      </c>
      <c r="AY131" s="18" t="s">
        <v>140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147</v>
      </c>
      <c r="BM131" s="224" t="s">
        <v>175</v>
      </c>
    </row>
    <row r="132" s="2" customFormat="1">
      <c r="A132" s="39"/>
      <c r="B132" s="40"/>
      <c r="C132" s="41"/>
      <c r="D132" s="226" t="s">
        <v>149</v>
      </c>
      <c r="E132" s="41"/>
      <c r="F132" s="227" t="s">
        <v>176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149</v>
      </c>
      <c r="AU132" s="18" t="s">
        <v>80</v>
      </c>
    </row>
    <row r="133" s="2" customFormat="1">
      <c r="A133" s="39"/>
      <c r="B133" s="40"/>
      <c r="C133" s="41"/>
      <c r="D133" s="231" t="s">
        <v>151</v>
      </c>
      <c r="E133" s="41"/>
      <c r="F133" s="232" t="s">
        <v>177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151</v>
      </c>
      <c r="AU133" s="18" t="s">
        <v>80</v>
      </c>
    </row>
    <row r="134" s="13" customFormat="1">
      <c r="A134" s="13"/>
      <c r="B134" s="233"/>
      <c r="C134" s="234"/>
      <c r="D134" s="226" t="s">
        <v>153</v>
      </c>
      <c r="E134" s="235" t="s">
        <v>19</v>
      </c>
      <c r="F134" s="236" t="s">
        <v>178</v>
      </c>
      <c r="G134" s="234"/>
      <c r="H134" s="237">
        <v>8.4321000000000002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153</v>
      </c>
      <c r="AU134" s="243" t="s">
        <v>80</v>
      </c>
      <c r="AV134" s="13" t="s">
        <v>80</v>
      </c>
      <c r="AW134" s="13" t="s">
        <v>34</v>
      </c>
      <c r="AX134" s="13" t="s">
        <v>71</v>
      </c>
      <c r="AY134" s="243" t="s">
        <v>140</v>
      </c>
    </row>
    <row r="135" s="2" customFormat="1" ht="33" customHeight="1">
      <c r="A135" s="39"/>
      <c r="B135" s="40"/>
      <c r="C135" s="213" t="s">
        <v>179</v>
      </c>
      <c r="D135" s="213" t="s">
        <v>142</v>
      </c>
      <c r="E135" s="214" t="s">
        <v>180</v>
      </c>
      <c r="F135" s="215" t="s">
        <v>181</v>
      </c>
      <c r="G135" s="216" t="s">
        <v>157</v>
      </c>
      <c r="H135" s="217">
        <v>2</v>
      </c>
      <c r="I135" s="218"/>
      <c r="J135" s="219">
        <f>ROUND(I135*H135,2)</f>
        <v>0</v>
      </c>
      <c r="K135" s="215" t="s">
        <v>146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147</v>
      </c>
      <c r="AT135" s="224" t="s">
        <v>142</v>
      </c>
      <c r="AU135" s="224" t="s">
        <v>80</v>
      </c>
      <c r="AY135" s="18" t="s">
        <v>140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147</v>
      </c>
      <c r="BM135" s="224" t="s">
        <v>182</v>
      </c>
    </row>
    <row r="136" s="2" customFormat="1">
      <c r="A136" s="39"/>
      <c r="B136" s="40"/>
      <c r="C136" s="41"/>
      <c r="D136" s="226" t="s">
        <v>149</v>
      </c>
      <c r="E136" s="41"/>
      <c r="F136" s="227" t="s">
        <v>183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80</v>
      </c>
    </row>
    <row r="137" s="2" customFormat="1">
      <c r="A137" s="39"/>
      <c r="B137" s="40"/>
      <c r="C137" s="41"/>
      <c r="D137" s="231" t="s">
        <v>151</v>
      </c>
      <c r="E137" s="41"/>
      <c r="F137" s="232" t="s">
        <v>184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151</v>
      </c>
      <c r="AU137" s="18" t="s">
        <v>80</v>
      </c>
    </row>
    <row r="138" s="13" customFormat="1">
      <c r="A138" s="13"/>
      <c r="B138" s="233"/>
      <c r="C138" s="234"/>
      <c r="D138" s="226" t="s">
        <v>153</v>
      </c>
      <c r="E138" s="235" t="s">
        <v>19</v>
      </c>
      <c r="F138" s="236" t="s">
        <v>185</v>
      </c>
      <c r="G138" s="234"/>
      <c r="H138" s="237">
        <v>2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153</v>
      </c>
      <c r="AU138" s="243" t="s">
        <v>80</v>
      </c>
      <c r="AV138" s="13" t="s">
        <v>80</v>
      </c>
      <c r="AW138" s="13" t="s">
        <v>34</v>
      </c>
      <c r="AX138" s="13" t="s">
        <v>71</v>
      </c>
      <c r="AY138" s="243" t="s">
        <v>140</v>
      </c>
    </row>
    <row r="139" s="2" customFormat="1" ht="37.8" customHeight="1">
      <c r="A139" s="39"/>
      <c r="B139" s="40"/>
      <c r="C139" s="213" t="s">
        <v>186</v>
      </c>
      <c r="D139" s="213" t="s">
        <v>142</v>
      </c>
      <c r="E139" s="214" t="s">
        <v>187</v>
      </c>
      <c r="F139" s="215" t="s">
        <v>188</v>
      </c>
      <c r="G139" s="216" t="s">
        <v>157</v>
      </c>
      <c r="H139" s="217">
        <v>46.527999999999999</v>
      </c>
      <c r="I139" s="218"/>
      <c r="J139" s="219">
        <f>ROUND(I139*H139,2)</f>
        <v>0</v>
      </c>
      <c r="K139" s="215" t="s">
        <v>146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147</v>
      </c>
      <c r="AT139" s="224" t="s">
        <v>142</v>
      </c>
      <c r="AU139" s="224" t="s">
        <v>80</v>
      </c>
      <c r="AY139" s="18" t="s">
        <v>140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147</v>
      </c>
      <c r="BM139" s="224" t="s">
        <v>189</v>
      </c>
    </row>
    <row r="140" s="2" customFormat="1">
      <c r="A140" s="39"/>
      <c r="B140" s="40"/>
      <c r="C140" s="41"/>
      <c r="D140" s="226" t="s">
        <v>149</v>
      </c>
      <c r="E140" s="41"/>
      <c r="F140" s="227" t="s">
        <v>190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80</v>
      </c>
    </row>
    <row r="141" s="2" customFormat="1">
      <c r="A141" s="39"/>
      <c r="B141" s="40"/>
      <c r="C141" s="41"/>
      <c r="D141" s="231" t="s">
        <v>151</v>
      </c>
      <c r="E141" s="41"/>
      <c r="F141" s="232" t="s">
        <v>191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151</v>
      </c>
      <c r="AU141" s="18" t="s">
        <v>80</v>
      </c>
    </row>
    <row r="142" s="13" customFormat="1">
      <c r="A142" s="13"/>
      <c r="B142" s="233"/>
      <c r="C142" s="234"/>
      <c r="D142" s="226" t="s">
        <v>153</v>
      </c>
      <c r="E142" s="235" t="s">
        <v>19</v>
      </c>
      <c r="F142" s="236" t="s">
        <v>192</v>
      </c>
      <c r="G142" s="234"/>
      <c r="H142" s="237">
        <v>46.528000000000006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153</v>
      </c>
      <c r="AU142" s="243" t="s">
        <v>80</v>
      </c>
      <c r="AV142" s="13" t="s">
        <v>80</v>
      </c>
      <c r="AW142" s="13" t="s">
        <v>34</v>
      </c>
      <c r="AX142" s="13" t="s">
        <v>71</v>
      </c>
      <c r="AY142" s="243" t="s">
        <v>140</v>
      </c>
    </row>
    <row r="143" s="2" customFormat="1" ht="33" customHeight="1">
      <c r="A143" s="39"/>
      <c r="B143" s="40"/>
      <c r="C143" s="213" t="s">
        <v>193</v>
      </c>
      <c r="D143" s="213" t="s">
        <v>142</v>
      </c>
      <c r="E143" s="214" t="s">
        <v>194</v>
      </c>
      <c r="F143" s="215" t="s">
        <v>195</v>
      </c>
      <c r="G143" s="216" t="s">
        <v>196</v>
      </c>
      <c r="H143" s="217">
        <v>88.403000000000006</v>
      </c>
      <c r="I143" s="218"/>
      <c r="J143" s="219">
        <f>ROUND(I143*H143,2)</f>
        <v>0</v>
      </c>
      <c r="K143" s="215" t="s">
        <v>146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147</v>
      </c>
      <c r="AT143" s="224" t="s">
        <v>142</v>
      </c>
      <c r="AU143" s="224" t="s">
        <v>80</v>
      </c>
      <c r="AY143" s="18" t="s">
        <v>140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147</v>
      </c>
      <c r="BM143" s="224" t="s">
        <v>197</v>
      </c>
    </row>
    <row r="144" s="2" customFormat="1">
      <c r="A144" s="39"/>
      <c r="B144" s="40"/>
      <c r="C144" s="41"/>
      <c r="D144" s="226" t="s">
        <v>149</v>
      </c>
      <c r="E144" s="41"/>
      <c r="F144" s="227" t="s">
        <v>198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149</v>
      </c>
      <c r="AU144" s="18" t="s">
        <v>80</v>
      </c>
    </row>
    <row r="145" s="2" customFormat="1">
      <c r="A145" s="39"/>
      <c r="B145" s="40"/>
      <c r="C145" s="41"/>
      <c r="D145" s="231" t="s">
        <v>151</v>
      </c>
      <c r="E145" s="41"/>
      <c r="F145" s="232" t="s">
        <v>199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151</v>
      </c>
      <c r="AU145" s="18" t="s">
        <v>80</v>
      </c>
    </row>
    <row r="146" s="13" customFormat="1">
      <c r="A146" s="13"/>
      <c r="B146" s="233"/>
      <c r="C146" s="234"/>
      <c r="D146" s="226" t="s">
        <v>153</v>
      </c>
      <c r="E146" s="234"/>
      <c r="F146" s="236" t="s">
        <v>200</v>
      </c>
      <c r="G146" s="234"/>
      <c r="H146" s="237">
        <v>88.403000000000006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153</v>
      </c>
      <c r="AU146" s="243" t="s">
        <v>80</v>
      </c>
      <c r="AV146" s="13" t="s">
        <v>80</v>
      </c>
      <c r="AW146" s="13" t="s">
        <v>4</v>
      </c>
      <c r="AX146" s="13" t="s">
        <v>78</v>
      </c>
      <c r="AY146" s="243" t="s">
        <v>140</v>
      </c>
    </row>
    <row r="147" s="2" customFormat="1" ht="24.15" customHeight="1">
      <c r="A147" s="39"/>
      <c r="B147" s="40"/>
      <c r="C147" s="213" t="s">
        <v>201</v>
      </c>
      <c r="D147" s="213" t="s">
        <v>142</v>
      </c>
      <c r="E147" s="214" t="s">
        <v>202</v>
      </c>
      <c r="F147" s="215" t="s">
        <v>203</v>
      </c>
      <c r="G147" s="216" t="s">
        <v>157</v>
      </c>
      <c r="H147" s="217">
        <v>11.19</v>
      </c>
      <c r="I147" s="218"/>
      <c r="J147" s="219">
        <f>ROUND(I147*H147,2)</f>
        <v>0</v>
      </c>
      <c r="K147" s="215" t="s">
        <v>146</v>
      </c>
      <c r="L147" s="45"/>
      <c r="M147" s="220" t="s">
        <v>19</v>
      </c>
      <c r="N147" s="221" t="s">
        <v>42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147</v>
      </c>
      <c r="AT147" s="224" t="s">
        <v>142</v>
      </c>
      <c r="AU147" s="224" t="s">
        <v>80</v>
      </c>
      <c r="AY147" s="18" t="s">
        <v>140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78</v>
      </c>
      <c r="BK147" s="225">
        <f>ROUND(I147*H147,2)</f>
        <v>0</v>
      </c>
      <c r="BL147" s="18" t="s">
        <v>147</v>
      </c>
      <c r="BM147" s="224" t="s">
        <v>204</v>
      </c>
    </row>
    <row r="148" s="2" customFormat="1">
      <c r="A148" s="39"/>
      <c r="B148" s="40"/>
      <c r="C148" s="41"/>
      <c r="D148" s="226" t="s">
        <v>149</v>
      </c>
      <c r="E148" s="41"/>
      <c r="F148" s="227" t="s">
        <v>205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80</v>
      </c>
    </row>
    <row r="149" s="2" customFormat="1">
      <c r="A149" s="39"/>
      <c r="B149" s="40"/>
      <c r="C149" s="41"/>
      <c r="D149" s="231" t="s">
        <v>151</v>
      </c>
      <c r="E149" s="41"/>
      <c r="F149" s="232" t="s">
        <v>206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151</v>
      </c>
      <c r="AU149" s="18" t="s">
        <v>80</v>
      </c>
    </row>
    <row r="150" s="13" customFormat="1">
      <c r="A150" s="13"/>
      <c r="B150" s="233"/>
      <c r="C150" s="234"/>
      <c r="D150" s="226" t="s">
        <v>153</v>
      </c>
      <c r="E150" s="235" t="s">
        <v>19</v>
      </c>
      <c r="F150" s="236" t="s">
        <v>207</v>
      </c>
      <c r="G150" s="234"/>
      <c r="H150" s="237">
        <v>8.1899999999999995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153</v>
      </c>
      <c r="AU150" s="243" t="s">
        <v>80</v>
      </c>
      <c r="AV150" s="13" t="s">
        <v>80</v>
      </c>
      <c r="AW150" s="13" t="s">
        <v>34</v>
      </c>
      <c r="AX150" s="13" t="s">
        <v>71</v>
      </c>
      <c r="AY150" s="243" t="s">
        <v>140</v>
      </c>
    </row>
    <row r="151" s="13" customFormat="1">
      <c r="A151" s="13"/>
      <c r="B151" s="233"/>
      <c r="C151" s="234"/>
      <c r="D151" s="226" t="s">
        <v>153</v>
      </c>
      <c r="E151" s="235" t="s">
        <v>19</v>
      </c>
      <c r="F151" s="236" t="s">
        <v>208</v>
      </c>
      <c r="G151" s="234"/>
      <c r="H151" s="237">
        <v>3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153</v>
      </c>
      <c r="AU151" s="243" t="s">
        <v>80</v>
      </c>
      <c r="AV151" s="13" t="s">
        <v>80</v>
      </c>
      <c r="AW151" s="13" t="s">
        <v>34</v>
      </c>
      <c r="AX151" s="13" t="s">
        <v>71</v>
      </c>
      <c r="AY151" s="243" t="s">
        <v>140</v>
      </c>
    </row>
    <row r="152" s="2" customFormat="1" ht="16.5" customHeight="1">
      <c r="A152" s="39"/>
      <c r="B152" s="40"/>
      <c r="C152" s="244" t="s">
        <v>209</v>
      </c>
      <c r="D152" s="244" t="s">
        <v>210</v>
      </c>
      <c r="E152" s="245" t="s">
        <v>211</v>
      </c>
      <c r="F152" s="246" t="s">
        <v>212</v>
      </c>
      <c r="G152" s="247" t="s">
        <v>196</v>
      </c>
      <c r="H152" s="248">
        <v>15.561</v>
      </c>
      <c r="I152" s="249"/>
      <c r="J152" s="250">
        <f>ROUND(I152*H152,2)</f>
        <v>0</v>
      </c>
      <c r="K152" s="246" t="s">
        <v>146</v>
      </c>
      <c r="L152" s="251"/>
      <c r="M152" s="252" t="s">
        <v>19</v>
      </c>
      <c r="N152" s="253" t="s">
        <v>42</v>
      </c>
      <c r="O152" s="85"/>
      <c r="P152" s="222">
        <f>O152*H152</f>
        <v>0</v>
      </c>
      <c r="Q152" s="222">
        <v>1</v>
      </c>
      <c r="R152" s="222">
        <f>Q152*H152</f>
        <v>15.561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201</v>
      </c>
      <c r="AT152" s="224" t="s">
        <v>210</v>
      </c>
      <c r="AU152" s="224" t="s">
        <v>80</v>
      </c>
      <c r="AY152" s="18" t="s">
        <v>140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147</v>
      </c>
      <c r="BM152" s="224" t="s">
        <v>213</v>
      </c>
    </row>
    <row r="153" s="2" customFormat="1">
      <c r="A153" s="39"/>
      <c r="B153" s="40"/>
      <c r="C153" s="41"/>
      <c r="D153" s="226" t="s">
        <v>149</v>
      </c>
      <c r="E153" s="41"/>
      <c r="F153" s="227" t="s">
        <v>212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149</v>
      </c>
      <c r="AU153" s="18" t="s">
        <v>80</v>
      </c>
    </row>
    <row r="154" s="13" customFormat="1">
      <c r="A154" s="13"/>
      <c r="B154" s="233"/>
      <c r="C154" s="234"/>
      <c r="D154" s="226" t="s">
        <v>153</v>
      </c>
      <c r="E154" s="235" t="s">
        <v>19</v>
      </c>
      <c r="F154" s="236" t="s">
        <v>214</v>
      </c>
      <c r="G154" s="234"/>
      <c r="H154" s="237">
        <v>8.1899999999999995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153</v>
      </c>
      <c r="AU154" s="243" t="s">
        <v>80</v>
      </c>
      <c r="AV154" s="13" t="s">
        <v>80</v>
      </c>
      <c r="AW154" s="13" t="s">
        <v>34</v>
      </c>
      <c r="AX154" s="13" t="s">
        <v>71</v>
      </c>
      <c r="AY154" s="243" t="s">
        <v>140</v>
      </c>
    </row>
    <row r="155" s="13" customFormat="1">
      <c r="A155" s="13"/>
      <c r="B155" s="233"/>
      <c r="C155" s="234"/>
      <c r="D155" s="226" t="s">
        <v>153</v>
      </c>
      <c r="E155" s="234"/>
      <c r="F155" s="236" t="s">
        <v>215</v>
      </c>
      <c r="G155" s="234"/>
      <c r="H155" s="237">
        <v>15.561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153</v>
      </c>
      <c r="AU155" s="243" t="s">
        <v>80</v>
      </c>
      <c r="AV155" s="13" t="s">
        <v>80</v>
      </c>
      <c r="AW155" s="13" t="s">
        <v>4</v>
      </c>
      <c r="AX155" s="13" t="s">
        <v>78</v>
      </c>
      <c r="AY155" s="243" t="s">
        <v>140</v>
      </c>
    </row>
    <row r="156" s="2" customFormat="1" ht="24.15" customHeight="1">
      <c r="A156" s="39"/>
      <c r="B156" s="40"/>
      <c r="C156" s="213" t="s">
        <v>216</v>
      </c>
      <c r="D156" s="213" t="s">
        <v>142</v>
      </c>
      <c r="E156" s="214" t="s">
        <v>217</v>
      </c>
      <c r="F156" s="215" t="s">
        <v>218</v>
      </c>
      <c r="G156" s="216" t="s">
        <v>145</v>
      </c>
      <c r="H156" s="217">
        <v>22.225000000000001</v>
      </c>
      <c r="I156" s="218"/>
      <c r="J156" s="219">
        <f>ROUND(I156*H156,2)</f>
        <v>0</v>
      </c>
      <c r="K156" s="215" t="s">
        <v>146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147</v>
      </c>
      <c r="AT156" s="224" t="s">
        <v>142</v>
      </c>
      <c r="AU156" s="224" t="s">
        <v>80</v>
      </c>
      <c r="AY156" s="18" t="s">
        <v>140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147</v>
      </c>
      <c r="BM156" s="224" t="s">
        <v>219</v>
      </c>
    </row>
    <row r="157" s="2" customFormat="1">
      <c r="A157" s="39"/>
      <c r="B157" s="40"/>
      <c r="C157" s="41"/>
      <c r="D157" s="226" t="s">
        <v>149</v>
      </c>
      <c r="E157" s="41"/>
      <c r="F157" s="227" t="s">
        <v>220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149</v>
      </c>
      <c r="AU157" s="18" t="s">
        <v>80</v>
      </c>
    </row>
    <row r="158" s="2" customFormat="1">
      <c r="A158" s="39"/>
      <c r="B158" s="40"/>
      <c r="C158" s="41"/>
      <c r="D158" s="231" t="s">
        <v>151</v>
      </c>
      <c r="E158" s="41"/>
      <c r="F158" s="232" t="s">
        <v>221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151</v>
      </c>
      <c r="AU158" s="18" t="s">
        <v>80</v>
      </c>
    </row>
    <row r="159" s="13" customFormat="1">
      <c r="A159" s="13"/>
      <c r="B159" s="233"/>
      <c r="C159" s="234"/>
      <c r="D159" s="226" t="s">
        <v>153</v>
      </c>
      <c r="E159" s="235" t="s">
        <v>19</v>
      </c>
      <c r="F159" s="236" t="s">
        <v>222</v>
      </c>
      <c r="G159" s="234"/>
      <c r="H159" s="237">
        <v>19.825199999999995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153</v>
      </c>
      <c r="AU159" s="243" t="s">
        <v>80</v>
      </c>
      <c r="AV159" s="13" t="s">
        <v>80</v>
      </c>
      <c r="AW159" s="13" t="s">
        <v>34</v>
      </c>
      <c r="AX159" s="13" t="s">
        <v>71</v>
      </c>
      <c r="AY159" s="243" t="s">
        <v>140</v>
      </c>
    </row>
    <row r="160" s="13" customFormat="1">
      <c r="A160" s="13"/>
      <c r="B160" s="233"/>
      <c r="C160" s="234"/>
      <c r="D160" s="226" t="s">
        <v>153</v>
      </c>
      <c r="E160" s="235" t="s">
        <v>19</v>
      </c>
      <c r="F160" s="236" t="s">
        <v>163</v>
      </c>
      <c r="G160" s="234"/>
      <c r="H160" s="237">
        <v>2.4000000000000004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153</v>
      </c>
      <c r="AU160" s="243" t="s">
        <v>80</v>
      </c>
      <c r="AV160" s="13" t="s">
        <v>80</v>
      </c>
      <c r="AW160" s="13" t="s">
        <v>34</v>
      </c>
      <c r="AX160" s="13" t="s">
        <v>71</v>
      </c>
      <c r="AY160" s="243" t="s">
        <v>140</v>
      </c>
    </row>
    <row r="161" s="12" customFormat="1" ht="22.8" customHeight="1">
      <c r="A161" s="12"/>
      <c r="B161" s="197"/>
      <c r="C161" s="198"/>
      <c r="D161" s="199" t="s">
        <v>70</v>
      </c>
      <c r="E161" s="211" t="s">
        <v>80</v>
      </c>
      <c r="F161" s="211" t="s">
        <v>223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SUM(P162:P200)</f>
        <v>0</v>
      </c>
      <c r="Q161" s="205"/>
      <c r="R161" s="206">
        <f>SUM(R162:R200)</f>
        <v>49.124390769999998</v>
      </c>
      <c r="S161" s="205"/>
      <c r="T161" s="207">
        <f>SUM(T162:T200)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78</v>
      </c>
      <c r="AT161" s="209" t="s">
        <v>70</v>
      </c>
      <c r="AU161" s="209" t="s">
        <v>78</v>
      </c>
      <c r="AY161" s="208" t="s">
        <v>140</v>
      </c>
      <c r="BK161" s="210">
        <f>SUM(BK162:BK200)</f>
        <v>0</v>
      </c>
    </row>
    <row r="162" s="2" customFormat="1" ht="37.8" customHeight="1">
      <c r="A162" s="39"/>
      <c r="B162" s="40"/>
      <c r="C162" s="213" t="s">
        <v>224</v>
      </c>
      <c r="D162" s="213" t="s">
        <v>142</v>
      </c>
      <c r="E162" s="214" t="s">
        <v>225</v>
      </c>
      <c r="F162" s="215" t="s">
        <v>226</v>
      </c>
      <c r="G162" s="216" t="s">
        <v>227</v>
      </c>
      <c r="H162" s="217">
        <v>16.399999999999999</v>
      </c>
      <c r="I162" s="218"/>
      <c r="J162" s="219">
        <f>ROUND(I162*H162,2)</f>
        <v>0</v>
      </c>
      <c r="K162" s="215" t="s">
        <v>146</v>
      </c>
      <c r="L162" s="45"/>
      <c r="M162" s="220" t="s">
        <v>19</v>
      </c>
      <c r="N162" s="221" t="s">
        <v>42</v>
      </c>
      <c r="O162" s="85"/>
      <c r="P162" s="222">
        <f>O162*H162</f>
        <v>0</v>
      </c>
      <c r="Q162" s="222">
        <v>0.17993000000000001</v>
      </c>
      <c r="R162" s="222">
        <f>Q162*H162</f>
        <v>2.9508519999999998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147</v>
      </c>
      <c r="AT162" s="224" t="s">
        <v>142</v>
      </c>
      <c r="AU162" s="224" t="s">
        <v>80</v>
      </c>
      <c r="AY162" s="18" t="s">
        <v>140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78</v>
      </c>
      <c r="BK162" s="225">
        <f>ROUND(I162*H162,2)</f>
        <v>0</v>
      </c>
      <c r="BL162" s="18" t="s">
        <v>147</v>
      </c>
      <c r="BM162" s="224" t="s">
        <v>228</v>
      </c>
    </row>
    <row r="163" s="2" customFormat="1">
      <c r="A163" s="39"/>
      <c r="B163" s="40"/>
      <c r="C163" s="41"/>
      <c r="D163" s="226" t="s">
        <v>149</v>
      </c>
      <c r="E163" s="41"/>
      <c r="F163" s="227" t="s">
        <v>229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149</v>
      </c>
      <c r="AU163" s="18" t="s">
        <v>80</v>
      </c>
    </row>
    <row r="164" s="2" customFormat="1">
      <c r="A164" s="39"/>
      <c r="B164" s="40"/>
      <c r="C164" s="41"/>
      <c r="D164" s="231" t="s">
        <v>151</v>
      </c>
      <c r="E164" s="41"/>
      <c r="F164" s="232" t="s">
        <v>230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151</v>
      </c>
      <c r="AU164" s="18" t="s">
        <v>80</v>
      </c>
    </row>
    <row r="165" s="13" customFormat="1">
      <c r="A165" s="13"/>
      <c r="B165" s="233"/>
      <c r="C165" s="234"/>
      <c r="D165" s="226" t="s">
        <v>153</v>
      </c>
      <c r="E165" s="235" t="s">
        <v>19</v>
      </c>
      <c r="F165" s="236" t="s">
        <v>231</v>
      </c>
      <c r="G165" s="234"/>
      <c r="H165" s="237">
        <v>16.399999999999999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153</v>
      </c>
      <c r="AU165" s="243" t="s">
        <v>80</v>
      </c>
      <c r="AV165" s="13" t="s">
        <v>80</v>
      </c>
      <c r="AW165" s="13" t="s">
        <v>34</v>
      </c>
      <c r="AX165" s="13" t="s">
        <v>71</v>
      </c>
      <c r="AY165" s="243" t="s">
        <v>140</v>
      </c>
    </row>
    <row r="166" s="2" customFormat="1" ht="37.8" customHeight="1">
      <c r="A166" s="39"/>
      <c r="B166" s="40"/>
      <c r="C166" s="213" t="s">
        <v>8</v>
      </c>
      <c r="D166" s="213" t="s">
        <v>142</v>
      </c>
      <c r="E166" s="214" t="s">
        <v>232</v>
      </c>
      <c r="F166" s="215" t="s">
        <v>233</v>
      </c>
      <c r="G166" s="216" t="s">
        <v>157</v>
      </c>
      <c r="H166" s="217">
        <v>0.61899999999999999</v>
      </c>
      <c r="I166" s="218"/>
      <c r="J166" s="219">
        <f>ROUND(I166*H166,2)</f>
        <v>0</v>
      </c>
      <c r="K166" s="215" t="s">
        <v>146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2.30267</v>
      </c>
      <c r="R166" s="222">
        <f>Q166*H166</f>
        <v>1.42535273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147</v>
      </c>
      <c r="AT166" s="224" t="s">
        <v>142</v>
      </c>
      <c r="AU166" s="224" t="s">
        <v>80</v>
      </c>
      <c r="AY166" s="18" t="s">
        <v>140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147</v>
      </c>
      <c r="BM166" s="224" t="s">
        <v>234</v>
      </c>
    </row>
    <row r="167" s="2" customFormat="1">
      <c r="A167" s="39"/>
      <c r="B167" s="40"/>
      <c r="C167" s="41"/>
      <c r="D167" s="226" t="s">
        <v>149</v>
      </c>
      <c r="E167" s="41"/>
      <c r="F167" s="227" t="s">
        <v>235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149</v>
      </c>
      <c r="AU167" s="18" t="s">
        <v>80</v>
      </c>
    </row>
    <row r="168" s="2" customFormat="1">
      <c r="A168" s="39"/>
      <c r="B168" s="40"/>
      <c r="C168" s="41"/>
      <c r="D168" s="231" t="s">
        <v>151</v>
      </c>
      <c r="E168" s="41"/>
      <c r="F168" s="232" t="s">
        <v>236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151</v>
      </c>
      <c r="AU168" s="18" t="s">
        <v>80</v>
      </c>
    </row>
    <row r="169" s="13" customFormat="1">
      <c r="A169" s="13"/>
      <c r="B169" s="233"/>
      <c r="C169" s="234"/>
      <c r="D169" s="226" t="s">
        <v>153</v>
      </c>
      <c r="E169" s="235" t="s">
        <v>19</v>
      </c>
      <c r="F169" s="236" t="s">
        <v>237</v>
      </c>
      <c r="G169" s="234"/>
      <c r="H169" s="237">
        <v>0.61920000000000008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153</v>
      </c>
      <c r="AU169" s="243" t="s">
        <v>80</v>
      </c>
      <c r="AV169" s="13" t="s">
        <v>80</v>
      </c>
      <c r="AW169" s="13" t="s">
        <v>34</v>
      </c>
      <c r="AX169" s="13" t="s">
        <v>71</v>
      </c>
      <c r="AY169" s="243" t="s">
        <v>140</v>
      </c>
    </row>
    <row r="170" s="2" customFormat="1" ht="24.15" customHeight="1">
      <c r="A170" s="39"/>
      <c r="B170" s="40"/>
      <c r="C170" s="213" t="s">
        <v>238</v>
      </c>
      <c r="D170" s="213" t="s">
        <v>142</v>
      </c>
      <c r="E170" s="214" t="s">
        <v>239</v>
      </c>
      <c r="F170" s="215" t="s">
        <v>240</v>
      </c>
      <c r="G170" s="216" t="s">
        <v>157</v>
      </c>
      <c r="H170" s="217">
        <v>1.4099999999999999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42</v>
      </c>
      <c r="O170" s="85"/>
      <c r="P170" s="222">
        <f>O170*H170</f>
        <v>0</v>
      </c>
      <c r="Q170" s="222">
        <v>2.1600000000000001</v>
      </c>
      <c r="R170" s="222">
        <f>Q170*H170</f>
        <v>3.0455999999999999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147</v>
      </c>
      <c r="AT170" s="224" t="s">
        <v>142</v>
      </c>
      <c r="AU170" s="224" t="s">
        <v>80</v>
      </c>
      <c r="AY170" s="18" t="s">
        <v>140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78</v>
      </c>
      <c r="BK170" s="225">
        <f>ROUND(I170*H170,2)</f>
        <v>0</v>
      </c>
      <c r="BL170" s="18" t="s">
        <v>147</v>
      </c>
      <c r="BM170" s="224" t="s">
        <v>241</v>
      </c>
    </row>
    <row r="171" s="2" customFormat="1">
      <c r="A171" s="39"/>
      <c r="B171" s="40"/>
      <c r="C171" s="41"/>
      <c r="D171" s="226" t="s">
        <v>149</v>
      </c>
      <c r="E171" s="41"/>
      <c r="F171" s="227" t="s">
        <v>242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149</v>
      </c>
      <c r="AU171" s="18" t="s">
        <v>80</v>
      </c>
    </row>
    <row r="172" s="13" customFormat="1">
      <c r="A172" s="13"/>
      <c r="B172" s="233"/>
      <c r="C172" s="234"/>
      <c r="D172" s="226" t="s">
        <v>153</v>
      </c>
      <c r="E172" s="235" t="s">
        <v>19</v>
      </c>
      <c r="F172" s="236" t="s">
        <v>243</v>
      </c>
      <c r="G172" s="234"/>
      <c r="H172" s="237">
        <v>0.45008000000000004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153</v>
      </c>
      <c r="AU172" s="243" t="s">
        <v>80</v>
      </c>
      <c r="AV172" s="13" t="s">
        <v>80</v>
      </c>
      <c r="AW172" s="13" t="s">
        <v>34</v>
      </c>
      <c r="AX172" s="13" t="s">
        <v>71</v>
      </c>
      <c r="AY172" s="243" t="s">
        <v>140</v>
      </c>
    </row>
    <row r="173" s="13" customFormat="1">
      <c r="A173" s="13"/>
      <c r="B173" s="233"/>
      <c r="C173" s="234"/>
      <c r="D173" s="226" t="s">
        <v>153</v>
      </c>
      <c r="E173" s="235" t="s">
        <v>19</v>
      </c>
      <c r="F173" s="236" t="s">
        <v>244</v>
      </c>
      <c r="G173" s="234"/>
      <c r="H173" s="237">
        <v>0.96000000000000019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153</v>
      </c>
      <c r="AU173" s="243" t="s">
        <v>80</v>
      </c>
      <c r="AV173" s="13" t="s">
        <v>80</v>
      </c>
      <c r="AW173" s="13" t="s">
        <v>34</v>
      </c>
      <c r="AX173" s="13" t="s">
        <v>71</v>
      </c>
      <c r="AY173" s="243" t="s">
        <v>140</v>
      </c>
    </row>
    <row r="174" s="2" customFormat="1" ht="16.5" customHeight="1">
      <c r="A174" s="39"/>
      <c r="B174" s="40"/>
      <c r="C174" s="213" t="s">
        <v>245</v>
      </c>
      <c r="D174" s="213" t="s">
        <v>142</v>
      </c>
      <c r="E174" s="214" t="s">
        <v>246</v>
      </c>
      <c r="F174" s="215" t="s">
        <v>247</v>
      </c>
      <c r="G174" s="216" t="s">
        <v>157</v>
      </c>
      <c r="H174" s="217">
        <v>6.452</v>
      </c>
      <c r="I174" s="218"/>
      <c r="J174" s="219">
        <f>ROUND(I174*H174,2)</f>
        <v>0</v>
      </c>
      <c r="K174" s="215" t="s">
        <v>146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2.5018699999999998</v>
      </c>
      <c r="R174" s="222">
        <f>Q174*H174</f>
        <v>16.142065239999997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147</v>
      </c>
      <c r="AT174" s="224" t="s">
        <v>142</v>
      </c>
      <c r="AU174" s="224" t="s">
        <v>80</v>
      </c>
      <c r="AY174" s="18" t="s">
        <v>140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78</v>
      </c>
      <c r="BK174" s="225">
        <f>ROUND(I174*H174,2)</f>
        <v>0</v>
      </c>
      <c r="BL174" s="18" t="s">
        <v>147</v>
      </c>
      <c r="BM174" s="224" t="s">
        <v>248</v>
      </c>
    </row>
    <row r="175" s="2" customFormat="1">
      <c r="A175" s="39"/>
      <c r="B175" s="40"/>
      <c r="C175" s="41"/>
      <c r="D175" s="226" t="s">
        <v>149</v>
      </c>
      <c r="E175" s="41"/>
      <c r="F175" s="227" t="s">
        <v>249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149</v>
      </c>
      <c r="AU175" s="18" t="s">
        <v>80</v>
      </c>
    </row>
    <row r="176" s="2" customFormat="1">
      <c r="A176" s="39"/>
      <c r="B176" s="40"/>
      <c r="C176" s="41"/>
      <c r="D176" s="231" t="s">
        <v>151</v>
      </c>
      <c r="E176" s="41"/>
      <c r="F176" s="232" t="s">
        <v>250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151</v>
      </c>
      <c r="AU176" s="18" t="s">
        <v>80</v>
      </c>
    </row>
    <row r="177" s="14" customFormat="1">
      <c r="A177" s="14"/>
      <c r="B177" s="254"/>
      <c r="C177" s="255"/>
      <c r="D177" s="226" t="s">
        <v>153</v>
      </c>
      <c r="E177" s="256" t="s">
        <v>19</v>
      </c>
      <c r="F177" s="257" t="s">
        <v>251</v>
      </c>
      <c r="G177" s="255"/>
      <c r="H177" s="256" t="s">
        <v>19</v>
      </c>
      <c r="I177" s="258"/>
      <c r="J177" s="255"/>
      <c r="K177" s="255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153</v>
      </c>
      <c r="AU177" s="263" t="s">
        <v>80</v>
      </c>
      <c r="AV177" s="14" t="s">
        <v>78</v>
      </c>
      <c r="AW177" s="14" t="s">
        <v>34</v>
      </c>
      <c r="AX177" s="14" t="s">
        <v>71</v>
      </c>
      <c r="AY177" s="263" t="s">
        <v>140</v>
      </c>
    </row>
    <row r="178" s="13" customFormat="1">
      <c r="A178" s="13"/>
      <c r="B178" s="233"/>
      <c r="C178" s="234"/>
      <c r="D178" s="226" t="s">
        <v>153</v>
      </c>
      <c r="E178" s="235" t="s">
        <v>19</v>
      </c>
      <c r="F178" s="236" t="s">
        <v>252</v>
      </c>
      <c r="G178" s="234"/>
      <c r="H178" s="237">
        <v>4.1428419999999999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153</v>
      </c>
      <c r="AU178" s="243" t="s">
        <v>80</v>
      </c>
      <c r="AV178" s="13" t="s">
        <v>80</v>
      </c>
      <c r="AW178" s="13" t="s">
        <v>34</v>
      </c>
      <c r="AX178" s="13" t="s">
        <v>71</v>
      </c>
      <c r="AY178" s="243" t="s">
        <v>140</v>
      </c>
    </row>
    <row r="179" s="13" customFormat="1">
      <c r="A179" s="13"/>
      <c r="B179" s="233"/>
      <c r="C179" s="234"/>
      <c r="D179" s="226" t="s">
        <v>153</v>
      </c>
      <c r="E179" s="235" t="s">
        <v>19</v>
      </c>
      <c r="F179" s="236" t="s">
        <v>253</v>
      </c>
      <c r="G179" s="234"/>
      <c r="H179" s="237">
        <v>0.76106249999999986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153</v>
      </c>
      <c r="AU179" s="243" t="s">
        <v>80</v>
      </c>
      <c r="AV179" s="13" t="s">
        <v>80</v>
      </c>
      <c r="AW179" s="13" t="s">
        <v>34</v>
      </c>
      <c r="AX179" s="13" t="s">
        <v>71</v>
      </c>
      <c r="AY179" s="243" t="s">
        <v>140</v>
      </c>
    </row>
    <row r="180" s="13" customFormat="1">
      <c r="A180" s="13"/>
      <c r="B180" s="233"/>
      <c r="C180" s="234"/>
      <c r="D180" s="226" t="s">
        <v>153</v>
      </c>
      <c r="E180" s="235" t="s">
        <v>19</v>
      </c>
      <c r="F180" s="236" t="s">
        <v>254</v>
      </c>
      <c r="G180" s="234"/>
      <c r="H180" s="237">
        <v>1.5483600000000002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153</v>
      </c>
      <c r="AU180" s="243" t="s">
        <v>80</v>
      </c>
      <c r="AV180" s="13" t="s">
        <v>80</v>
      </c>
      <c r="AW180" s="13" t="s">
        <v>34</v>
      </c>
      <c r="AX180" s="13" t="s">
        <v>71</v>
      </c>
      <c r="AY180" s="243" t="s">
        <v>140</v>
      </c>
    </row>
    <row r="181" s="2" customFormat="1" ht="24.15" customHeight="1">
      <c r="A181" s="39"/>
      <c r="B181" s="40"/>
      <c r="C181" s="213" t="s">
        <v>255</v>
      </c>
      <c r="D181" s="213" t="s">
        <v>142</v>
      </c>
      <c r="E181" s="214" t="s">
        <v>256</v>
      </c>
      <c r="F181" s="215" t="s">
        <v>257</v>
      </c>
      <c r="G181" s="216" t="s">
        <v>157</v>
      </c>
      <c r="H181" s="217">
        <v>10.084</v>
      </c>
      <c r="I181" s="218"/>
      <c r="J181" s="219">
        <f>ROUND(I181*H181,2)</f>
        <v>0</v>
      </c>
      <c r="K181" s="215" t="s">
        <v>146</v>
      </c>
      <c r="L181" s="45"/>
      <c r="M181" s="220" t="s">
        <v>19</v>
      </c>
      <c r="N181" s="221" t="s">
        <v>42</v>
      </c>
      <c r="O181" s="85"/>
      <c r="P181" s="222">
        <f>O181*H181</f>
        <v>0</v>
      </c>
      <c r="Q181" s="222">
        <v>2.5018699999999998</v>
      </c>
      <c r="R181" s="222">
        <f>Q181*H181</f>
        <v>25.228857079999997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147</v>
      </c>
      <c r="AT181" s="224" t="s">
        <v>142</v>
      </c>
      <c r="AU181" s="224" t="s">
        <v>80</v>
      </c>
      <c r="AY181" s="18" t="s">
        <v>140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78</v>
      </c>
      <c r="BK181" s="225">
        <f>ROUND(I181*H181,2)</f>
        <v>0</v>
      </c>
      <c r="BL181" s="18" t="s">
        <v>147</v>
      </c>
      <c r="BM181" s="224" t="s">
        <v>258</v>
      </c>
    </row>
    <row r="182" s="2" customFormat="1">
      <c r="A182" s="39"/>
      <c r="B182" s="40"/>
      <c r="C182" s="41"/>
      <c r="D182" s="226" t="s">
        <v>149</v>
      </c>
      <c r="E182" s="41"/>
      <c r="F182" s="227" t="s">
        <v>259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149</v>
      </c>
      <c r="AU182" s="18" t="s">
        <v>80</v>
      </c>
    </row>
    <row r="183" s="2" customFormat="1">
      <c r="A183" s="39"/>
      <c r="B183" s="40"/>
      <c r="C183" s="41"/>
      <c r="D183" s="231" t="s">
        <v>151</v>
      </c>
      <c r="E183" s="41"/>
      <c r="F183" s="232" t="s">
        <v>260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151</v>
      </c>
      <c r="AU183" s="18" t="s">
        <v>80</v>
      </c>
    </row>
    <row r="184" s="14" customFormat="1">
      <c r="A184" s="14"/>
      <c r="B184" s="254"/>
      <c r="C184" s="255"/>
      <c r="D184" s="226" t="s">
        <v>153</v>
      </c>
      <c r="E184" s="256" t="s">
        <v>19</v>
      </c>
      <c r="F184" s="257" t="s">
        <v>261</v>
      </c>
      <c r="G184" s="255"/>
      <c r="H184" s="256" t="s">
        <v>19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153</v>
      </c>
      <c r="AU184" s="263" t="s">
        <v>80</v>
      </c>
      <c r="AV184" s="14" t="s">
        <v>78</v>
      </c>
      <c r="AW184" s="14" t="s">
        <v>34</v>
      </c>
      <c r="AX184" s="14" t="s">
        <v>71</v>
      </c>
      <c r="AY184" s="263" t="s">
        <v>140</v>
      </c>
    </row>
    <row r="185" s="13" customFormat="1">
      <c r="A185" s="13"/>
      <c r="B185" s="233"/>
      <c r="C185" s="234"/>
      <c r="D185" s="226" t="s">
        <v>153</v>
      </c>
      <c r="E185" s="235" t="s">
        <v>19</v>
      </c>
      <c r="F185" s="236" t="s">
        <v>262</v>
      </c>
      <c r="G185" s="234"/>
      <c r="H185" s="237">
        <v>9.2911950000000001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153</v>
      </c>
      <c r="AU185" s="243" t="s">
        <v>80</v>
      </c>
      <c r="AV185" s="13" t="s">
        <v>80</v>
      </c>
      <c r="AW185" s="13" t="s">
        <v>34</v>
      </c>
      <c r="AX185" s="13" t="s">
        <v>71</v>
      </c>
      <c r="AY185" s="243" t="s">
        <v>140</v>
      </c>
    </row>
    <row r="186" s="13" customFormat="1">
      <c r="A186" s="13"/>
      <c r="B186" s="233"/>
      <c r="C186" s="234"/>
      <c r="D186" s="226" t="s">
        <v>153</v>
      </c>
      <c r="E186" s="235" t="s">
        <v>19</v>
      </c>
      <c r="F186" s="236" t="s">
        <v>263</v>
      </c>
      <c r="G186" s="234"/>
      <c r="H186" s="237">
        <v>0.79236899999999999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153</v>
      </c>
      <c r="AU186" s="243" t="s">
        <v>80</v>
      </c>
      <c r="AV186" s="13" t="s">
        <v>80</v>
      </c>
      <c r="AW186" s="13" t="s">
        <v>34</v>
      </c>
      <c r="AX186" s="13" t="s">
        <v>71</v>
      </c>
      <c r="AY186" s="243" t="s">
        <v>140</v>
      </c>
    </row>
    <row r="187" s="2" customFormat="1" ht="16.5" customHeight="1">
      <c r="A187" s="39"/>
      <c r="B187" s="40"/>
      <c r="C187" s="213" t="s">
        <v>264</v>
      </c>
      <c r="D187" s="213" t="s">
        <v>142</v>
      </c>
      <c r="E187" s="214" t="s">
        <v>265</v>
      </c>
      <c r="F187" s="215" t="s">
        <v>266</v>
      </c>
      <c r="G187" s="216" t="s">
        <v>145</v>
      </c>
      <c r="H187" s="217">
        <v>7.3760000000000003</v>
      </c>
      <c r="I187" s="218"/>
      <c r="J187" s="219">
        <f>ROUND(I187*H187,2)</f>
        <v>0</v>
      </c>
      <c r="K187" s="215" t="s">
        <v>146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0.0026900000000000001</v>
      </c>
      <c r="R187" s="222">
        <f>Q187*H187</f>
        <v>0.019841440000000002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147</v>
      </c>
      <c r="AT187" s="224" t="s">
        <v>142</v>
      </c>
      <c r="AU187" s="224" t="s">
        <v>80</v>
      </c>
      <c r="AY187" s="18" t="s">
        <v>140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78</v>
      </c>
      <c r="BK187" s="225">
        <f>ROUND(I187*H187,2)</f>
        <v>0</v>
      </c>
      <c r="BL187" s="18" t="s">
        <v>147</v>
      </c>
      <c r="BM187" s="224" t="s">
        <v>267</v>
      </c>
    </row>
    <row r="188" s="2" customFormat="1">
      <c r="A188" s="39"/>
      <c r="B188" s="40"/>
      <c r="C188" s="41"/>
      <c r="D188" s="226" t="s">
        <v>149</v>
      </c>
      <c r="E188" s="41"/>
      <c r="F188" s="227" t="s">
        <v>268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149</v>
      </c>
      <c r="AU188" s="18" t="s">
        <v>80</v>
      </c>
    </row>
    <row r="189" s="2" customFormat="1">
      <c r="A189" s="39"/>
      <c r="B189" s="40"/>
      <c r="C189" s="41"/>
      <c r="D189" s="231" t="s">
        <v>151</v>
      </c>
      <c r="E189" s="41"/>
      <c r="F189" s="232" t="s">
        <v>269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151</v>
      </c>
      <c r="AU189" s="18" t="s">
        <v>80</v>
      </c>
    </row>
    <row r="190" s="13" customFormat="1">
      <c r="A190" s="13"/>
      <c r="B190" s="233"/>
      <c r="C190" s="234"/>
      <c r="D190" s="226" t="s">
        <v>153</v>
      </c>
      <c r="E190" s="235" t="s">
        <v>19</v>
      </c>
      <c r="F190" s="236" t="s">
        <v>270</v>
      </c>
      <c r="G190" s="234"/>
      <c r="H190" s="237">
        <v>4.7670000000000003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153</v>
      </c>
      <c r="AU190" s="243" t="s">
        <v>80</v>
      </c>
      <c r="AV190" s="13" t="s">
        <v>80</v>
      </c>
      <c r="AW190" s="13" t="s">
        <v>34</v>
      </c>
      <c r="AX190" s="13" t="s">
        <v>71</v>
      </c>
      <c r="AY190" s="243" t="s">
        <v>140</v>
      </c>
    </row>
    <row r="191" s="13" customFormat="1">
      <c r="A191" s="13"/>
      <c r="B191" s="233"/>
      <c r="C191" s="234"/>
      <c r="D191" s="226" t="s">
        <v>153</v>
      </c>
      <c r="E191" s="235" t="s">
        <v>19</v>
      </c>
      <c r="F191" s="236" t="s">
        <v>271</v>
      </c>
      <c r="G191" s="234"/>
      <c r="H191" s="237">
        <v>2.6084999999999998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153</v>
      </c>
      <c r="AU191" s="243" t="s">
        <v>80</v>
      </c>
      <c r="AV191" s="13" t="s">
        <v>80</v>
      </c>
      <c r="AW191" s="13" t="s">
        <v>34</v>
      </c>
      <c r="AX191" s="13" t="s">
        <v>71</v>
      </c>
      <c r="AY191" s="243" t="s">
        <v>140</v>
      </c>
    </row>
    <row r="192" s="2" customFormat="1" ht="16.5" customHeight="1">
      <c r="A192" s="39"/>
      <c r="B192" s="40"/>
      <c r="C192" s="213" t="s">
        <v>272</v>
      </c>
      <c r="D192" s="213" t="s">
        <v>142</v>
      </c>
      <c r="E192" s="214" t="s">
        <v>273</v>
      </c>
      <c r="F192" s="215" t="s">
        <v>274</v>
      </c>
      <c r="G192" s="216" t="s">
        <v>145</v>
      </c>
      <c r="H192" s="217">
        <v>7.3760000000000003</v>
      </c>
      <c r="I192" s="218"/>
      <c r="J192" s="219">
        <f>ROUND(I192*H192,2)</f>
        <v>0</v>
      </c>
      <c r="K192" s="215" t="s">
        <v>146</v>
      </c>
      <c r="L192" s="45"/>
      <c r="M192" s="220" t="s">
        <v>19</v>
      </c>
      <c r="N192" s="221" t="s">
        <v>42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147</v>
      </c>
      <c r="AT192" s="224" t="s">
        <v>142</v>
      </c>
      <c r="AU192" s="224" t="s">
        <v>80</v>
      </c>
      <c r="AY192" s="18" t="s">
        <v>140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78</v>
      </c>
      <c r="BK192" s="225">
        <f>ROUND(I192*H192,2)</f>
        <v>0</v>
      </c>
      <c r="BL192" s="18" t="s">
        <v>147</v>
      </c>
      <c r="BM192" s="224" t="s">
        <v>275</v>
      </c>
    </row>
    <row r="193" s="2" customFormat="1">
      <c r="A193" s="39"/>
      <c r="B193" s="40"/>
      <c r="C193" s="41"/>
      <c r="D193" s="226" t="s">
        <v>149</v>
      </c>
      <c r="E193" s="41"/>
      <c r="F193" s="227" t="s">
        <v>276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149</v>
      </c>
      <c r="AU193" s="18" t="s">
        <v>80</v>
      </c>
    </row>
    <row r="194" s="2" customFormat="1">
      <c r="A194" s="39"/>
      <c r="B194" s="40"/>
      <c r="C194" s="41"/>
      <c r="D194" s="231" t="s">
        <v>151</v>
      </c>
      <c r="E194" s="41"/>
      <c r="F194" s="232" t="s">
        <v>277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151</v>
      </c>
      <c r="AU194" s="18" t="s">
        <v>80</v>
      </c>
    </row>
    <row r="195" s="2" customFormat="1" ht="21.75" customHeight="1">
      <c r="A195" s="39"/>
      <c r="B195" s="40"/>
      <c r="C195" s="213" t="s">
        <v>278</v>
      </c>
      <c r="D195" s="213" t="s">
        <v>142</v>
      </c>
      <c r="E195" s="214" t="s">
        <v>279</v>
      </c>
      <c r="F195" s="215" t="s">
        <v>280</v>
      </c>
      <c r="G195" s="216" t="s">
        <v>196</v>
      </c>
      <c r="H195" s="217">
        <v>0.29399999999999998</v>
      </c>
      <c r="I195" s="218"/>
      <c r="J195" s="219">
        <f>ROUND(I195*H195,2)</f>
        <v>0</v>
      </c>
      <c r="K195" s="215" t="s">
        <v>146</v>
      </c>
      <c r="L195" s="45"/>
      <c r="M195" s="220" t="s">
        <v>19</v>
      </c>
      <c r="N195" s="221" t="s">
        <v>42</v>
      </c>
      <c r="O195" s="85"/>
      <c r="P195" s="222">
        <f>O195*H195</f>
        <v>0</v>
      </c>
      <c r="Q195" s="222">
        <v>1.0606199999999999</v>
      </c>
      <c r="R195" s="222">
        <f>Q195*H195</f>
        <v>0.31182227999999995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147</v>
      </c>
      <c r="AT195" s="224" t="s">
        <v>142</v>
      </c>
      <c r="AU195" s="224" t="s">
        <v>80</v>
      </c>
      <c r="AY195" s="18" t="s">
        <v>140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78</v>
      </c>
      <c r="BK195" s="225">
        <f>ROUND(I195*H195,2)</f>
        <v>0</v>
      </c>
      <c r="BL195" s="18" t="s">
        <v>147</v>
      </c>
      <c r="BM195" s="224" t="s">
        <v>281</v>
      </c>
    </row>
    <row r="196" s="2" customFormat="1">
      <c r="A196" s="39"/>
      <c r="B196" s="40"/>
      <c r="C196" s="41"/>
      <c r="D196" s="226" t="s">
        <v>149</v>
      </c>
      <c r="E196" s="41"/>
      <c r="F196" s="227" t="s">
        <v>282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149</v>
      </c>
      <c r="AU196" s="18" t="s">
        <v>80</v>
      </c>
    </row>
    <row r="197" s="2" customFormat="1">
      <c r="A197" s="39"/>
      <c r="B197" s="40"/>
      <c r="C197" s="41"/>
      <c r="D197" s="231" t="s">
        <v>151</v>
      </c>
      <c r="E197" s="41"/>
      <c r="F197" s="232" t="s">
        <v>283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151</v>
      </c>
      <c r="AU197" s="18" t="s">
        <v>80</v>
      </c>
    </row>
    <row r="198" s="13" customFormat="1">
      <c r="A198" s="13"/>
      <c r="B198" s="233"/>
      <c r="C198" s="234"/>
      <c r="D198" s="226" t="s">
        <v>153</v>
      </c>
      <c r="E198" s="235" t="s">
        <v>19</v>
      </c>
      <c r="F198" s="236" t="s">
        <v>284</v>
      </c>
      <c r="G198" s="234"/>
      <c r="H198" s="237">
        <v>0.079841888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153</v>
      </c>
      <c r="AU198" s="243" t="s">
        <v>80</v>
      </c>
      <c r="AV198" s="13" t="s">
        <v>80</v>
      </c>
      <c r="AW198" s="13" t="s">
        <v>34</v>
      </c>
      <c r="AX198" s="13" t="s">
        <v>71</v>
      </c>
      <c r="AY198" s="243" t="s">
        <v>140</v>
      </c>
    </row>
    <row r="199" s="13" customFormat="1">
      <c r="A199" s="13"/>
      <c r="B199" s="233"/>
      <c r="C199" s="234"/>
      <c r="D199" s="226" t="s">
        <v>153</v>
      </c>
      <c r="E199" s="235" t="s">
        <v>19</v>
      </c>
      <c r="F199" s="236" t="s">
        <v>285</v>
      </c>
      <c r="G199" s="234"/>
      <c r="H199" s="237">
        <v>0.11031387199999999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153</v>
      </c>
      <c r="AU199" s="243" t="s">
        <v>80</v>
      </c>
      <c r="AV199" s="13" t="s">
        <v>80</v>
      </c>
      <c r="AW199" s="13" t="s">
        <v>34</v>
      </c>
      <c r="AX199" s="13" t="s">
        <v>71</v>
      </c>
      <c r="AY199" s="243" t="s">
        <v>140</v>
      </c>
    </row>
    <row r="200" s="13" customFormat="1">
      <c r="A200" s="13"/>
      <c r="B200" s="233"/>
      <c r="C200" s="234"/>
      <c r="D200" s="226" t="s">
        <v>153</v>
      </c>
      <c r="E200" s="235" t="s">
        <v>19</v>
      </c>
      <c r="F200" s="236" t="s">
        <v>286</v>
      </c>
      <c r="G200" s="234"/>
      <c r="H200" s="237">
        <v>0.10427003840000002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153</v>
      </c>
      <c r="AU200" s="243" t="s">
        <v>80</v>
      </c>
      <c r="AV200" s="13" t="s">
        <v>80</v>
      </c>
      <c r="AW200" s="13" t="s">
        <v>34</v>
      </c>
      <c r="AX200" s="13" t="s">
        <v>71</v>
      </c>
      <c r="AY200" s="243" t="s">
        <v>140</v>
      </c>
    </row>
    <row r="201" s="12" customFormat="1" ht="22.8" customHeight="1">
      <c r="A201" s="12"/>
      <c r="B201" s="197"/>
      <c r="C201" s="198"/>
      <c r="D201" s="199" t="s">
        <v>70</v>
      </c>
      <c r="E201" s="211" t="s">
        <v>164</v>
      </c>
      <c r="F201" s="211" t="s">
        <v>287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SUM(P202:P307)</f>
        <v>0</v>
      </c>
      <c r="Q201" s="205"/>
      <c r="R201" s="206">
        <f>SUM(R202:R307)</f>
        <v>73.888210929999985</v>
      </c>
      <c r="S201" s="205"/>
      <c r="T201" s="207">
        <f>SUM(T202:T307)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78</v>
      </c>
      <c r="AT201" s="209" t="s">
        <v>70</v>
      </c>
      <c r="AU201" s="209" t="s">
        <v>78</v>
      </c>
      <c r="AY201" s="208" t="s">
        <v>140</v>
      </c>
      <c r="BK201" s="210">
        <f>SUM(BK202:BK307)</f>
        <v>0</v>
      </c>
    </row>
    <row r="202" s="2" customFormat="1" ht="24.15" customHeight="1">
      <c r="A202" s="39"/>
      <c r="B202" s="40"/>
      <c r="C202" s="213" t="s">
        <v>288</v>
      </c>
      <c r="D202" s="213" t="s">
        <v>142</v>
      </c>
      <c r="E202" s="214" t="s">
        <v>289</v>
      </c>
      <c r="F202" s="215" t="s">
        <v>290</v>
      </c>
      <c r="G202" s="216" t="s">
        <v>157</v>
      </c>
      <c r="H202" s="217">
        <v>1.883</v>
      </c>
      <c r="I202" s="218"/>
      <c r="J202" s="219">
        <f>ROUND(I202*H202,2)</f>
        <v>0</v>
      </c>
      <c r="K202" s="215" t="s">
        <v>146</v>
      </c>
      <c r="L202" s="45"/>
      <c r="M202" s="220" t="s">
        <v>19</v>
      </c>
      <c r="N202" s="221" t="s">
        <v>42</v>
      </c>
      <c r="O202" s="85"/>
      <c r="P202" s="222">
        <f>O202*H202</f>
        <v>0</v>
      </c>
      <c r="Q202" s="222">
        <v>1.8775</v>
      </c>
      <c r="R202" s="222">
        <f>Q202*H202</f>
        <v>3.5353325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147</v>
      </c>
      <c r="AT202" s="224" t="s">
        <v>142</v>
      </c>
      <c r="AU202" s="224" t="s">
        <v>80</v>
      </c>
      <c r="AY202" s="18" t="s">
        <v>140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78</v>
      </c>
      <c r="BK202" s="225">
        <f>ROUND(I202*H202,2)</f>
        <v>0</v>
      </c>
      <c r="BL202" s="18" t="s">
        <v>147</v>
      </c>
      <c r="BM202" s="224" t="s">
        <v>291</v>
      </c>
    </row>
    <row r="203" s="2" customFormat="1">
      <c r="A203" s="39"/>
      <c r="B203" s="40"/>
      <c r="C203" s="41"/>
      <c r="D203" s="226" t="s">
        <v>149</v>
      </c>
      <c r="E203" s="41"/>
      <c r="F203" s="227" t="s">
        <v>292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80</v>
      </c>
    </row>
    <row r="204" s="2" customFormat="1">
      <c r="A204" s="39"/>
      <c r="B204" s="40"/>
      <c r="C204" s="41"/>
      <c r="D204" s="231" t="s">
        <v>151</v>
      </c>
      <c r="E204" s="41"/>
      <c r="F204" s="232" t="s">
        <v>293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151</v>
      </c>
      <c r="AU204" s="18" t="s">
        <v>80</v>
      </c>
    </row>
    <row r="205" s="13" customFormat="1">
      <c r="A205" s="13"/>
      <c r="B205" s="233"/>
      <c r="C205" s="234"/>
      <c r="D205" s="226" t="s">
        <v>153</v>
      </c>
      <c r="E205" s="235" t="s">
        <v>19</v>
      </c>
      <c r="F205" s="236" t="s">
        <v>294</v>
      </c>
      <c r="G205" s="234"/>
      <c r="H205" s="237">
        <v>1.8832000000000002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153</v>
      </c>
      <c r="AU205" s="243" t="s">
        <v>80</v>
      </c>
      <c r="AV205" s="13" t="s">
        <v>80</v>
      </c>
      <c r="AW205" s="13" t="s">
        <v>34</v>
      </c>
      <c r="AX205" s="13" t="s">
        <v>71</v>
      </c>
      <c r="AY205" s="243" t="s">
        <v>140</v>
      </c>
    </row>
    <row r="206" s="2" customFormat="1" ht="24.15" customHeight="1">
      <c r="A206" s="39"/>
      <c r="B206" s="40"/>
      <c r="C206" s="213" t="s">
        <v>295</v>
      </c>
      <c r="D206" s="213" t="s">
        <v>142</v>
      </c>
      <c r="E206" s="214" t="s">
        <v>296</v>
      </c>
      <c r="F206" s="215" t="s">
        <v>297</v>
      </c>
      <c r="G206" s="216" t="s">
        <v>145</v>
      </c>
      <c r="H206" s="217">
        <v>122.88</v>
      </c>
      <c r="I206" s="218"/>
      <c r="J206" s="219">
        <f>ROUND(I206*H206,2)</f>
        <v>0</v>
      </c>
      <c r="K206" s="215" t="s">
        <v>146</v>
      </c>
      <c r="L206" s="45"/>
      <c r="M206" s="220" t="s">
        <v>19</v>
      </c>
      <c r="N206" s="221" t="s">
        <v>42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147</v>
      </c>
      <c r="AT206" s="224" t="s">
        <v>142</v>
      </c>
      <c r="AU206" s="224" t="s">
        <v>80</v>
      </c>
      <c r="AY206" s="18" t="s">
        <v>140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78</v>
      </c>
      <c r="BK206" s="225">
        <f>ROUND(I206*H206,2)</f>
        <v>0</v>
      </c>
      <c r="BL206" s="18" t="s">
        <v>147</v>
      </c>
      <c r="BM206" s="224" t="s">
        <v>298</v>
      </c>
    </row>
    <row r="207" s="2" customFormat="1">
      <c r="A207" s="39"/>
      <c r="B207" s="40"/>
      <c r="C207" s="41"/>
      <c r="D207" s="226" t="s">
        <v>149</v>
      </c>
      <c r="E207" s="41"/>
      <c r="F207" s="227" t="s">
        <v>299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149</v>
      </c>
      <c r="AU207" s="18" t="s">
        <v>80</v>
      </c>
    </row>
    <row r="208" s="2" customFormat="1">
      <c r="A208" s="39"/>
      <c r="B208" s="40"/>
      <c r="C208" s="41"/>
      <c r="D208" s="231" t="s">
        <v>151</v>
      </c>
      <c r="E208" s="41"/>
      <c r="F208" s="232" t="s">
        <v>300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151</v>
      </c>
      <c r="AU208" s="18" t="s">
        <v>80</v>
      </c>
    </row>
    <row r="209" s="13" customFormat="1">
      <c r="A209" s="13"/>
      <c r="B209" s="233"/>
      <c r="C209" s="234"/>
      <c r="D209" s="226" t="s">
        <v>153</v>
      </c>
      <c r="E209" s="235" t="s">
        <v>19</v>
      </c>
      <c r="F209" s="236" t="s">
        <v>301</v>
      </c>
      <c r="G209" s="234"/>
      <c r="H209" s="237">
        <v>96.053000000000011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153</v>
      </c>
      <c r="AU209" s="243" t="s">
        <v>80</v>
      </c>
      <c r="AV209" s="13" t="s">
        <v>80</v>
      </c>
      <c r="AW209" s="13" t="s">
        <v>34</v>
      </c>
      <c r="AX209" s="13" t="s">
        <v>71</v>
      </c>
      <c r="AY209" s="243" t="s">
        <v>140</v>
      </c>
    </row>
    <row r="210" s="13" customFormat="1">
      <c r="A210" s="13"/>
      <c r="B210" s="233"/>
      <c r="C210" s="234"/>
      <c r="D210" s="226" t="s">
        <v>153</v>
      </c>
      <c r="E210" s="235" t="s">
        <v>19</v>
      </c>
      <c r="F210" s="236" t="s">
        <v>302</v>
      </c>
      <c r="G210" s="234"/>
      <c r="H210" s="237">
        <v>4.7080000000000002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153</v>
      </c>
      <c r="AU210" s="243" t="s">
        <v>80</v>
      </c>
      <c r="AV210" s="13" t="s">
        <v>80</v>
      </c>
      <c r="AW210" s="13" t="s">
        <v>34</v>
      </c>
      <c r="AX210" s="13" t="s">
        <v>71</v>
      </c>
      <c r="AY210" s="243" t="s">
        <v>140</v>
      </c>
    </row>
    <row r="211" s="13" customFormat="1">
      <c r="A211" s="13"/>
      <c r="B211" s="233"/>
      <c r="C211" s="234"/>
      <c r="D211" s="226" t="s">
        <v>153</v>
      </c>
      <c r="E211" s="235" t="s">
        <v>19</v>
      </c>
      <c r="F211" s="236" t="s">
        <v>303</v>
      </c>
      <c r="G211" s="234"/>
      <c r="H211" s="237">
        <v>22.119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153</v>
      </c>
      <c r="AU211" s="243" t="s">
        <v>80</v>
      </c>
      <c r="AV211" s="13" t="s">
        <v>80</v>
      </c>
      <c r="AW211" s="13" t="s">
        <v>34</v>
      </c>
      <c r="AX211" s="13" t="s">
        <v>71</v>
      </c>
      <c r="AY211" s="243" t="s">
        <v>140</v>
      </c>
    </row>
    <row r="212" s="2" customFormat="1" ht="37.8" customHeight="1">
      <c r="A212" s="39"/>
      <c r="B212" s="40"/>
      <c r="C212" s="213" t="s">
        <v>7</v>
      </c>
      <c r="D212" s="213" t="s">
        <v>142</v>
      </c>
      <c r="E212" s="214" t="s">
        <v>304</v>
      </c>
      <c r="F212" s="215" t="s">
        <v>305</v>
      </c>
      <c r="G212" s="216" t="s">
        <v>145</v>
      </c>
      <c r="H212" s="217">
        <v>2.5</v>
      </c>
      <c r="I212" s="218"/>
      <c r="J212" s="219">
        <f>ROUND(I212*H212,2)</f>
        <v>0</v>
      </c>
      <c r="K212" s="215" t="s">
        <v>146</v>
      </c>
      <c r="L212" s="45"/>
      <c r="M212" s="220" t="s">
        <v>19</v>
      </c>
      <c r="N212" s="221" t="s">
        <v>42</v>
      </c>
      <c r="O212" s="85"/>
      <c r="P212" s="222">
        <f>O212*H212</f>
        <v>0</v>
      </c>
      <c r="Q212" s="222">
        <v>1.2381500000000001</v>
      </c>
      <c r="R212" s="222">
        <f>Q212*H212</f>
        <v>3.0953750000000002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147</v>
      </c>
      <c r="AT212" s="224" t="s">
        <v>142</v>
      </c>
      <c r="AU212" s="224" t="s">
        <v>80</v>
      </c>
      <c r="AY212" s="18" t="s">
        <v>140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78</v>
      </c>
      <c r="BK212" s="225">
        <f>ROUND(I212*H212,2)</f>
        <v>0</v>
      </c>
      <c r="BL212" s="18" t="s">
        <v>147</v>
      </c>
      <c r="BM212" s="224" t="s">
        <v>306</v>
      </c>
    </row>
    <row r="213" s="2" customFormat="1">
      <c r="A213" s="39"/>
      <c r="B213" s="40"/>
      <c r="C213" s="41"/>
      <c r="D213" s="226" t="s">
        <v>149</v>
      </c>
      <c r="E213" s="41"/>
      <c r="F213" s="227" t="s">
        <v>307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149</v>
      </c>
      <c r="AU213" s="18" t="s">
        <v>80</v>
      </c>
    </row>
    <row r="214" s="2" customFormat="1">
      <c r="A214" s="39"/>
      <c r="B214" s="40"/>
      <c r="C214" s="41"/>
      <c r="D214" s="231" t="s">
        <v>151</v>
      </c>
      <c r="E214" s="41"/>
      <c r="F214" s="232" t="s">
        <v>308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151</v>
      </c>
      <c r="AU214" s="18" t="s">
        <v>80</v>
      </c>
    </row>
    <row r="215" s="13" customFormat="1">
      <c r="A215" s="13"/>
      <c r="B215" s="233"/>
      <c r="C215" s="234"/>
      <c r="D215" s="226" t="s">
        <v>153</v>
      </c>
      <c r="E215" s="235" t="s">
        <v>19</v>
      </c>
      <c r="F215" s="236" t="s">
        <v>309</v>
      </c>
      <c r="G215" s="234"/>
      <c r="H215" s="237">
        <v>2.5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153</v>
      </c>
      <c r="AU215" s="243" t="s">
        <v>80</v>
      </c>
      <c r="AV215" s="13" t="s">
        <v>80</v>
      </c>
      <c r="AW215" s="13" t="s">
        <v>34</v>
      </c>
      <c r="AX215" s="13" t="s">
        <v>71</v>
      </c>
      <c r="AY215" s="243" t="s">
        <v>140</v>
      </c>
    </row>
    <row r="216" s="2" customFormat="1" ht="24.15" customHeight="1">
      <c r="A216" s="39"/>
      <c r="B216" s="40"/>
      <c r="C216" s="213" t="s">
        <v>310</v>
      </c>
      <c r="D216" s="213" t="s">
        <v>142</v>
      </c>
      <c r="E216" s="214" t="s">
        <v>311</v>
      </c>
      <c r="F216" s="215" t="s">
        <v>312</v>
      </c>
      <c r="G216" s="216" t="s">
        <v>157</v>
      </c>
      <c r="H216" s="217">
        <v>4.4530000000000003</v>
      </c>
      <c r="I216" s="218"/>
      <c r="J216" s="219">
        <f>ROUND(I216*H216,2)</f>
        <v>0</v>
      </c>
      <c r="K216" s="215" t="s">
        <v>146</v>
      </c>
      <c r="L216" s="45"/>
      <c r="M216" s="220" t="s">
        <v>19</v>
      </c>
      <c r="N216" s="221" t="s">
        <v>42</v>
      </c>
      <c r="O216" s="85"/>
      <c r="P216" s="222">
        <f>O216*H216</f>
        <v>0</v>
      </c>
      <c r="Q216" s="222">
        <v>1.6285000000000001</v>
      </c>
      <c r="R216" s="222">
        <f>Q216*H216</f>
        <v>7.2517105000000006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147</v>
      </c>
      <c r="AT216" s="224" t="s">
        <v>142</v>
      </c>
      <c r="AU216" s="224" t="s">
        <v>80</v>
      </c>
      <c r="AY216" s="18" t="s">
        <v>140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78</v>
      </c>
      <c r="BK216" s="225">
        <f>ROUND(I216*H216,2)</f>
        <v>0</v>
      </c>
      <c r="BL216" s="18" t="s">
        <v>147</v>
      </c>
      <c r="BM216" s="224" t="s">
        <v>313</v>
      </c>
    </row>
    <row r="217" s="2" customFormat="1">
      <c r="A217" s="39"/>
      <c r="B217" s="40"/>
      <c r="C217" s="41"/>
      <c r="D217" s="226" t="s">
        <v>149</v>
      </c>
      <c r="E217" s="41"/>
      <c r="F217" s="227" t="s">
        <v>314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149</v>
      </c>
      <c r="AU217" s="18" t="s">
        <v>80</v>
      </c>
    </row>
    <row r="218" s="2" customFormat="1">
      <c r="A218" s="39"/>
      <c r="B218" s="40"/>
      <c r="C218" s="41"/>
      <c r="D218" s="231" t="s">
        <v>151</v>
      </c>
      <c r="E218" s="41"/>
      <c r="F218" s="232" t="s">
        <v>315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151</v>
      </c>
      <c r="AU218" s="18" t="s">
        <v>80</v>
      </c>
    </row>
    <row r="219" s="13" customFormat="1">
      <c r="A219" s="13"/>
      <c r="B219" s="233"/>
      <c r="C219" s="234"/>
      <c r="D219" s="226" t="s">
        <v>153</v>
      </c>
      <c r="E219" s="235" t="s">
        <v>19</v>
      </c>
      <c r="F219" s="236" t="s">
        <v>316</v>
      </c>
      <c r="G219" s="234"/>
      <c r="H219" s="237">
        <v>4.4527687500000006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153</v>
      </c>
      <c r="AU219" s="243" t="s">
        <v>80</v>
      </c>
      <c r="AV219" s="13" t="s">
        <v>80</v>
      </c>
      <c r="AW219" s="13" t="s">
        <v>34</v>
      </c>
      <c r="AX219" s="13" t="s">
        <v>71</v>
      </c>
      <c r="AY219" s="243" t="s">
        <v>140</v>
      </c>
    </row>
    <row r="220" s="2" customFormat="1" ht="24.15" customHeight="1">
      <c r="A220" s="39"/>
      <c r="B220" s="40"/>
      <c r="C220" s="213" t="s">
        <v>317</v>
      </c>
      <c r="D220" s="213" t="s">
        <v>142</v>
      </c>
      <c r="E220" s="214" t="s">
        <v>318</v>
      </c>
      <c r="F220" s="215" t="s">
        <v>319</v>
      </c>
      <c r="G220" s="216" t="s">
        <v>157</v>
      </c>
      <c r="H220" s="217">
        <v>18.172999999999998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42</v>
      </c>
      <c r="O220" s="85"/>
      <c r="P220" s="222">
        <f>O220*H220</f>
        <v>0</v>
      </c>
      <c r="Q220" s="222">
        <v>0.35499999999999998</v>
      </c>
      <c r="R220" s="222">
        <f>Q220*H220</f>
        <v>6.451414999999999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147</v>
      </c>
      <c r="AT220" s="224" t="s">
        <v>142</v>
      </c>
      <c r="AU220" s="224" t="s">
        <v>80</v>
      </c>
      <c r="AY220" s="18" t="s">
        <v>140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78</v>
      </c>
      <c r="BK220" s="225">
        <f>ROUND(I220*H220,2)</f>
        <v>0</v>
      </c>
      <c r="BL220" s="18" t="s">
        <v>147</v>
      </c>
      <c r="BM220" s="224" t="s">
        <v>320</v>
      </c>
    </row>
    <row r="221" s="2" customFormat="1">
      <c r="A221" s="39"/>
      <c r="B221" s="40"/>
      <c r="C221" s="41"/>
      <c r="D221" s="226" t="s">
        <v>149</v>
      </c>
      <c r="E221" s="41"/>
      <c r="F221" s="227" t="s">
        <v>319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149</v>
      </c>
      <c r="AU221" s="18" t="s">
        <v>80</v>
      </c>
    </row>
    <row r="222" s="2" customFormat="1">
      <c r="A222" s="39"/>
      <c r="B222" s="40"/>
      <c r="C222" s="41"/>
      <c r="D222" s="226" t="s">
        <v>321</v>
      </c>
      <c r="E222" s="41"/>
      <c r="F222" s="264" t="s">
        <v>322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321</v>
      </c>
      <c r="AU222" s="18" t="s">
        <v>80</v>
      </c>
    </row>
    <row r="223" s="13" customFormat="1">
      <c r="A223" s="13"/>
      <c r="B223" s="233"/>
      <c r="C223" s="234"/>
      <c r="D223" s="226" t="s">
        <v>153</v>
      </c>
      <c r="E223" s="235" t="s">
        <v>19</v>
      </c>
      <c r="F223" s="236" t="s">
        <v>323</v>
      </c>
      <c r="G223" s="234"/>
      <c r="H223" s="237">
        <v>18.173137499999999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153</v>
      </c>
      <c r="AU223" s="243" t="s">
        <v>80</v>
      </c>
      <c r="AV223" s="13" t="s">
        <v>80</v>
      </c>
      <c r="AW223" s="13" t="s">
        <v>34</v>
      </c>
      <c r="AX223" s="13" t="s">
        <v>71</v>
      </c>
      <c r="AY223" s="243" t="s">
        <v>140</v>
      </c>
    </row>
    <row r="224" s="2" customFormat="1" ht="24.15" customHeight="1">
      <c r="A224" s="39"/>
      <c r="B224" s="40"/>
      <c r="C224" s="244" t="s">
        <v>324</v>
      </c>
      <c r="D224" s="244" t="s">
        <v>210</v>
      </c>
      <c r="E224" s="245" t="s">
        <v>325</v>
      </c>
      <c r="F224" s="246" t="s">
        <v>326</v>
      </c>
      <c r="G224" s="247" t="s">
        <v>327</v>
      </c>
      <c r="H224" s="248">
        <v>5579.1109999999999</v>
      </c>
      <c r="I224" s="249"/>
      <c r="J224" s="250">
        <f>ROUND(I224*H224,2)</f>
        <v>0</v>
      </c>
      <c r="K224" s="246" t="s">
        <v>19</v>
      </c>
      <c r="L224" s="251"/>
      <c r="M224" s="252" t="s">
        <v>19</v>
      </c>
      <c r="N224" s="253" t="s">
        <v>42</v>
      </c>
      <c r="O224" s="85"/>
      <c r="P224" s="222">
        <f>O224*H224</f>
        <v>0</v>
      </c>
      <c r="Q224" s="222">
        <v>0.0054999999999999997</v>
      </c>
      <c r="R224" s="222">
        <f>Q224*H224</f>
        <v>30.685110499999997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201</v>
      </c>
      <c r="AT224" s="224" t="s">
        <v>210</v>
      </c>
      <c r="AU224" s="224" t="s">
        <v>80</v>
      </c>
      <c r="AY224" s="18" t="s">
        <v>140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78</v>
      </c>
      <c r="BK224" s="225">
        <f>ROUND(I224*H224,2)</f>
        <v>0</v>
      </c>
      <c r="BL224" s="18" t="s">
        <v>147</v>
      </c>
      <c r="BM224" s="224" t="s">
        <v>328</v>
      </c>
    </row>
    <row r="225" s="2" customFormat="1">
      <c r="A225" s="39"/>
      <c r="B225" s="40"/>
      <c r="C225" s="41"/>
      <c r="D225" s="226" t="s">
        <v>149</v>
      </c>
      <c r="E225" s="41"/>
      <c r="F225" s="227" t="s">
        <v>326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149</v>
      </c>
      <c r="AU225" s="18" t="s">
        <v>80</v>
      </c>
    </row>
    <row r="226" s="2" customFormat="1">
      <c r="A226" s="39"/>
      <c r="B226" s="40"/>
      <c r="C226" s="41"/>
      <c r="D226" s="226" t="s">
        <v>321</v>
      </c>
      <c r="E226" s="41"/>
      <c r="F226" s="264" t="s">
        <v>329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321</v>
      </c>
      <c r="AU226" s="18" t="s">
        <v>80</v>
      </c>
    </row>
    <row r="227" s="13" customFormat="1">
      <c r="A227" s="13"/>
      <c r="B227" s="233"/>
      <c r="C227" s="234"/>
      <c r="D227" s="226" t="s">
        <v>153</v>
      </c>
      <c r="E227" s="234"/>
      <c r="F227" s="236" t="s">
        <v>330</v>
      </c>
      <c r="G227" s="234"/>
      <c r="H227" s="237">
        <v>5579.1109999999999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153</v>
      </c>
      <c r="AU227" s="243" t="s">
        <v>80</v>
      </c>
      <c r="AV227" s="13" t="s">
        <v>80</v>
      </c>
      <c r="AW227" s="13" t="s">
        <v>4</v>
      </c>
      <c r="AX227" s="13" t="s">
        <v>78</v>
      </c>
      <c r="AY227" s="243" t="s">
        <v>140</v>
      </c>
    </row>
    <row r="228" s="2" customFormat="1" ht="24.15" customHeight="1">
      <c r="A228" s="39"/>
      <c r="B228" s="40"/>
      <c r="C228" s="213" t="s">
        <v>331</v>
      </c>
      <c r="D228" s="213" t="s">
        <v>142</v>
      </c>
      <c r="E228" s="214" t="s">
        <v>332</v>
      </c>
      <c r="F228" s="215" t="s">
        <v>333</v>
      </c>
      <c r="G228" s="216" t="s">
        <v>157</v>
      </c>
      <c r="H228" s="217">
        <v>2.2109999999999999</v>
      </c>
      <c r="I228" s="218"/>
      <c r="J228" s="219">
        <f>ROUND(I228*H228,2)</f>
        <v>0</v>
      </c>
      <c r="K228" s="215" t="s">
        <v>146</v>
      </c>
      <c r="L228" s="45"/>
      <c r="M228" s="220" t="s">
        <v>19</v>
      </c>
      <c r="N228" s="221" t="s">
        <v>42</v>
      </c>
      <c r="O228" s="85"/>
      <c r="P228" s="222">
        <f>O228*H228</f>
        <v>0</v>
      </c>
      <c r="Q228" s="222">
        <v>2.5018699999999998</v>
      </c>
      <c r="R228" s="222">
        <f>Q228*H228</f>
        <v>5.5316345699999996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147</v>
      </c>
      <c r="AT228" s="224" t="s">
        <v>142</v>
      </c>
      <c r="AU228" s="224" t="s">
        <v>80</v>
      </c>
      <c r="AY228" s="18" t="s">
        <v>140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78</v>
      </c>
      <c r="BK228" s="225">
        <f>ROUND(I228*H228,2)</f>
        <v>0</v>
      </c>
      <c r="BL228" s="18" t="s">
        <v>147</v>
      </c>
      <c r="BM228" s="224" t="s">
        <v>334</v>
      </c>
    </row>
    <row r="229" s="2" customFormat="1">
      <c r="A229" s="39"/>
      <c r="B229" s="40"/>
      <c r="C229" s="41"/>
      <c r="D229" s="226" t="s">
        <v>149</v>
      </c>
      <c r="E229" s="41"/>
      <c r="F229" s="227" t="s">
        <v>335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149</v>
      </c>
      <c r="AU229" s="18" t="s">
        <v>80</v>
      </c>
    </row>
    <row r="230" s="2" customFormat="1">
      <c r="A230" s="39"/>
      <c r="B230" s="40"/>
      <c r="C230" s="41"/>
      <c r="D230" s="231" t="s">
        <v>151</v>
      </c>
      <c r="E230" s="41"/>
      <c r="F230" s="232" t="s">
        <v>336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151</v>
      </c>
      <c r="AU230" s="18" t="s">
        <v>80</v>
      </c>
    </row>
    <row r="231" s="13" customFormat="1">
      <c r="A231" s="13"/>
      <c r="B231" s="233"/>
      <c r="C231" s="234"/>
      <c r="D231" s="226" t="s">
        <v>153</v>
      </c>
      <c r="E231" s="235" t="s">
        <v>19</v>
      </c>
      <c r="F231" s="236" t="s">
        <v>337</v>
      </c>
      <c r="G231" s="234"/>
      <c r="H231" s="237">
        <v>2.2107299999999999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153</v>
      </c>
      <c r="AU231" s="243" t="s">
        <v>80</v>
      </c>
      <c r="AV231" s="13" t="s">
        <v>80</v>
      </c>
      <c r="AW231" s="13" t="s">
        <v>34</v>
      </c>
      <c r="AX231" s="13" t="s">
        <v>71</v>
      </c>
      <c r="AY231" s="243" t="s">
        <v>140</v>
      </c>
    </row>
    <row r="232" s="2" customFormat="1" ht="24.15" customHeight="1">
      <c r="A232" s="39"/>
      <c r="B232" s="40"/>
      <c r="C232" s="213" t="s">
        <v>338</v>
      </c>
      <c r="D232" s="213" t="s">
        <v>142</v>
      </c>
      <c r="E232" s="214" t="s">
        <v>339</v>
      </c>
      <c r="F232" s="215" t="s">
        <v>340</v>
      </c>
      <c r="G232" s="216" t="s">
        <v>145</v>
      </c>
      <c r="H232" s="217">
        <v>32.326999999999998</v>
      </c>
      <c r="I232" s="218"/>
      <c r="J232" s="219">
        <f>ROUND(I232*H232,2)</f>
        <v>0</v>
      </c>
      <c r="K232" s="215" t="s">
        <v>146</v>
      </c>
      <c r="L232" s="45"/>
      <c r="M232" s="220" t="s">
        <v>19</v>
      </c>
      <c r="N232" s="221" t="s">
        <v>42</v>
      </c>
      <c r="O232" s="85"/>
      <c r="P232" s="222">
        <f>O232*H232</f>
        <v>0</v>
      </c>
      <c r="Q232" s="222">
        <v>0.00346</v>
      </c>
      <c r="R232" s="222">
        <f>Q232*H232</f>
        <v>0.11185141999999999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147</v>
      </c>
      <c r="AT232" s="224" t="s">
        <v>142</v>
      </c>
      <c r="AU232" s="224" t="s">
        <v>80</v>
      </c>
      <c r="AY232" s="18" t="s">
        <v>140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78</v>
      </c>
      <c r="BK232" s="225">
        <f>ROUND(I232*H232,2)</f>
        <v>0</v>
      </c>
      <c r="BL232" s="18" t="s">
        <v>147</v>
      </c>
      <c r="BM232" s="224" t="s">
        <v>341</v>
      </c>
    </row>
    <row r="233" s="2" customFormat="1">
      <c r="A233" s="39"/>
      <c r="B233" s="40"/>
      <c r="C233" s="41"/>
      <c r="D233" s="226" t="s">
        <v>149</v>
      </c>
      <c r="E233" s="41"/>
      <c r="F233" s="227" t="s">
        <v>342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149</v>
      </c>
      <c r="AU233" s="18" t="s">
        <v>80</v>
      </c>
    </row>
    <row r="234" s="2" customFormat="1">
      <c r="A234" s="39"/>
      <c r="B234" s="40"/>
      <c r="C234" s="41"/>
      <c r="D234" s="231" t="s">
        <v>151</v>
      </c>
      <c r="E234" s="41"/>
      <c r="F234" s="232" t="s">
        <v>343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151</v>
      </c>
      <c r="AU234" s="18" t="s">
        <v>80</v>
      </c>
    </row>
    <row r="235" s="13" customFormat="1">
      <c r="A235" s="13"/>
      <c r="B235" s="233"/>
      <c r="C235" s="234"/>
      <c r="D235" s="226" t="s">
        <v>153</v>
      </c>
      <c r="E235" s="235" t="s">
        <v>19</v>
      </c>
      <c r="F235" s="236" t="s">
        <v>344</v>
      </c>
      <c r="G235" s="234"/>
      <c r="H235" s="237">
        <v>10.0695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153</v>
      </c>
      <c r="AU235" s="243" t="s">
        <v>80</v>
      </c>
      <c r="AV235" s="13" t="s">
        <v>80</v>
      </c>
      <c r="AW235" s="13" t="s">
        <v>34</v>
      </c>
      <c r="AX235" s="13" t="s">
        <v>71</v>
      </c>
      <c r="AY235" s="243" t="s">
        <v>140</v>
      </c>
    </row>
    <row r="236" s="13" customFormat="1">
      <c r="A236" s="13"/>
      <c r="B236" s="233"/>
      <c r="C236" s="234"/>
      <c r="D236" s="226" t="s">
        <v>153</v>
      </c>
      <c r="E236" s="235" t="s">
        <v>19</v>
      </c>
      <c r="F236" s="236" t="s">
        <v>345</v>
      </c>
      <c r="G236" s="234"/>
      <c r="H236" s="237">
        <v>7.7490000000000006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153</v>
      </c>
      <c r="AU236" s="243" t="s">
        <v>80</v>
      </c>
      <c r="AV236" s="13" t="s">
        <v>80</v>
      </c>
      <c r="AW236" s="13" t="s">
        <v>34</v>
      </c>
      <c r="AX236" s="13" t="s">
        <v>71</v>
      </c>
      <c r="AY236" s="243" t="s">
        <v>140</v>
      </c>
    </row>
    <row r="237" s="13" customFormat="1">
      <c r="A237" s="13"/>
      <c r="B237" s="233"/>
      <c r="C237" s="234"/>
      <c r="D237" s="226" t="s">
        <v>153</v>
      </c>
      <c r="E237" s="235" t="s">
        <v>19</v>
      </c>
      <c r="F237" s="236" t="s">
        <v>346</v>
      </c>
      <c r="G237" s="234"/>
      <c r="H237" s="237">
        <v>14.508000000000001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153</v>
      </c>
      <c r="AU237" s="243" t="s">
        <v>80</v>
      </c>
      <c r="AV237" s="13" t="s">
        <v>80</v>
      </c>
      <c r="AW237" s="13" t="s">
        <v>34</v>
      </c>
      <c r="AX237" s="13" t="s">
        <v>71</v>
      </c>
      <c r="AY237" s="243" t="s">
        <v>140</v>
      </c>
    </row>
    <row r="238" s="2" customFormat="1" ht="16.5" customHeight="1">
      <c r="A238" s="39"/>
      <c r="B238" s="40"/>
      <c r="C238" s="213" t="s">
        <v>347</v>
      </c>
      <c r="D238" s="213" t="s">
        <v>142</v>
      </c>
      <c r="E238" s="214" t="s">
        <v>348</v>
      </c>
      <c r="F238" s="215" t="s">
        <v>349</v>
      </c>
      <c r="G238" s="216" t="s">
        <v>145</v>
      </c>
      <c r="H238" s="217">
        <v>22.257000000000001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147</v>
      </c>
      <c r="AT238" s="224" t="s">
        <v>142</v>
      </c>
      <c r="AU238" s="224" t="s">
        <v>80</v>
      </c>
      <c r="AY238" s="18" t="s">
        <v>140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78</v>
      </c>
      <c r="BK238" s="225">
        <f>ROUND(I238*H238,2)</f>
        <v>0</v>
      </c>
      <c r="BL238" s="18" t="s">
        <v>147</v>
      </c>
      <c r="BM238" s="224" t="s">
        <v>350</v>
      </c>
    </row>
    <row r="239" s="2" customFormat="1">
      <c r="A239" s="39"/>
      <c r="B239" s="40"/>
      <c r="C239" s="41"/>
      <c r="D239" s="226" t="s">
        <v>149</v>
      </c>
      <c r="E239" s="41"/>
      <c r="F239" s="227" t="s">
        <v>349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149</v>
      </c>
      <c r="AU239" s="18" t="s">
        <v>80</v>
      </c>
    </row>
    <row r="240" s="13" customFormat="1">
      <c r="A240" s="13"/>
      <c r="B240" s="233"/>
      <c r="C240" s="234"/>
      <c r="D240" s="226" t="s">
        <v>153</v>
      </c>
      <c r="E240" s="235" t="s">
        <v>19</v>
      </c>
      <c r="F240" s="236" t="s">
        <v>345</v>
      </c>
      <c r="G240" s="234"/>
      <c r="H240" s="237">
        <v>7.7490000000000006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153</v>
      </c>
      <c r="AU240" s="243" t="s">
        <v>80</v>
      </c>
      <c r="AV240" s="13" t="s">
        <v>80</v>
      </c>
      <c r="AW240" s="13" t="s">
        <v>34</v>
      </c>
      <c r="AX240" s="13" t="s">
        <v>71</v>
      </c>
      <c r="AY240" s="243" t="s">
        <v>140</v>
      </c>
    </row>
    <row r="241" s="13" customFormat="1">
      <c r="A241" s="13"/>
      <c r="B241" s="233"/>
      <c r="C241" s="234"/>
      <c r="D241" s="226" t="s">
        <v>153</v>
      </c>
      <c r="E241" s="235" t="s">
        <v>19</v>
      </c>
      <c r="F241" s="236" t="s">
        <v>346</v>
      </c>
      <c r="G241" s="234"/>
      <c r="H241" s="237">
        <v>14.508000000000001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153</v>
      </c>
      <c r="AU241" s="243" t="s">
        <v>80</v>
      </c>
      <c r="AV241" s="13" t="s">
        <v>80</v>
      </c>
      <c r="AW241" s="13" t="s">
        <v>34</v>
      </c>
      <c r="AX241" s="13" t="s">
        <v>71</v>
      </c>
      <c r="AY241" s="243" t="s">
        <v>140</v>
      </c>
    </row>
    <row r="242" s="2" customFormat="1" ht="24.15" customHeight="1">
      <c r="A242" s="39"/>
      <c r="B242" s="40"/>
      <c r="C242" s="213" t="s">
        <v>351</v>
      </c>
      <c r="D242" s="213" t="s">
        <v>142</v>
      </c>
      <c r="E242" s="214" t="s">
        <v>352</v>
      </c>
      <c r="F242" s="215" t="s">
        <v>353</v>
      </c>
      <c r="G242" s="216" t="s">
        <v>145</v>
      </c>
      <c r="H242" s="217">
        <v>32.326999999999998</v>
      </c>
      <c r="I242" s="218"/>
      <c r="J242" s="219">
        <f>ROUND(I242*H242,2)</f>
        <v>0</v>
      </c>
      <c r="K242" s="215" t="s">
        <v>146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147</v>
      </c>
      <c r="AT242" s="224" t="s">
        <v>142</v>
      </c>
      <c r="AU242" s="224" t="s">
        <v>80</v>
      </c>
      <c r="AY242" s="18" t="s">
        <v>140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78</v>
      </c>
      <c r="BK242" s="225">
        <f>ROUND(I242*H242,2)</f>
        <v>0</v>
      </c>
      <c r="BL242" s="18" t="s">
        <v>147</v>
      </c>
      <c r="BM242" s="224" t="s">
        <v>354</v>
      </c>
    </row>
    <row r="243" s="2" customFormat="1">
      <c r="A243" s="39"/>
      <c r="B243" s="40"/>
      <c r="C243" s="41"/>
      <c r="D243" s="226" t="s">
        <v>149</v>
      </c>
      <c r="E243" s="41"/>
      <c r="F243" s="227" t="s">
        <v>355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149</v>
      </c>
      <c r="AU243" s="18" t="s">
        <v>80</v>
      </c>
    </row>
    <row r="244" s="2" customFormat="1">
      <c r="A244" s="39"/>
      <c r="B244" s="40"/>
      <c r="C244" s="41"/>
      <c r="D244" s="231" t="s">
        <v>151</v>
      </c>
      <c r="E244" s="41"/>
      <c r="F244" s="232" t="s">
        <v>356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151</v>
      </c>
      <c r="AU244" s="18" t="s">
        <v>80</v>
      </c>
    </row>
    <row r="245" s="2" customFormat="1" ht="24.15" customHeight="1">
      <c r="A245" s="39"/>
      <c r="B245" s="40"/>
      <c r="C245" s="213" t="s">
        <v>357</v>
      </c>
      <c r="D245" s="213" t="s">
        <v>142</v>
      </c>
      <c r="E245" s="214" t="s">
        <v>358</v>
      </c>
      <c r="F245" s="215" t="s">
        <v>359</v>
      </c>
      <c r="G245" s="216" t="s">
        <v>145</v>
      </c>
      <c r="H245" s="217">
        <v>22.257000000000001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42</v>
      </c>
      <c r="O245" s="85"/>
      <c r="P245" s="222">
        <f>O245*H245</f>
        <v>0</v>
      </c>
      <c r="Q245" s="222">
        <v>0.0025000000000000001</v>
      </c>
      <c r="R245" s="222">
        <f>Q245*H245</f>
        <v>0.055642500000000004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147</v>
      </c>
      <c r="AT245" s="224" t="s">
        <v>142</v>
      </c>
      <c r="AU245" s="224" t="s">
        <v>80</v>
      </c>
      <c r="AY245" s="18" t="s">
        <v>140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78</v>
      </c>
      <c r="BK245" s="225">
        <f>ROUND(I245*H245,2)</f>
        <v>0</v>
      </c>
      <c r="BL245" s="18" t="s">
        <v>147</v>
      </c>
      <c r="BM245" s="224" t="s">
        <v>360</v>
      </c>
    </row>
    <row r="246" s="2" customFormat="1">
      <c r="A246" s="39"/>
      <c r="B246" s="40"/>
      <c r="C246" s="41"/>
      <c r="D246" s="226" t="s">
        <v>149</v>
      </c>
      <c r="E246" s="41"/>
      <c r="F246" s="227" t="s">
        <v>361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149</v>
      </c>
      <c r="AU246" s="18" t="s">
        <v>80</v>
      </c>
    </row>
    <row r="247" s="13" customFormat="1">
      <c r="A247" s="13"/>
      <c r="B247" s="233"/>
      <c r="C247" s="234"/>
      <c r="D247" s="226" t="s">
        <v>153</v>
      </c>
      <c r="E247" s="235" t="s">
        <v>19</v>
      </c>
      <c r="F247" s="236" t="s">
        <v>345</v>
      </c>
      <c r="G247" s="234"/>
      <c r="H247" s="237">
        <v>7.7490000000000006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153</v>
      </c>
      <c r="AU247" s="243" t="s">
        <v>80</v>
      </c>
      <c r="AV247" s="13" t="s">
        <v>80</v>
      </c>
      <c r="AW247" s="13" t="s">
        <v>34</v>
      </c>
      <c r="AX247" s="13" t="s">
        <v>71</v>
      </c>
      <c r="AY247" s="243" t="s">
        <v>140</v>
      </c>
    </row>
    <row r="248" s="13" customFormat="1">
      <c r="A248" s="13"/>
      <c r="B248" s="233"/>
      <c r="C248" s="234"/>
      <c r="D248" s="226" t="s">
        <v>153</v>
      </c>
      <c r="E248" s="235" t="s">
        <v>19</v>
      </c>
      <c r="F248" s="236" t="s">
        <v>346</v>
      </c>
      <c r="G248" s="234"/>
      <c r="H248" s="237">
        <v>14.508000000000001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153</v>
      </c>
      <c r="AU248" s="243" t="s">
        <v>80</v>
      </c>
      <c r="AV248" s="13" t="s">
        <v>80</v>
      </c>
      <c r="AW248" s="13" t="s">
        <v>34</v>
      </c>
      <c r="AX248" s="13" t="s">
        <v>71</v>
      </c>
      <c r="AY248" s="243" t="s">
        <v>140</v>
      </c>
    </row>
    <row r="249" s="2" customFormat="1" ht="16.5" customHeight="1">
      <c r="A249" s="39"/>
      <c r="B249" s="40"/>
      <c r="C249" s="213" t="s">
        <v>362</v>
      </c>
      <c r="D249" s="213" t="s">
        <v>142</v>
      </c>
      <c r="E249" s="214" t="s">
        <v>363</v>
      </c>
      <c r="F249" s="215" t="s">
        <v>364</v>
      </c>
      <c r="G249" s="216" t="s">
        <v>196</v>
      </c>
      <c r="H249" s="217">
        <v>0.025000000000000001</v>
      </c>
      <c r="I249" s="218"/>
      <c r="J249" s="219">
        <f>ROUND(I249*H249,2)</f>
        <v>0</v>
      </c>
      <c r="K249" s="215" t="s">
        <v>146</v>
      </c>
      <c r="L249" s="45"/>
      <c r="M249" s="220" t="s">
        <v>19</v>
      </c>
      <c r="N249" s="221" t="s">
        <v>42</v>
      </c>
      <c r="O249" s="85"/>
      <c r="P249" s="222">
        <f>O249*H249</f>
        <v>0</v>
      </c>
      <c r="Q249" s="222">
        <v>1.04922</v>
      </c>
      <c r="R249" s="222">
        <f>Q249*H249</f>
        <v>0.026230500000000004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147</v>
      </c>
      <c r="AT249" s="224" t="s">
        <v>142</v>
      </c>
      <c r="AU249" s="224" t="s">
        <v>80</v>
      </c>
      <c r="AY249" s="18" t="s">
        <v>140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78</v>
      </c>
      <c r="BK249" s="225">
        <f>ROUND(I249*H249,2)</f>
        <v>0</v>
      </c>
      <c r="BL249" s="18" t="s">
        <v>147</v>
      </c>
      <c r="BM249" s="224" t="s">
        <v>365</v>
      </c>
    </row>
    <row r="250" s="2" customFormat="1">
      <c r="A250" s="39"/>
      <c r="B250" s="40"/>
      <c r="C250" s="41"/>
      <c r="D250" s="226" t="s">
        <v>149</v>
      </c>
      <c r="E250" s="41"/>
      <c r="F250" s="227" t="s">
        <v>366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149</v>
      </c>
      <c r="AU250" s="18" t="s">
        <v>80</v>
      </c>
    </row>
    <row r="251" s="2" customFormat="1">
      <c r="A251" s="39"/>
      <c r="B251" s="40"/>
      <c r="C251" s="41"/>
      <c r="D251" s="231" t="s">
        <v>151</v>
      </c>
      <c r="E251" s="41"/>
      <c r="F251" s="232" t="s">
        <v>367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151</v>
      </c>
      <c r="AU251" s="18" t="s">
        <v>80</v>
      </c>
    </row>
    <row r="252" s="13" customFormat="1">
      <c r="A252" s="13"/>
      <c r="B252" s="233"/>
      <c r="C252" s="234"/>
      <c r="D252" s="226" t="s">
        <v>153</v>
      </c>
      <c r="E252" s="235" t="s">
        <v>19</v>
      </c>
      <c r="F252" s="236" t="s">
        <v>368</v>
      </c>
      <c r="G252" s="234"/>
      <c r="H252" s="237">
        <v>0.025260000000000001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153</v>
      </c>
      <c r="AU252" s="243" t="s">
        <v>80</v>
      </c>
      <c r="AV252" s="13" t="s">
        <v>80</v>
      </c>
      <c r="AW252" s="13" t="s">
        <v>34</v>
      </c>
      <c r="AX252" s="13" t="s">
        <v>71</v>
      </c>
      <c r="AY252" s="243" t="s">
        <v>140</v>
      </c>
    </row>
    <row r="253" s="2" customFormat="1" ht="24.15" customHeight="1">
      <c r="A253" s="39"/>
      <c r="B253" s="40"/>
      <c r="C253" s="213" t="s">
        <v>369</v>
      </c>
      <c r="D253" s="213" t="s">
        <v>142</v>
      </c>
      <c r="E253" s="214" t="s">
        <v>370</v>
      </c>
      <c r="F253" s="215" t="s">
        <v>371</v>
      </c>
      <c r="G253" s="216" t="s">
        <v>327</v>
      </c>
      <c r="H253" s="217">
        <v>4</v>
      </c>
      <c r="I253" s="218"/>
      <c r="J253" s="219">
        <f>ROUND(I253*H253,2)</f>
        <v>0</v>
      </c>
      <c r="K253" s="215" t="s">
        <v>19</v>
      </c>
      <c r="L253" s="45"/>
      <c r="M253" s="220" t="s">
        <v>19</v>
      </c>
      <c r="N253" s="221" t="s">
        <v>42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147</v>
      </c>
      <c r="AT253" s="224" t="s">
        <v>142</v>
      </c>
      <c r="AU253" s="224" t="s">
        <v>80</v>
      </c>
      <c r="AY253" s="18" t="s">
        <v>140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78</v>
      </c>
      <c r="BK253" s="225">
        <f>ROUND(I253*H253,2)</f>
        <v>0</v>
      </c>
      <c r="BL253" s="18" t="s">
        <v>147</v>
      </c>
      <c r="BM253" s="224" t="s">
        <v>372</v>
      </c>
    </row>
    <row r="254" s="2" customFormat="1">
      <c r="A254" s="39"/>
      <c r="B254" s="40"/>
      <c r="C254" s="41"/>
      <c r="D254" s="226" t="s">
        <v>149</v>
      </c>
      <c r="E254" s="41"/>
      <c r="F254" s="227" t="s">
        <v>371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149</v>
      </c>
      <c r="AU254" s="18" t="s">
        <v>80</v>
      </c>
    </row>
    <row r="255" s="13" customFormat="1">
      <c r="A255" s="13"/>
      <c r="B255" s="233"/>
      <c r="C255" s="234"/>
      <c r="D255" s="226" t="s">
        <v>153</v>
      </c>
      <c r="E255" s="235" t="s">
        <v>19</v>
      </c>
      <c r="F255" s="236" t="s">
        <v>373</v>
      </c>
      <c r="G255" s="234"/>
      <c r="H255" s="237">
        <v>4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153</v>
      </c>
      <c r="AU255" s="243" t="s">
        <v>80</v>
      </c>
      <c r="AV255" s="13" t="s">
        <v>80</v>
      </c>
      <c r="AW255" s="13" t="s">
        <v>34</v>
      </c>
      <c r="AX255" s="13" t="s">
        <v>71</v>
      </c>
      <c r="AY255" s="243" t="s">
        <v>140</v>
      </c>
    </row>
    <row r="256" s="2" customFormat="1" ht="21.75" customHeight="1">
      <c r="A256" s="39"/>
      <c r="B256" s="40"/>
      <c r="C256" s="244" t="s">
        <v>374</v>
      </c>
      <c r="D256" s="244" t="s">
        <v>210</v>
      </c>
      <c r="E256" s="245" t="s">
        <v>375</v>
      </c>
      <c r="F256" s="246" t="s">
        <v>376</v>
      </c>
      <c r="G256" s="247" t="s">
        <v>196</v>
      </c>
      <c r="H256" s="248">
        <v>0.012999999999999999</v>
      </c>
      <c r="I256" s="249"/>
      <c r="J256" s="250">
        <f>ROUND(I256*H256,2)</f>
        <v>0</v>
      </c>
      <c r="K256" s="246" t="s">
        <v>146</v>
      </c>
      <c r="L256" s="251"/>
      <c r="M256" s="252" t="s">
        <v>19</v>
      </c>
      <c r="N256" s="253" t="s">
        <v>42</v>
      </c>
      <c r="O256" s="85"/>
      <c r="P256" s="222">
        <f>O256*H256</f>
        <v>0</v>
      </c>
      <c r="Q256" s="222">
        <v>1</v>
      </c>
      <c r="R256" s="222">
        <f>Q256*H256</f>
        <v>0.012999999999999999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201</v>
      </c>
      <c r="AT256" s="224" t="s">
        <v>210</v>
      </c>
      <c r="AU256" s="224" t="s">
        <v>80</v>
      </c>
      <c r="AY256" s="18" t="s">
        <v>140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78</v>
      </c>
      <c r="BK256" s="225">
        <f>ROUND(I256*H256,2)</f>
        <v>0</v>
      </c>
      <c r="BL256" s="18" t="s">
        <v>147</v>
      </c>
      <c r="BM256" s="224" t="s">
        <v>377</v>
      </c>
    </row>
    <row r="257" s="2" customFormat="1">
      <c r="A257" s="39"/>
      <c r="B257" s="40"/>
      <c r="C257" s="41"/>
      <c r="D257" s="226" t="s">
        <v>149</v>
      </c>
      <c r="E257" s="41"/>
      <c r="F257" s="227" t="s">
        <v>376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149</v>
      </c>
      <c r="AU257" s="18" t="s">
        <v>80</v>
      </c>
    </row>
    <row r="258" s="13" customFormat="1">
      <c r="A258" s="13"/>
      <c r="B258" s="233"/>
      <c r="C258" s="234"/>
      <c r="D258" s="226" t="s">
        <v>153</v>
      </c>
      <c r="E258" s="235" t="s">
        <v>19</v>
      </c>
      <c r="F258" s="236" t="s">
        <v>378</v>
      </c>
      <c r="G258" s="234"/>
      <c r="H258" s="237">
        <v>0.012389999999999998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153</v>
      </c>
      <c r="AU258" s="243" t="s">
        <v>80</v>
      </c>
      <c r="AV258" s="13" t="s">
        <v>80</v>
      </c>
      <c r="AW258" s="13" t="s">
        <v>34</v>
      </c>
      <c r="AX258" s="13" t="s">
        <v>71</v>
      </c>
      <c r="AY258" s="243" t="s">
        <v>140</v>
      </c>
    </row>
    <row r="259" s="13" customFormat="1">
      <c r="A259" s="13"/>
      <c r="B259" s="233"/>
      <c r="C259" s="234"/>
      <c r="D259" s="226" t="s">
        <v>153</v>
      </c>
      <c r="E259" s="234"/>
      <c r="F259" s="236" t="s">
        <v>379</v>
      </c>
      <c r="G259" s="234"/>
      <c r="H259" s="237">
        <v>0.012999999999999999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153</v>
      </c>
      <c r="AU259" s="243" t="s">
        <v>80</v>
      </c>
      <c r="AV259" s="13" t="s">
        <v>80</v>
      </c>
      <c r="AW259" s="13" t="s">
        <v>4</v>
      </c>
      <c r="AX259" s="13" t="s">
        <v>78</v>
      </c>
      <c r="AY259" s="243" t="s">
        <v>140</v>
      </c>
    </row>
    <row r="260" s="2" customFormat="1" ht="24.15" customHeight="1">
      <c r="A260" s="39"/>
      <c r="B260" s="40"/>
      <c r="C260" s="213" t="s">
        <v>380</v>
      </c>
      <c r="D260" s="213" t="s">
        <v>142</v>
      </c>
      <c r="E260" s="214" t="s">
        <v>381</v>
      </c>
      <c r="F260" s="215" t="s">
        <v>382</v>
      </c>
      <c r="G260" s="216" t="s">
        <v>157</v>
      </c>
      <c r="H260" s="217">
        <v>0.5</v>
      </c>
      <c r="I260" s="218"/>
      <c r="J260" s="219">
        <f>ROUND(I260*H260,2)</f>
        <v>0</v>
      </c>
      <c r="K260" s="215" t="s">
        <v>19</v>
      </c>
      <c r="L260" s="45"/>
      <c r="M260" s="220" t="s">
        <v>19</v>
      </c>
      <c r="N260" s="221" t="s">
        <v>42</v>
      </c>
      <c r="O260" s="85"/>
      <c r="P260" s="222">
        <f>O260*H260</f>
        <v>0</v>
      </c>
      <c r="Q260" s="222">
        <v>1.8998600000000001</v>
      </c>
      <c r="R260" s="222">
        <f>Q260*H260</f>
        <v>0.94993000000000005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147</v>
      </c>
      <c r="AT260" s="224" t="s">
        <v>142</v>
      </c>
      <c r="AU260" s="224" t="s">
        <v>80</v>
      </c>
      <c r="AY260" s="18" t="s">
        <v>140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78</v>
      </c>
      <c r="BK260" s="225">
        <f>ROUND(I260*H260,2)</f>
        <v>0</v>
      </c>
      <c r="BL260" s="18" t="s">
        <v>147</v>
      </c>
      <c r="BM260" s="224" t="s">
        <v>383</v>
      </c>
    </row>
    <row r="261" s="2" customFormat="1">
      <c r="A261" s="39"/>
      <c r="B261" s="40"/>
      <c r="C261" s="41"/>
      <c r="D261" s="226" t="s">
        <v>149</v>
      </c>
      <c r="E261" s="41"/>
      <c r="F261" s="227" t="s">
        <v>384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149</v>
      </c>
      <c r="AU261" s="18" t="s">
        <v>80</v>
      </c>
    </row>
    <row r="262" s="2" customFormat="1">
      <c r="A262" s="39"/>
      <c r="B262" s="40"/>
      <c r="C262" s="41"/>
      <c r="D262" s="226" t="s">
        <v>321</v>
      </c>
      <c r="E262" s="41"/>
      <c r="F262" s="264" t="s">
        <v>322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321</v>
      </c>
      <c r="AU262" s="18" t="s">
        <v>80</v>
      </c>
    </row>
    <row r="263" s="13" customFormat="1">
      <c r="A263" s="13"/>
      <c r="B263" s="233"/>
      <c r="C263" s="234"/>
      <c r="D263" s="226" t="s">
        <v>153</v>
      </c>
      <c r="E263" s="235" t="s">
        <v>19</v>
      </c>
      <c r="F263" s="236" t="s">
        <v>385</v>
      </c>
      <c r="G263" s="234"/>
      <c r="H263" s="237">
        <v>0.3105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153</v>
      </c>
      <c r="AU263" s="243" t="s">
        <v>80</v>
      </c>
      <c r="AV263" s="13" t="s">
        <v>80</v>
      </c>
      <c r="AW263" s="13" t="s">
        <v>34</v>
      </c>
      <c r="AX263" s="13" t="s">
        <v>71</v>
      </c>
      <c r="AY263" s="243" t="s">
        <v>140</v>
      </c>
    </row>
    <row r="264" s="13" customFormat="1">
      <c r="A264" s="13"/>
      <c r="B264" s="233"/>
      <c r="C264" s="234"/>
      <c r="D264" s="226" t="s">
        <v>153</v>
      </c>
      <c r="E264" s="235" t="s">
        <v>19</v>
      </c>
      <c r="F264" s="236" t="s">
        <v>386</v>
      </c>
      <c r="G264" s="234"/>
      <c r="H264" s="237">
        <v>0.189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153</v>
      </c>
      <c r="AU264" s="243" t="s">
        <v>80</v>
      </c>
      <c r="AV264" s="13" t="s">
        <v>80</v>
      </c>
      <c r="AW264" s="13" t="s">
        <v>34</v>
      </c>
      <c r="AX264" s="13" t="s">
        <v>71</v>
      </c>
      <c r="AY264" s="243" t="s">
        <v>140</v>
      </c>
    </row>
    <row r="265" s="2" customFormat="1" ht="21.75" customHeight="1">
      <c r="A265" s="39"/>
      <c r="B265" s="40"/>
      <c r="C265" s="213" t="s">
        <v>387</v>
      </c>
      <c r="D265" s="213" t="s">
        <v>142</v>
      </c>
      <c r="E265" s="214" t="s">
        <v>388</v>
      </c>
      <c r="F265" s="215" t="s">
        <v>389</v>
      </c>
      <c r="G265" s="216" t="s">
        <v>145</v>
      </c>
      <c r="H265" s="217">
        <v>2.7000000000000002</v>
      </c>
      <c r="I265" s="218"/>
      <c r="J265" s="219">
        <f>ROUND(I265*H265,2)</f>
        <v>0</v>
      </c>
      <c r="K265" s="215" t="s">
        <v>146</v>
      </c>
      <c r="L265" s="45"/>
      <c r="M265" s="220" t="s">
        <v>19</v>
      </c>
      <c r="N265" s="221" t="s">
        <v>42</v>
      </c>
      <c r="O265" s="85"/>
      <c r="P265" s="222">
        <f>O265*H265</f>
        <v>0</v>
      </c>
      <c r="Q265" s="222">
        <v>0.0098399999999999998</v>
      </c>
      <c r="R265" s="222">
        <f>Q265*H265</f>
        <v>0.026568000000000001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147</v>
      </c>
      <c r="AT265" s="224" t="s">
        <v>142</v>
      </c>
      <c r="AU265" s="224" t="s">
        <v>80</v>
      </c>
      <c r="AY265" s="18" t="s">
        <v>140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78</v>
      </c>
      <c r="BK265" s="225">
        <f>ROUND(I265*H265,2)</f>
        <v>0</v>
      </c>
      <c r="BL265" s="18" t="s">
        <v>147</v>
      </c>
      <c r="BM265" s="224" t="s">
        <v>390</v>
      </c>
    </row>
    <row r="266" s="2" customFormat="1">
      <c r="A266" s="39"/>
      <c r="B266" s="40"/>
      <c r="C266" s="41"/>
      <c r="D266" s="226" t="s">
        <v>149</v>
      </c>
      <c r="E266" s="41"/>
      <c r="F266" s="227" t="s">
        <v>391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149</v>
      </c>
      <c r="AU266" s="18" t="s">
        <v>80</v>
      </c>
    </row>
    <row r="267" s="2" customFormat="1">
      <c r="A267" s="39"/>
      <c r="B267" s="40"/>
      <c r="C267" s="41"/>
      <c r="D267" s="231" t="s">
        <v>151</v>
      </c>
      <c r="E267" s="41"/>
      <c r="F267" s="232" t="s">
        <v>392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151</v>
      </c>
      <c r="AU267" s="18" t="s">
        <v>80</v>
      </c>
    </row>
    <row r="268" s="13" customFormat="1">
      <c r="A268" s="13"/>
      <c r="B268" s="233"/>
      <c r="C268" s="234"/>
      <c r="D268" s="226" t="s">
        <v>153</v>
      </c>
      <c r="E268" s="235" t="s">
        <v>19</v>
      </c>
      <c r="F268" s="236" t="s">
        <v>393</v>
      </c>
      <c r="G268" s="234"/>
      <c r="H268" s="237">
        <v>2.0699999999999998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153</v>
      </c>
      <c r="AU268" s="243" t="s">
        <v>80</v>
      </c>
      <c r="AV268" s="13" t="s">
        <v>80</v>
      </c>
      <c r="AW268" s="13" t="s">
        <v>34</v>
      </c>
      <c r="AX268" s="13" t="s">
        <v>71</v>
      </c>
      <c r="AY268" s="243" t="s">
        <v>140</v>
      </c>
    </row>
    <row r="269" s="13" customFormat="1">
      <c r="A269" s="13"/>
      <c r="B269" s="233"/>
      <c r="C269" s="234"/>
      <c r="D269" s="226" t="s">
        <v>153</v>
      </c>
      <c r="E269" s="235" t="s">
        <v>19</v>
      </c>
      <c r="F269" s="236" t="s">
        <v>394</v>
      </c>
      <c r="G269" s="234"/>
      <c r="H269" s="237">
        <v>0.63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153</v>
      </c>
      <c r="AU269" s="243" t="s">
        <v>80</v>
      </c>
      <c r="AV269" s="13" t="s">
        <v>80</v>
      </c>
      <c r="AW269" s="13" t="s">
        <v>34</v>
      </c>
      <c r="AX269" s="13" t="s">
        <v>71</v>
      </c>
      <c r="AY269" s="243" t="s">
        <v>140</v>
      </c>
    </row>
    <row r="270" s="2" customFormat="1" ht="24.15" customHeight="1">
      <c r="A270" s="39"/>
      <c r="B270" s="40"/>
      <c r="C270" s="213" t="s">
        <v>395</v>
      </c>
      <c r="D270" s="213" t="s">
        <v>142</v>
      </c>
      <c r="E270" s="214" t="s">
        <v>396</v>
      </c>
      <c r="F270" s="215" t="s">
        <v>397</v>
      </c>
      <c r="G270" s="216" t="s">
        <v>145</v>
      </c>
      <c r="H270" s="217">
        <v>2.7000000000000002</v>
      </c>
      <c r="I270" s="218"/>
      <c r="J270" s="219">
        <f>ROUND(I270*H270,2)</f>
        <v>0</v>
      </c>
      <c r="K270" s="215" t="s">
        <v>146</v>
      </c>
      <c r="L270" s="45"/>
      <c r="M270" s="220" t="s">
        <v>19</v>
      </c>
      <c r="N270" s="221" t="s">
        <v>42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147</v>
      </c>
      <c r="AT270" s="224" t="s">
        <v>142</v>
      </c>
      <c r="AU270" s="224" t="s">
        <v>80</v>
      </c>
      <c r="AY270" s="18" t="s">
        <v>140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78</v>
      </c>
      <c r="BK270" s="225">
        <f>ROUND(I270*H270,2)</f>
        <v>0</v>
      </c>
      <c r="BL270" s="18" t="s">
        <v>147</v>
      </c>
      <c r="BM270" s="224" t="s">
        <v>398</v>
      </c>
    </row>
    <row r="271" s="2" customFormat="1">
      <c r="A271" s="39"/>
      <c r="B271" s="40"/>
      <c r="C271" s="41"/>
      <c r="D271" s="226" t="s">
        <v>149</v>
      </c>
      <c r="E271" s="41"/>
      <c r="F271" s="227" t="s">
        <v>399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149</v>
      </c>
      <c r="AU271" s="18" t="s">
        <v>80</v>
      </c>
    </row>
    <row r="272" s="2" customFormat="1">
      <c r="A272" s="39"/>
      <c r="B272" s="40"/>
      <c r="C272" s="41"/>
      <c r="D272" s="231" t="s">
        <v>151</v>
      </c>
      <c r="E272" s="41"/>
      <c r="F272" s="232" t="s">
        <v>400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151</v>
      </c>
      <c r="AU272" s="18" t="s">
        <v>80</v>
      </c>
    </row>
    <row r="273" s="2" customFormat="1" ht="37.8" customHeight="1">
      <c r="A273" s="39"/>
      <c r="B273" s="40"/>
      <c r="C273" s="213" t="s">
        <v>401</v>
      </c>
      <c r="D273" s="213" t="s">
        <v>142</v>
      </c>
      <c r="E273" s="214" t="s">
        <v>402</v>
      </c>
      <c r="F273" s="215" t="s">
        <v>403</v>
      </c>
      <c r="G273" s="216" t="s">
        <v>196</v>
      </c>
      <c r="H273" s="217">
        <v>0.17999999999999999</v>
      </c>
      <c r="I273" s="218"/>
      <c r="J273" s="219">
        <f>ROUND(I273*H273,2)</f>
        <v>0</v>
      </c>
      <c r="K273" s="215" t="s">
        <v>146</v>
      </c>
      <c r="L273" s="45"/>
      <c r="M273" s="220" t="s">
        <v>19</v>
      </c>
      <c r="N273" s="221" t="s">
        <v>42</v>
      </c>
      <c r="O273" s="85"/>
      <c r="P273" s="222">
        <f>O273*H273</f>
        <v>0</v>
      </c>
      <c r="Q273" s="222">
        <v>0.017090000000000001</v>
      </c>
      <c r="R273" s="222">
        <f>Q273*H273</f>
        <v>0.0030761999999999999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147</v>
      </c>
      <c r="AT273" s="224" t="s">
        <v>142</v>
      </c>
      <c r="AU273" s="224" t="s">
        <v>80</v>
      </c>
      <c r="AY273" s="18" t="s">
        <v>140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78</v>
      </c>
      <c r="BK273" s="225">
        <f>ROUND(I273*H273,2)</f>
        <v>0</v>
      </c>
      <c r="BL273" s="18" t="s">
        <v>147</v>
      </c>
      <c r="BM273" s="224" t="s">
        <v>404</v>
      </c>
    </row>
    <row r="274" s="2" customFormat="1">
      <c r="A274" s="39"/>
      <c r="B274" s="40"/>
      <c r="C274" s="41"/>
      <c r="D274" s="226" t="s">
        <v>149</v>
      </c>
      <c r="E274" s="41"/>
      <c r="F274" s="227" t="s">
        <v>405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149</v>
      </c>
      <c r="AU274" s="18" t="s">
        <v>80</v>
      </c>
    </row>
    <row r="275" s="2" customFormat="1">
      <c r="A275" s="39"/>
      <c r="B275" s="40"/>
      <c r="C275" s="41"/>
      <c r="D275" s="231" t="s">
        <v>151</v>
      </c>
      <c r="E275" s="41"/>
      <c r="F275" s="232" t="s">
        <v>406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151</v>
      </c>
      <c r="AU275" s="18" t="s">
        <v>80</v>
      </c>
    </row>
    <row r="276" s="13" customFormat="1">
      <c r="A276" s="13"/>
      <c r="B276" s="233"/>
      <c r="C276" s="234"/>
      <c r="D276" s="226" t="s">
        <v>153</v>
      </c>
      <c r="E276" s="235" t="s">
        <v>19</v>
      </c>
      <c r="F276" s="236" t="s">
        <v>407</v>
      </c>
      <c r="G276" s="234"/>
      <c r="H276" s="237">
        <v>0.17951999999999999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153</v>
      </c>
      <c r="AU276" s="243" t="s">
        <v>80</v>
      </c>
      <c r="AV276" s="13" t="s">
        <v>80</v>
      </c>
      <c r="AW276" s="13" t="s">
        <v>34</v>
      </c>
      <c r="AX276" s="13" t="s">
        <v>71</v>
      </c>
      <c r="AY276" s="243" t="s">
        <v>140</v>
      </c>
    </row>
    <row r="277" s="2" customFormat="1" ht="24.15" customHeight="1">
      <c r="A277" s="39"/>
      <c r="B277" s="40"/>
      <c r="C277" s="244" t="s">
        <v>408</v>
      </c>
      <c r="D277" s="244" t="s">
        <v>210</v>
      </c>
      <c r="E277" s="245" t="s">
        <v>409</v>
      </c>
      <c r="F277" s="246" t="s">
        <v>410</v>
      </c>
      <c r="G277" s="247" t="s">
        <v>196</v>
      </c>
      <c r="H277" s="248">
        <v>0.19400000000000001</v>
      </c>
      <c r="I277" s="249"/>
      <c r="J277" s="250">
        <f>ROUND(I277*H277,2)</f>
        <v>0</v>
      </c>
      <c r="K277" s="246" t="s">
        <v>146</v>
      </c>
      <c r="L277" s="251"/>
      <c r="M277" s="252" t="s">
        <v>19</v>
      </c>
      <c r="N277" s="253" t="s">
        <v>42</v>
      </c>
      <c r="O277" s="85"/>
      <c r="P277" s="222">
        <f>O277*H277</f>
        <v>0</v>
      </c>
      <c r="Q277" s="222">
        <v>1</v>
      </c>
      <c r="R277" s="222">
        <f>Q277*H277</f>
        <v>0.19400000000000001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201</v>
      </c>
      <c r="AT277" s="224" t="s">
        <v>210</v>
      </c>
      <c r="AU277" s="224" t="s">
        <v>80</v>
      </c>
      <c r="AY277" s="18" t="s">
        <v>140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78</v>
      </c>
      <c r="BK277" s="225">
        <f>ROUND(I277*H277,2)</f>
        <v>0</v>
      </c>
      <c r="BL277" s="18" t="s">
        <v>147</v>
      </c>
      <c r="BM277" s="224" t="s">
        <v>411</v>
      </c>
    </row>
    <row r="278" s="2" customFormat="1">
      <c r="A278" s="39"/>
      <c r="B278" s="40"/>
      <c r="C278" s="41"/>
      <c r="D278" s="226" t="s">
        <v>149</v>
      </c>
      <c r="E278" s="41"/>
      <c r="F278" s="227" t="s">
        <v>410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149</v>
      </c>
      <c r="AU278" s="18" t="s">
        <v>80</v>
      </c>
    </row>
    <row r="279" s="13" customFormat="1">
      <c r="A279" s="13"/>
      <c r="B279" s="233"/>
      <c r="C279" s="234"/>
      <c r="D279" s="226" t="s">
        <v>153</v>
      </c>
      <c r="E279" s="234"/>
      <c r="F279" s="236" t="s">
        <v>412</v>
      </c>
      <c r="G279" s="234"/>
      <c r="H279" s="237">
        <v>0.19400000000000001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153</v>
      </c>
      <c r="AU279" s="243" t="s">
        <v>80</v>
      </c>
      <c r="AV279" s="13" t="s">
        <v>80</v>
      </c>
      <c r="AW279" s="13" t="s">
        <v>4</v>
      </c>
      <c r="AX279" s="13" t="s">
        <v>78</v>
      </c>
      <c r="AY279" s="243" t="s">
        <v>140</v>
      </c>
    </row>
    <row r="280" s="2" customFormat="1" ht="16.5" customHeight="1">
      <c r="A280" s="39"/>
      <c r="B280" s="40"/>
      <c r="C280" s="213" t="s">
        <v>413</v>
      </c>
      <c r="D280" s="213" t="s">
        <v>142</v>
      </c>
      <c r="E280" s="214" t="s">
        <v>414</v>
      </c>
      <c r="F280" s="215" t="s">
        <v>415</v>
      </c>
      <c r="G280" s="216" t="s">
        <v>416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42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147</v>
      </c>
      <c r="AT280" s="224" t="s">
        <v>142</v>
      </c>
      <c r="AU280" s="224" t="s">
        <v>80</v>
      </c>
      <c r="AY280" s="18" t="s">
        <v>140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78</v>
      </c>
      <c r="BK280" s="225">
        <f>ROUND(I280*H280,2)</f>
        <v>0</v>
      </c>
      <c r="BL280" s="18" t="s">
        <v>147</v>
      </c>
      <c r="BM280" s="224" t="s">
        <v>417</v>
      </c>
    </row>
    <row r="281" s="2" customFormat="1">
      <c r="A281" s="39"/>
      <c r="B281" s="40"/>
      <c r="C281" s="41"/>
      <c r="D281" s="226" t="s">
        <v>149</v>
      </c>
      <c r="E281" s="41"/>
      <c r="F281" s="227" t="s">
        <v>415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80</v>
      </c>
    </row>
    <row r="282" s="2" customFormat="1" ht="24.15" customHeight="1">
      <c r="A282" s="39"/>
      <c r="B282" s="40"/>
      <c r="C282" s="244" t="s">
        <v>418</v>
      </c>
      <c r="D282" s="244" t="s">
        <v>210</v>
      </c>
      <c r="E282" s="245" t="s">
        <v>419</v>
      </c>
      <c r="F282" s="246" t="s">
        <v>420</v>
      </c>
      <c r="G282" s="247" t="s">
        <v>145</v>
      </c>
      <c r="H282" s="248">
        <v>1.5</v>
      </c>
      <c r="I282" s="249"/>
      <c r="J282" s="250">
        <f>ROUND(I282*H282,2)</f>
        <v>0</v>
      </c>
      <c r="K282" s="246" t="s">
        <v>146</v>
      </c>
      <c r="L282" s="251"/>
      <c r="M282" s="252" t="s">
        <v>19</v>
      </c>
      <c r="N282" s="253" t="s">
        <v>42</v>
      </c>
      <c r="O282" s="85"/>
      <c r="P282" s="222">
        <f>O282*H282</f>
        <v>0</v>
      </c>
      <c r="Q282" s="222">
        <v>0.0078700000000000003</v>
      </c>
      <c r="R282" s="222">
        <f>Q282*H282</f>
        <v>0.011805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201</v>
      </c>
      <c r="AT282" s="224" t="s">
        <v>210</v>
      </c>
      <c r="AU282" s="224" t="s">
        <v>80</v>
      </c>
      <c r="AY282" s="18" t="s">
        <v>140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78</v>
      </c>
      <c r="BK282" s="225">
        <f>ROUND(I282*H282,2)</f>
        <v>0</v>
      </c>
      <c r="BL282" s="18" t="s">
        <v>147</v>
      </c>
      <c r="BM282" s="224" t="s">
        <v>421</v>
      </c>
    </row>
    <row r="283" s="2" customFormat="1">
      <c r="A283" s="39"/>
      <c r="B283" s="40"/>
      <c r="C283" s="41"/>
      <c r="D283" s="226" t="s">
        <v>149</v>
      </c>
      <c r="E283" s="41"/>
      <c r="F283" s="227" t="s">
        <v>420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149</v>
      </c>
      <c r="AU283" s="18" t="s">
        <v>80</v>
      </c>
    </row>
    <row r="284" s="13" customFormat="1">
      <c r="A284" s="13"/>
      <c r="B284" s="233"/>
      <c r="C284" s="234"/>
      <c r="D284" s="226" t="s">
        <v>153</v>
      </c>
      <c r="E284" s="235" t="s">
        <v>19</v>
      </c>
      <c r="F284" s="236" t="s">
        <v>422</v>
      </c>
      <c r="G284" s="234"/>
      <c r="H284" s="237">
        <v>1.5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153</v>
      </c>
      <c r="AU284" s="243" t="s">
        <v>80</v>
      </c>
      <c r="AV284" s="13" t="s">
        <v>80</v>
      </c>
      <c r="AW284" s="13" t="s">
        <v>34</v>
      </c>
      <c r="AX284" s="13" t="s">
        <v>71</v>
      </c>
      <c r="AY284" s="243" t="s">
        <v>140</v>
      </c>
    </row>
    <row r="285" s="2" customFormat="1" ht="33" customHeight="1">
      <c r="A285" s="39"/>
      <c r="B285" s="40"/>
      <c r="C285" s="213" t="s">
        <v>423</v>
      </c>
      <c r="D285" s="213" t="s">
        <v>142</v>
      </c>
      <c r="E285" s="214" t="s">
        <v>424</v>
      </c>
      <c r="F285" s="215" t="s">
        <v>425</v>
      </c>
      <c r="G285" s="216" t="s">
        <v>157</v>
      </c>
      <c r="H285" s="217">
        <v>3.548</v>
      </c>
      <c r="I285" s="218"/>
      <c r="J285" s="219">
        <f>ROUND(I285*H285,2)</f>
        <v>0</v>
      </c>
      <c r="K285" s="215" t="s">
        <v>146</v>
      </c>
      <c r="L285" s="45"/>
      <c r="M285" s="220" t="s">
        <v>19</v>
      </c>
      <c r="N285" s="221" t="s">
        <v>42</v>
      </c>
      <c r="O285" s="85"/>
      <c r="P285" s="222">
        <f>O285*H285</f>
        <v>0</v>
      </c>
      <c r="Q285" s="222">
        <v>2.5018699999999998</v>
      </c>
      <c r="R285" s="222">
        <f>Q285*H285</f>
        <v>8.87663476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147</v>
      </c>
      <c r="AT285" s="224" t="s">
        <v>142</v>
      </c>
      <c r="AU285" s="224" t="s">
        <v>80</v>
      </c>
      <c r="AY285" s="18" t="s">
        <v>140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78</v>
      </c>
      <c r="BK285" s="225">
        <f>ROUND(I285*H285,2)</f>
        <v>0</v>
      </c>
      <c r="BL285" s="18" t="s">
        <v>147</v>
      </c>
      <c r="BM285" s="224" t="s">
        <v>426</v>
      </c>
    </row>
    <row r="286" s="2" customFormat="1">
      <c r="A286" s="39"/>
      <c r="B286" s="40"/>
      <c r="C286" s="41"/>
      <c r="D286" s="226" t="s">
        <v>149</v>
      </c>
      <c r="E286" s="41"/>
      <c r="F286" s="227" t="s">
        <v>427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149</v>
      </c>
      <c r="AU286" s="18" t="s">
        <v>80</v>
      </c>
    </row>
    <row r="287" s="2" customFormat="1">
      <c r="A287" s="39"/>
      <c r="B287" s="40"/>
      <c r="C287" s="41"/>
      <c r="D287" s="231" t="s">
        <v>151</v>
      </c>
      <c r="E287" s="41"/>
      <c r="F287" s="232" t="s">
        <v>428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151</v>
      </c>
      <c r="AU287" s="18" t="s">
        <v>80</v>
      </c>
    </row>
    <row r="288" s="14" customFormat="1">
      <c r="A288" s="14"/>
      <c r="B288" s="254"/>
      <c r="C288" s="255"/>
      <c r="D288" s="226" t="s">
        <v>153</v>
      </c>
      <c r="E288" s="256" t="s">
        <v>19</v>
      </c>
      <c r="F288" s="257" t="s">
        <v>261</v>
      </c>
      <c r="G288" s="255"/>
      <c r="H288" s="256" t="s">
        <v>19</v>
      </c>
      <c r="I288" s="258"/>
      <c r="J288" s="255"/>
      <c r="K288" s="255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153</v>
      </c>
      <c r="AU288" s="263" t="s">
        <v>80</v>
      </c>
      <c r="AV288" s="14" t="s">
        <v>78</v>
      </c>
      <c r="AW288" s="14" t="s">
        <v>34</v>
      </c>
      <c r="AX288" s="14" t="s">
        <v>71</v>
      </c>
      <c r="AY288" s="263" t="s">
        <v>140</v>
      </c>
    </row>
    <row r="289" s="13" customFormat="1">
      <c r="A289" s="13"/>
      <c r="B289" s="233"/>
      <c r="C289" s="234"/>
      <c r="D289" s="226" t="s">
        <v>153</v>
      </c>
      <c r="E289" s="235" t="s">
        <v>19</v>
      </c>
      <c r="F289" s="236" t="s">
        <v>429</v>
      </c>
      <c r="G289" s="234"/>
      <c r="H289" s="237">
        <v>1.097775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153</v>
      </c>
      <c r="AU289" s="243" t="s">
        <v>80</v>
      </c>
      <c r="AV289" s="13" t="s">
        <v>80</v>
      </c>
      <c r="AW289" s="13" t="s">
        <v>34</v>
      </c>
      <c r="AX289" s="13" t="s">
        <v>71</v>
      </c>
      <c r="AY289" s="243" t="s">
        <v>140</v>
      </c>
    </row>
    <row r="290" s="13" customFormat="1">
      <c r="A290" s="13"/>
      <c r="B290" s="233"/>
      <c r="C290" s="234"/>
      <c r="D290" s="226" t="s">
        <v>153</v>
      </c>
      <c r="E290" s="235" t="s">
        <v>19</v>
      </c>
      <c r="F290" s="236" t="s">
        <v>430</v>
      </c>
      <c r="G290" s="234"/>
      <c r="H290" s="237">
        <v>2.4497999999999998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153</v>
      </c>
      <c r="AU290" s="243" t="s">
        <v>80</v>
      </c>
      <c r="AV290" s="13" t="s">
        <v>80</v>
      </c>
      <c r="AW290" s="13" t="s">
        <v>34</v>
      </c>
      <c r="AX290" s="13" t="s">
        <v>71</v>
      </c>
      <c r="AY290" s="243" t="s">
        <v>140</v>
      </c>
    </row>
    <row r="291" s="2" customFormat="1" ht="16.5" customHeight="1">
      <c r="A291" s="39"/>
      <c r="B291" s="40"/>
      <c r="C291" s="213" t="s">
        <v>431</v>
      </c>
      <c r="D291" s="213" t="s">
        <v>142</v>
      </c>
      <c r="E291" s="214" t="s">
        <v>432</v>
      </c>
      <c r="F291" s="215" t="s">
        <v>433</v>
      </c>
      <c r="G291" s="216" t="s">
        <v>157</v>
      </c>
      <c r="H291" s="217">
        <v>3.548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42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147</v>
      </c>
      <c r="AT291" s="224" t="s">
        <v>142</v>
      </c>
      <c r="AU291" s="224" t="s">
        <v>80</v>
      </c>
      <c r="AY291" s="18" t="s">
        <v>140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78</v>
      </c>
      <c r="BK291" s="225">
        <f>ROUND(I291*H291,2)</f>
        <v>0</v>
      </c>
      <c r="BL291" s="18" t="s">
        <v>147</v>
      </c>
      <c r="BM291" s="224" t="s">
        <v>434</v>
      </c>
    </row>
    <row r="292" s="2" customFormat="1">
      <c r="A292" s="39"/>
      <c r="B292" s="40"/>
      <c r="C292" s="41"/>
      <c r="D292" s="226" t="s">
        <v>149</v>
      </c>
      <c r="E292" s="41"/>
      <c r="F292" s="227" t="s">
        <v>433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149</v>
      </c>
      <c r="AU292" s="18" t="s">
        <v>80</v>
      </c>
    </row>
    <row r="293" s="2" customFormat="1" ht="21.75" customHeight="1">
      <c r="A293" s="39"/>
      <c r="B293" s="40"/>
      <c r="C293" s="213" t="s">
        <v>435</v>
      </c>
      <c r="D293" s="213" t="s">
        <v>142</v>
      </c>
      <c r="E293" s="214" t="s">
        <v>436</v>
      </c>
      <c r="F293" s="215" t="s">
        <v>437</v>
      </c>
      <c r="G293" s="216" t="s">
        <v>196</v>
      </c>
      <c r="H293" s="217">
        <v>0.254</v>
      </c>
      <c r="I293" s="218"/>
      <c r="J293" s="219">
        <f>ROUND(I293*H293,2)</f>
        <v>0</v>
      </c>
      <c r="K293" s="215" t="s">
        <v>146</v>
      </c>
      <c r="L293" s="45"/>
      <c r="M293" s="220" t="s">
        <v>19</v>
      </c>
      <c r="N293" s="221" t="s">
        <v>42</v>
      </c>
      <c r="O293" s="85"/>
      <c r="P293" s="222">
        <f>O293*H293</f>
        <v>0</v>
      </c>
      <c r="Q293" s="222">
        <v>1.05237</v>
      </c>
      <c r="R293" s="222">
        <f>Q293*H293</f>
        <v>0.26730197999999999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147</v>
      </c>
      <c r="AT293" s="224" t="s">
        <v>142</v>
      </c>
      <c r="AU293" s="224" t="s">
        <v>80</v>
      </c>
      <c r="AY293" s="18" t="s">
        <v>140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78</v>
      </c>
      <c r="BK293" s="225">
        <f>ROUND(I293*H293,2)</f>
        <v>0</v>
      </c>
      <c r="BL293" s="18" t="s">
        <v>147</v>
      </c>
      <c r="BM293" s="224" t="s">
        <v>438</v>
      </c>
    </row>
    <row r="294" s="2" customFormat="1">
      <c r="A294" s="39"/>
      <c r="B294" s="40"/>
      <c r="C294" s="41"/>
      <c r="D294" s="226" t="s">
        <v>149</v>
      </c>
      <c r="E294" s="41"/>
      <c r="F294" s="227" t="s">
        <v>439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149</v>
      </c>
      <c r="AU294" s="18" t="s">
        <v>80</v>
      </c>
    </row>
    <row r="295" s="2" customFormat="1">
      <c r="A295" s="39"/>
      <c r="B295" s="40"/>
      <c r="C295" s="41"/>
      <c r="D295" s="231" t="s">
        <v>151</v>
      </c>
      <c r="E295" s="41"/>
      <c r="F295" s="232" t="s">
        <v>440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151</v>
      </c>
      <c r="AU295" s="18" t="s">
        <v>80</v>
      </c>
    </row>
    <row r="296" s="13" customFormat="1">
      <c r="A296" s="13"/>
      <c r="B296" s="233"/>
      <c r="C296" s="234"/>
      <c r="D296" s="226" t="s">
        <v>153</v>
      </c>
      <c r="E296" s="235" t="s">
        <v>19</v>
      </c>
      <c r="F296" s="236" t="s">
        <v>441</v>
      </c>
      <c r="G296" s="234"/>
      <c r="H296" s="237">
        <v>0.096845280000000006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153</v>
      </c>
      <c r="AU296" s="243" t="s">
        <v>80</v>
      </c>
      <c r="AV296" s="13" t="s">
        <v>80</v>
      </c>
      <c r="AW296" s="13" t="s">
        <v>34</v>
      </c>
      <c r="AX296" s="13" t="s">
        <v>71</v>
      </c>
      <c r="AY296" s="243" t="s">
        <v>140</v>
      </c>
    </row>
    <row r="297" s="13" customFormat="1">
      <c r="A297" s="13"/>
      <c r="B297" s="233"/>
      <c r="C297" s="234"/>
      <c r="D297" s="226" t="s">
        <v>153</v>
      </c>
      <c r="E297" s="235" t="s">
        <v>19</v>
      </c>
      <c r="F297" s="236" t="s">
        <v>442</v>
      </c>
      <c r="G297" s="234"/>
      <c r="H297" s="237">
        <v>0.157246152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153</v>
      </c>
      <c r="AU297" s="243" t="s">
        <v>80</v>
      </c>
      <c r="AV297" s="13" t="s">
        <v>80</v>
      </c>
      <c r="AW297" s="13" t="s">
        <v>34</v>
      </c>
      <c r="AX297" s="13" t="s">
        <v>71</v>
      </c>
      <c r="AY297" s="243" t="s">
        <v>140</v>
      </c>
    </row>
    <row r="298" s="2" customFormat="1" ht="24.15" customHeight="1">
      <c r="A298" s="39"/>
      <c r="B298" s="40"/>
      <c r="C298" s="213" t="s">
        <v>443</v>
      </c>
      <c r="D298" s="213" t="s">
        <v>142</v>
      </c>
      <c r="E298" s="214" t="s">
        <v>444</v>
      </c>
      <c r="F298" s="215" t="s">
        <v>445</v>
      </c>
      <c r="G298" s="216" t="s">
        <v>145</v>
      </c>
      <c r="H298" s="217">
        <v>22.119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42</v>
      </c>
      <c r="O298" s="85"/>
      <c r="P298" s="222">
        <f>O298*H298</f>
        <v>0</v>
      </c>
      <c r="Q298" s="222">
        <v>0.049000000000000002</v>
      </c>
      <c r="R298" s="222">
        <f>Q298*H298</f>
        <v>1.083831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147</v>
      </c>
      <c r="AT298" s="224" t="s">
        <v>142</v>
      </c>
      <c r="AU298" s="224" t="s">
        <v>80</v>
      </c>
      <c r="AY298" s="18" t="s">
        <v>140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78</v>
      </c>
      <c r="BK298" s="225">
        <f>ROUND(I298*H298,2)</f>
        <v>0</v>
      </c>
      <c r="BL298" s="18" t="s">
        <v>147</v>
      </c>
      <c r="BM298" s="224" t="s">
        <v>446</v>
      </c>
    </row>
    <row r="299" s="2" customFormat="1">
      <c r="A299" s="39"/>
      <c r="B299" s="40"/>
      <c r="C299" s="41"/>
      <c r="D299" s="226" t="s">
        <v>149</v>
      </c>
      <c r="E299" s="41"/>
      <c r="F299" s="227" t="s">
        <v>447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149</v>
      </c>
      <c r="AU299" s="18" t="s">
        <v>80</v>
      </c>
    </row>
    <row r="300" s="2" customFormat="1">
      <c r="A300" s="39"/>
      <c r="B300" s="40"/>
      <c r="C300" s="41"/>
      <c r="D300" s="226" t="s">
        <v>321</v>
      </c>
      <c r="E300" s="41"/>
      <c r="F300" s="264" t="s">
        <v>322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321</v>
      </c>
      <c r="AU300" s="18" t="s">
        <v>80</v>
      </c>
    </row>
    <row r="301" s="14" customFormat="1">
      <c r="A301" s="14"/>
      <c r="B301" s="254"/>
      <c r="C301" s="255"/>
      <c r="D301" s="226" t="s">
        <v>153</v>
      </c>
      <c r="E301" s="256" t="s">
        <v>19</v>
      </c>
      <c r="F301" s="257" t="s">
        <v>448</v>
      </c>
      <c r="G301" s="255"/>
      <c r="H301" s="256" t="s">
        <v>19</v>
      </c>
      <c r="I301" s="258"/>
      <c r="J301" s="255"/>
      <c r="K301" s="255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153</v>
      </c>
      <c r="AU301" s="263" t="s">
        <v>80</v>
      </c>
      <c r="AV301" s="14" t="s">
        <v>78</v>
      </c>
      <c r="AW301" s="14" t="s">
        <v>34</v>
      </c>
      <c r="AX301" s="14" t="s">
        <v>71</v>
      </c>
      <c r="AY301" s="263" t="s">
        <v>140</v>
      </c>
    </row>
    <row r="302" s="13" customFormat="1">
      <c r="A302" s="13"/>
      <c r="B302" s="233"/>
      <c r="C302" s="234"/>
      <c r="D302" s="226" t="s">
        <v>153</v>
      </c>
      <c r="E302" s="235" t="s">
        <v>19</v>
      </c>
      <c r="F302" s="236" t="s">
        <v>449</v>
      </c>
      <c r="G302" s="234"/>
      <c r="H302" s="237">
        <v>13.738849999999999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153</v>
      </c>
      <c r="AU302" s="243" t="s">
        <v>80</v>
      </c>
      <c r="AV302" s="13" t="s">
        <v>80</v>
      </c>
      <c r="AW302" s="13" t="s">
        <v>34</v>
      </c>
      <c r="AX302" s="13" t="s">
        <v>71</v>
      </c>
      <c r="AY302" s="243" t="s">
        <v>140</v>
      </c>
    </row>
    <row r="303" s="13" customFormat="1">
      <c r="A303" s="13"/>
      <c r="B303" s="233"/>
      <c r="C303" s="234"/>
      <c r="D303" s="226" t="s">
        <v>153</v>
      </c>
      <c r="E303" s="235" t="s">
        <v>19</v>
      </c>
      <c r="F303" s="236" t="s">
        <v>450</v>
      </c>
      <c r="G303" s="234"/>
      <c r="H303" s="237">
        <v>8.3797499999999996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153</v>
      </c>
      <c r="AU303" s="243" t="s">
        <v>80</v>
      </c>
      <c r="AV303" s="13" t="s">
        <v>80</v>
      </c>
      <c r="AW303" s="13" t="s">
        <v>34</v>
      </c>
      <c r="AX303" s="13" t="s">
        <v>71</v>
      </c>
      <c r="AY303" s="243" t="s">
        <v>140</v>
      </c>
    </row>
    <row r="304" s="2" customFormat="1" ht="24.15" customHeight="1">
      <c r="A304" s="39"/>
      <c r="B304" s="40"/>
      <c r="C304" s="244" t="s">
        <v>451</v>
      </c>
      <c r="D304" s="244" t="s">
        <v>210</v>
      </c>
      <c r="E304" s="245" t="s">
        <v>325</v>
      </c>
      <c r="F304" s="246" t="s">
        <v>326</v>
      </c>
      <c r="G304" s="247" t="s">
        <v>327</v>
      </c>
      <c r="H304" s="248">
        <v>1039.5930000000001</v>
      </c>
      <c r="I304" s="249"/>
      <c r="J304" s="250">
        <f>ROUND(I304*H304,2)</f>
        <v>0</v>
      </c>
      <c r="K304" s="246" t="s">
        <v>19</v>
      </c>
      <c r="L304" s="251"/>
      <c r="M304" s="252" t="s">
        <v>19</v>
      </c>
      <c r="N304" s="253" t="s">
        <v>42</v>
      </c>
      <c r="O304" s="85"/>
      <c r="P304" s="222">
        <f>O304*H304</f>
        <v>0</v>
      </c>
      <c r="Q304" s="222">
        <v>0.0054999999999999997</v>
      </c>
      <c r="R304" s="222">
        <f>Q304*H304</f>
        <v>5.7177614999999999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201</v>
      </c>
      <c r="AT304" s="224" t="s">
        <v>210</v>
      </c>
      <c r="AU304" s="224" t="s">
        <v>80</v>
      </c>
      <c r="AY304" s="18" t="s">
        <v>140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78</v>
      </c>
      <c r="BK304" s="225">
        <f>ROUND(I304*H304,2)</f>
        <v>0</v>
      </c>
      <c r="BL304" s="18" t="s">
        <v>147</v>
      </c>
      <c r="BM304" s="224" t="s">
        <v>452</v>
      </c>
    </row>
    <row r="305" s="2" customFormat="1">
      <c r="A305" s="39"/>
      <c r="B305" s="40"/>
      <c r="C305" s="41"/>
      <c r="D305" s="226" t="s">
        <v>149</v>
      </c>
      <c r="E305" s="41"/>
      <c r="F305" s="227" t="s">
        <v>326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149</v>
      </c>
      <c r="AU305" s="18" t="s">
        <v>80</v>
      </c>
    </row>
    <row r="306" s="2" customFormat="1">
      <c r="A306" s="39"/>
      <c r="B306" s="40"/>
      <c r="C306" s="41"/>
      <c r="D306" s="226" t="s">
        <v>321</v>
      </c>
      <c r="E306" s="41"/>
      <c r="F306" s="264" t="s">
        <v>329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321</v>
      </c>
      <c r="AU306" s="18" t="s">
        <v>80</v>
      </c>
    </row>
    <row r="307" s="13" customFormat="1">
      <c r="A307" s="13"/>
      <c r="B307" s="233"/>
      <c r="C307" s="234"/>
      <c r="D307" s="226" t="s">
        <v>153</v>
      </c>
      <c r="E307" s="234"/>
      <c r="F307" s="236" t="s">
        <v>453</v>
      </c>
      <c r="G307" s="234"/>
      <c r="H307" s="237">
        <v>1039.5930000000001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153</v>
      </c>
      <c r="AU307" s="243" t="s">
        <v>80</v>
      </c>
      <c r="AV307" s="13" t="s">
        <v>80</v>
      </c>
      <c r="AW307" s="13" t="s">
        <v>4</v>
      </c>
      <c r="AX307" s="13" t="s">
        <v>78</v>
      </c>
      <c r="AY307" s="243" t="s">
        <v>140</v>
      </c>
    </row>
    <row r="308" s="12" customFormat="1" ht="22.8" customHeight="1">
      <c r="A308" s="12"/>
      <c r="B308" s="197"/>
      <c r="C308" s="198"/>
      <c r="D308" s="199" t="s">
        <v>70</v>
      </c>
      <c r="E308" s="211" t="s">
        <v>147</v>
      </c>
      <c r="F308" s="211" t="s">
        <v>454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SUM(P309:P384)</f>
        <v>0</v>
      </c>
      <c r="Q308" s="205"/>
      <c r="R308" s="206">
        <f>SUM(R309:R384)</f>
        <v>19.608331625599998</v>
      </c>
      <c r="S308" s="205"/>
      <c r="T308" s="207">
        <f>SUM(T309:T384)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78</v>
      </c>
      <c r="AT308" s="209" t="s">
        <v>70</v>
      </c>
      <c r="AU308" s="209" t="s">
        <v>78</v>
      </c>
      <c r="AY308" s="208" t="s">
        <v>140</v>
      </c>
      <c r="BK308" s="210">
        <f>SUM(BK309:BK384)</f>
        <v>0</v>
      </c>
    </row>
    <row r="309" s="2" customFormat="1" ht="24.15" customHeight="1">
      <c r="A309" s="39"/>
      <c r="B309" s="40"/>
      <c r="C309" s="213" t="s">
        <v>455</v>
      </c>
      <c r="D309" s="213" t="s">
        <v>142</v>
      </c>
      <c r="E309" s="214" t="s">
        <v>456</v>
      </c>
      <c r="F309" s="215" t="s">
        <v>457</v>
      </c>
      <c r="G309" s="216" t="s">
        <v>157</v>
      </c>
      <c r="H309" s="217">
        <v>2.8479999999999999</v>
      </c>
      <c r="I309" s="218"/>
      <c r="J309" s="219">
        <f>ROUND(I309*H309,2)</f>
        <v>0</v>
      </c>
      <c r="K309" s="215" t="s">
        <v>458</v>
      </c>
      <c r="L309" s="45"/>
      <c r="M309" s="220" t="s">
        <v>19</v>
      </c>
      <c r="N309" s="221" t="s">
        <v>42</v>
      </c>
      <c r="O309" s="85"/>
      <c r="P309" s="222">
        <f>O309*H309</f>
        <v>0</v>
      </c>
      <c r="Q309" s="222">
        <v>2.5019399999999998</v>
      </c>
      <c r="R309" s="222">
        <f>Q309*H309</f>
        <v>7.1255251199999989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147</v>
      </c>
      <c r="AT309" s="224" t="s">
        <v>142</v>
      </c>
      <c r="AU309" s="224" t="s">
        <v>80</v>
      </c>
      <c r="AY309" s="18" t="s">
        <v>140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78</v>
      </c>
      <c r="BK309" s="225">
        <f>ROUND(I309*H309,2)</f>
        <v>0</v>
      </c>
      <c r="BL309" s="18" t="s">
        <v>147</v>
      </c>
      <c r="BM309" s="224" t="s">
        <v>459</v>
      </c>
    </row>
    <row r="310" s="2" customFormat="1">
      <c r="A310" s="39"/>
      <c r="B310" s="40"/>
      <c r="C310" s="41"/>
      <c r="D310" s="226" t="s">
        <v>149</v>
      </c>
      <c r="E310" s="41"/>
      <c r="F310" s="227" t="s">
        <v>460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149</v>
      </c>
      <c r="AU310" s="18" t="s">
        <v>80</v>
      </c>
    </row>
    <row r="311" s="13" customFormat="1">
      <c r="A311" s="13"/>
      <c r="B311" s="233"/>
      <c r="C311" s="234"/>
      <c r="D311" s="226" t="s">
        <v>153</v>
      </c>
      <c r="E311" s="235" t="s">
        <v>19</v>
      </c>
      <c r="F311" s="236" t="s">
        <v>461</v>
      </c>
      <c r="G311" s="234"/>
      <c r="H311" s="237">
        <v>1.0218404999999999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153</v>
      </c>
      <c r="AU311" s="243" t="s">
        <v>80</v>
      </c>
      <c r="AV311" s="13" t="s">
        <v>80</v>
      </c>
      <c r="AW311" s="13" t="s">
        <v>34</v>
      </c>
      <c r="AX311" s="13" t="s">
        <v>71</v>
      </c>
      <c r="AY311" s="243" t="s">
        <v>140</v>
      </c>
    </row>
    <row r="312" s="13" customFormat="1">
      <c r="A312" s="13"/>
      <c r="B312" s="233"/>
      <c r="C312" s="234"/>
      <c r="D312" s="226" t="s">
        <v>153</v>
      </c>
      <c r="E312" s="235" t="s">
        <v>19</v>
      </c>
      <c r="F312" s="236" t="s">
        <v>462</v>
      </c>
      <c r="G312" s="234"/>
      <c r="H312" s="237">
        <v>0.80418000000000001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153</v>
      </c>
      <c r="AU312" s="243" t="s">
        <v>80</v>
      </c>
      <c r="AV312" s="13" t="s">
        <v>80</v>
      </c>
      <c r="AW312" s="13" t="s">
        <v>34</v>
      </c>
      <c r="AX312" s="13" t="s">
        <v>71</v>
      </c>
      <c r="AY312" s="243" t="s">
        <v>140</v>
      </c>
    </row>
    <row r="313" s="13" customFormat="1">
      <c r="A313" s="13"/>
      <c r="B313" s="233"/>
      <c r="C313" s="234"/>
      <c r="D313" s="226" t="s">
        <v>153</v>
      </c>
      <c r="E313" s="235" t="s">
        <v>19</v>
      </c>
      <c r="F313" s="236" t="s">
        <v>463</v>
      </c>
      <c r="G313" s="234"/>
      <c r="H313" s="237">
        <v>0.61545000000000005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153</v>
      </c>
      <c r="AU313" s="243" t="s">
        <v>80</v>
      </c>
      <c r="AV313" s="13" t="s">
        <v>80</v>
      </c>
      <c r="AW313" s="13" t="s">
        <v>34</v>
      </c>
      <c r="AX313" s="13" t="s">
        <v>71</v>
      </c>
      <c r="AY313" s="243" t="s">
        <v>140</v>
      </c>
    </row>
    <row r="314" s="13" customFormat="1">
      <c r="A314" s="13"/>
      <c r="B314" s="233"/>
      <c r="C314" s="234"/>
      <c r="D314" s="226" t="s">
        <v>153</v>
      </c>
      <c r="E314" s="235" t="s">
        <v>19</v>
      </c>
      <c r="F314" s="236" t="s">
        <v>464</v>
      </c>
      <c r="G314" s="234"/>
      <c r="H314" s="237">
        <v>0.40634999999999999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153</v>
      </c>
      <c r="AU314" s="243" t="s">
        <v>80</v>
      </c>
      <c r="AV314" s="13" t="s">
        <v>80</v>
      </c>
      <c r="AW314" s="13" t="s">
        <v>34</v>
      </c>
      <c r="AX314" s="13" t="s">
        <v>71</v>
      </c>
      <c r="AY314" s="243" t="s">
        <v>140</v>
      </c>
    </row>
    <row r="315" s="2" customFormat="1" ht="16.5" customHeight="1">
      <c r="A315" s="39"/>
      <c r="B315" s="40"/>
      <c r="C315" s="213" t="s">
        <v>465</v>
      </c>
      <c r="D315" s="213" t="s">
        <v>142</v>
      </c>
      <c r="E315" s="214" t="s">
        <v>466</v>
      </c>
      <c r="F315" s="215" t="s">
        <v>433</v>
      </c>
      <c r="G315" s="216" t="s">
        <v>157</v>
      </c>
      <c r="H315" s="217">
        <v>2.8479999999999999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42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147</v>
      </c>
      <c r="AT315" s="224" t="s">
        <v>142</v>
      </c>
      <c r="AU315" s="224" t="s">
        <v>80</v>
      </c>
      <c r="AY315" s="18" t="s">
        <v>140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78</v>
      </c>
      <c r="BK315" s="225">
        <f>ROUND(I315*H315,2)</f>
        <v>0</v>
      </c>
      <c r="BL315" s="18" t="s">
        <v>147</v>
      </c>
      <c r="BM315" s="224" t="s">
        <v>467</v>
      </c>
    </row>
    <row r="316" s="2" customFormat="1">
      <c r="A316" s="39"/>
      <c r="B316" s="40"/>
      <c r="C316" s="41"/>
      <c r="D316" s="226" t="s">
        <v>149</v>
      </c>
      <c r="E316" s="41"/>
      <c r="F316" s="227" t="s">
        <v>433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149</v>
      </c>
      <c r="AU316" s="18" t="s">
        <v>80</v>
      </c>
    </row>
    <row r="317" s="2" customFormat="1" ht="24.15" customHeight="1">
      <c r="A317" s="39"/>
      <c r="B317" s="40"/>
      <c r="C317" s="213" t="s">
        <v>468</v>
      </c>
      <c r="D317" s="213" t="s">
        <v>142</v>
      </c>
      <c r="E317" s="214" t="s">
        <v>469</v>
      </c>
      <c r="F317" s="215" t="s">
        <v>470</v>
      </c>
      <c r="G317" s="216" t="s">
        <v>145</v>
      </c>
      <c r="H317" s="217">
        <v>12.868</v>
      </c>
      <c r="I317" s="218"/>
      <c r="J317" s="219">
        <f>ROUND(I317*H317,2)</f>
        <v>0</v>
      </c>
      <c r="K317" s="215" t="s">
        <v>146</v>
      </c>
      <c r="L317" s="45"/>
      <c r="M317" s="220" t="s">
        <v>19</v>
      </c>
      <c r="N317" s="221" t="s">
        <v>42</v>
      </c>
      <c r="O317" s="85"/>
      <c r="P317" s="222">
        <f>O317*H317</f>
        <v>0</v>
      </c>
      <c r="Q317" s="222">
        <v>0.0046499999999999996</v>
      </c>
      <c r="R317" s="222">
        <f>Q317*H317</f>
        <v>0.059836199999999999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147</v>
      </c>
      <c r="AT317" s="224" t="s">
        <v>142</v>
      </c>
      <c r="AU317" s="224" t="s">
        <v>80</v>
      </c>
      <c r="AY317" s="18" t="s">
        <v>140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78</v>
      </c>
      <c r="BK317" s="225">
        <f>ROUND(I317*H317,2)</f>
        <v>0</v>
      </c>
      <c r="BL317" s="18" t="s">
        <v>147</v>
      </c>
      <c r="BM317" s="224" t="s">
        <v>471</v>
      </c>
    </row>
    <row r="318" s="2" customFormat="1">
      <c r="A318" s="39"/>
      <c r="B318" s="40"/>
      <c r="C318" s="41"/>
      <c r="D318" s="226" t="s">
        <v>149</v>
      </c>
      <c r="E318" s="41"/>
      <c r="F318" s="227" t="s">
        <v>472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149</v>
      </c>
      <c r="AU318" s="18" t="s">
        <v>80</v>
      </c>
    </row>
    <row r="319" s="2" customFormat="1">
      <c r="A319" s="39"/>
      <c r="B319" s="40"/>
      <c r="C319" s="41"/>
      <c r="D319" s="231" t="s">
        <v>151</v>
      </c>
      <c r="E319" s="41"/>
      <c r="F319" s="232" t="s">
        <v>473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151</v>
      </c>
      <c r="AU319" s="18" t="s">
        <v>80</v>
      </c>
    </row>
    <row r="320" s="13" customFormat="1">
      <c r="A320" s="13"/>
      <c r="B320" s="233"/>
      <c r="C320" s="234"/>
      <c r="D320" s="226" t="s">
        <v>153</v>
      </c>
      <c r="E320" s="235" t="s">
        <v>19</v>
      </c>
      <c r="F320" s="236" t="s">
        <v>474</v>
      </c>
      <c r="G320" s="234"/>
      <c r="H320" s="237">
        <v>12.867799999999999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153</v>
      </c>
      <c r="AU320" s="243" t="s">
        <v>80</v>
      </c>
      <c r="AV320" s="13" t="s">
        <v>80</v>
      </c>
      <c r="AW320" s="13" t="s">
        <v>34</v>
      </c>
      <c r="AX320" s="13" t="s">
        <v>71</v>
      </c>
      <c r="AY320" s="243" t="s">
        <v>140</v>
      </c>
    </row>
    <row r="321" s="2" customFormat="1" ht="16.5" customHeight="1">
      <c r="A321" s="39"/>
      <c r="B321" s="40"/>
      <c r="C321" s="213" t="s">
        <v>475</v>
      </c>
      <c r="D321" s="213" t="s">
        <v>142</v>
      </c>
      <c r="E321" s="214" t="s">
        <v>476</v>
      </c>
      <c r="F321" s="215" t="s">
        <v>349</v>
      </c>
      <c r="G321" s="216" t="s">
        <v>145</v>
      </c>
      <c r="H321" s="217">
        <v>12.868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42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147</v>
      </c>
      <c r="AT321" s="224" t="s">
        <v>142</v>
      </c>
      <c r="AU321" s="224" t="s">
        <v>80</v>
      </c>
      <c r="AY321" s="18" t="s">
        <v>140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78</v>
      </c>
      <c r="BK321" s="225">
        <f>ROUND(I321*H321,2)</f>
        <v>0</v>
      </c>
      <c r="BL321" s="18" t="s">
        <v>147</v>
      </c>
      <c r="BM321" s="224" t="s">
        <v>477</v>
      </c>
    </row>
    <row r="322" s="2" customFormat="1">
      <c r="A322" s="39"/>
      <c r="B322" s="40"/>
      <c r="C322" s="41"/>
      <c r="D322" s="226" t="s">
        <v>149</v>
      </c>
      <c r="E322" s="41"/>
      <c r="F322" s="227" t="s">
        <v>349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149</v>
      </c>
      <c r="AU322" s="18" t="s">
        <v>80</v>
      </c>
    </row>
    <row r="323" s="2" customFormat="1" ht="24.15" customHeight="1">
      <c r="A323" s="39"/>
      <c r="B323" s="40"/>
      <c r="C323" s="213" t="s">
        <v>478</v>
      </c>
      <c r="D323" s="213" t="s">
        <v>142</v>
      </c>
      <c r="E323" s="214" t="s">
        <v>479</v>
      </c>
      <c r="F323" s="215" t="s">
        <v>480</v>
      </c>
      <c r="G323" s="216" t="s">
        <v>145</v>
      </c>
      <c r="H323" s="217">
        <v>12.868</v>
      </c>
      <c r="I323" s="218"/>
      <c r="J323" s="219">
        <f>ROUND(I323*H323,2)</f>
        <v>0</v>
      </c>
      <c r="K323" s="215" t="s">
        <v>146</v>
      </c>
      <c r="L323" s="45"/>
      <c r="M323" s="220" t="s">
        <v>19</v>
      </c>
      <c r="N323" s="221" t="s">
        <v>42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147</v>
      </c>
      <c r="AT323" s="224" t="s">
        <v>142</v>
      </c>
      <c r="AU323" s="224" t="s">
        <v>80</v>
      </c>
      <c r="AY323" s="18" t="s">
        <v>140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78</v>
      </c>
      <c r="BK323" s="225">
        <f>ROUND(I323*H323,2)</f>
        <v>0</v>
      </c>
      <c r="BL323" s="18" t="s">
        <v>147</v>
      </c>
      <c r="BM323" s="224" t="s">
        <v>481</v>
      </c>
    </row>
    <row r="324" s="2" customFormat="1">
      <c r="A324" s="39"/>
      <c r="B324" s="40"/>
      <c r="C324" s="41"/>
      <c r="D324" s="226" t="s">
        <v>149</v>
      </c>
      <c r="E324" s="41"/>
      <c r="F324" s="227" t="s">
        <v>482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149</v>
      </c>
      <c r="AU324" s="18" t="s">
        <v>80</v>
      </c>
    </row>
    <row r="325" s="2" customFormat="1">
      <c r="A325" s="39"/>
      <c r="B325" s="40"/>
      <c r="C325" s="41"/>
      <c r="D325" s="231" t="s">
        <v>151</v>
      </c>
      <c r="E325" s="41"/>
      <c r="F325" s="232" t="s">
        <v>483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151</v>
      </c>
      <c r="AU325" s="18" t="s">
        <v>80</v>
      </c>
    </row>
    <row r="326" s="2" customFormat="1" ht="24.15" customHeight="1">
      <c r="A326" s="39"/>
      <c r="B326" s="40"/>
      <c r="C326" s="213" t="s">
        <v>484</v>
      </c>
      <c r="D326" s="213" t="s">
        <v>142</v>
      </c>
      <c r="E326" s="214" t="s">
        <v>485</v>
      </c>
      <c r="F326" s="215" t="s">
        <v>486</v>
      </c>
      <c r="G326" s="216" t="s">
        <v>145</v>
      </c>
      <c r="H326" s="217">
        <v>12.868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42</v>
      </c>
      <c r="O326" s="85"/>
      <c r="P326" s="222">
        <f>O326*H326</f>
        <v>0</v>
      </c>
      <c r="Q326" s="222">
        <v>0.0033999999999999998</v>
      </c>
      <c r="R326" s="222">
        <f>Q326*H326</f>
        <v>0.043751199999999997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147</v>
      </c>
      <c r="AT326" s="224" t="s">
        <v>142</v>
      </c>
      <c r="AU326" s="224" t="s">
        <v>80</v>
      </c>
      <c r="AY326" s="18" t="s">
        <v>140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78</v>
      </c>
      <c r="BK326" s="225">
        <f>ROUND(I326*H326,2)</f>
        <v>0</v>
      </c>
      <c r="BL326" s="18" t="s">
        <v>147</v>
      </c>
      <c r="BM326" s="224" t="s">
        <v>487</v>
      </c>
    </row>
    <row r="327" s="2" customFormat="1">
      <c r="A327" s="39"/>
      <c r="B327" s="40"/>
      <c r="C327" s="41"/>
      <c r="D327" s="226" t="s">
        <v>149</v>
      </c>
      <c r="E327" s="41"/>
      <c r="F327" s="227" t="s">
        <v>488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149</v>
      </c>
      <c r="AU327" s="18" t="s">
        <v>80</v>
      </c>
    </row>
    <row r="328" s="2" customFormat="1" ht="33" customHeight="1">
      <c r="A328" s="39"/>
      <c r="B328" s="40"/>
      <c r="C328" s="213" t="s">
        <v>489</v>
      </c>
      <c r="D328" s="213" t="s">
        <v>142</v>
      </c>
      <c r="E328" s="214" t="s">
        <v>490</v>
      </c>
      <c r="F328" s="215" t="s">
        <v>491</v>
      </c>
      <c r="G328" s="216" t="s">
        <v>145</v>
      </c>
      <c r="H328" s="217">
        <v>4.1299999999999999</v>
      </c>
      <c r="I328" s="218"/>
      <c r="J328" s="219">
        <f>ROUND(I328*H328,2)</f>
        <v>0</v>
      </c>
      <c r="K328" s="215" t="s">
        <v>146</v>
      </c>
      <c r="L328" s="45"/>
      <c r="M328" s="220" t="s">
        <v>19</v>
      </c>
      <c r="N328" s="221" t="s">
        <v>42</v>
      </c>
      <c r="O328" s="85"/>
      <c r="P328" s="222">
        <f>O328*H328</f>
        <v>0</v>
      </c>
      <c r="Q328" s="222">
        <v>0.0016100000000000001</v>
      </c>
      <c r="R328" s="222">
        <f>Q328*H328</f>
        <v>0.0066493000000000003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147</v>
      </c>
      <c r="AT328" s="224" t="s">
        <v>142</v>
      </c>
      <c r="AU328" s="224" t="s">
        <v>80</v>
      </c>
      <c r="AY328" s="18" t="s">
        <v>140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78</v>
      </c>
      <c r="BK328" s="225">
        <f>ROUND(I328*H328,2)</f>
        <v>0</v>
      </c>
      <c r="BL328" s="18" t="s">
        <v>147</v>
      </c>
      <c r="BM328" s="224" t="s">
        <v>492</v>
      </c>
    </row>
    <row r="329" s="2" customFormat="1">
      <c r="A329" s="39"/>
      <c r="B329" s="40"/>
      <c r="C329" s="41"/>
      <c r="D329" s="226" t="s">
        <v>149</v>
      </c>
      <c r="E329" s="41"/>
      <c r="F329" s="227" t="s">
        <v>493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149</v>
      </c>
      <c r="AU329" s="18" t="s">
        <v>80</v>
      </c>
    </row>
    <row r="330" s="2" customFormat="1">
      <c r="A330" s="39"/>
      <c r="B330" s="40"/>
      <c r="C330" s="41"/>
      <c r="D330" s="231" t="s">
        <v>151</v>
      </c>
      <c r="E330" s="41"/>
      <c r="F330" s="232" t="s">
        <v>494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151</v>
      </c>
      <c r="AU330" s="18" t="s">
        <v>80</v>
      </c>
    </row>
    <row r="331" s="13" customFormat="1">
      <c r="A331" s="13"/>
      <c r="B331" s="233"/>
      <c r="C331" s="234"/>
      <c r="D331" s="226" t="s">
        <v>153</v>
      </c>
      <c r="E331" s="235" t="s">
        <v>19</v>
      </c>
      <c r="F331" s="236" t="s">
        <v>495</v>
      </c>
      <c r="G331" s="234"/>
      <c r="H331" s="237">
        <v>4.1301700000000006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153</v>
      </c>
      <c r="AU331" s="243" t="s">
        <v>80</v>
      </c>
      <c r="AV331" s="13" t="s">
        <v>80</v>
      </c>
      <c r="AW331" s="13" t="s">
        <v>34</v>
      </c>
      <c r="AX331" s="13" t="s">
        <v>71</v>
      </c>
      <c r="AY331" s="243" t="s">
        <v>140</v>
      </c>
    </row>
    <row r="332" s="2" customFormat="1" ht="33" customHeight="1">
      <c r="A332" s="39"/>
      <c r="B332" s="40"/>
      <c r="C332" s="213" t="s">
        <v>496</v>
      </c>
      <c r="D332" s="213" t="s">
        <v>142</v>
      </c>
      <c r="E332" s="214" t="s">
        <v>497</v>
      </c>
      <c r="F332" s="215" t="s">
        <v>498</v>
      </c>
      <c r="G332" s="216" t="s">
        <v>145</v>
      </c>
      <c r="H332" s="217">
        <v>4.1299999999999999</v>
      </c>
      <c r="I332" s="218"/>
      <c r="J332" s="219">
        <f>ROUND(I332*H332,2)</f>
        <v>0</v>
      </c>
      <c r="K332" s="215" t="s">
        <v>146</v>
      </c>
      <c r="L332" s="45"/>
      <c r="M332" s="220" t="s">
        <v>19</v>
      </c>
      <c r="N332" s="221" t="s">
        <v>42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147</v>
      </c>
      <c r="AT332" s="224" t="s">
        <v>142</v>
      </c>
      <c r="AU332" s="224" t="s">
        <v>80</v>
      </c>
      <c r="AY332" s="18" t="s">
        <v>140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78</v>
      </c>
      <c r="BK332" s="225">
        <f>ROUND(I332*H332,2)</f>
        <v>0</v>
      </c>
      <c r="BL332" s="18" t="s">
        <v>147</v>
      </c>
      <c r="BM332" s="224" t="s">
        <v>499</v>
      </c>
    </row>
    <row r="333" s="2" customFormat="1">
      <c r="A333" s="39"/>
      <c r="B333" s="40"/>
      <c r="C333" s="41"/>
      <c r="D333" s="226" t="s">
        <v>149</v>
      </c>
      <c r="E333" s="41"/>
      <c r="F333" s="227" t="s">
        <v>500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149</v>
      </c>
      <c r="AU333" s="18" t="s">
        <v>80</v>
      </c>
    </row>
    <row r="334" s="2" customFormat="1">
      <c r="A334" s="39"/>
      <c r="B334" s="40"/>
      <c r="C334" s="41"/>
      <c r="D334" s="231" t="s">
        <v>151</v>
      </c>
      <c r="E334" s="41"/>
      <c r="F334" s="232" t="s">
        <v>501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151</v>
      </c>
      <c r="AU334" s="18" t="s">
        <v>80</v>
      </c>
    </row>
    <row r="335" s="2" customFormat="1" ht="24.15" customHeight="1">
      <c r="A335" s="39"/>
      <c r="B335" s="40"/>
      <c r="C335" s="213" t="s">
        <v>502</v>
      </c>
      <c r="D335" s="213" t="s">
        <v>142</v>
      </c>
      <c r="E335" s="214" t="s">
        <v>503</v>
      </c>
      <c r="F335" s="215" t="s">
        <v>504</v>
      </c>
      <c r="G335" s="216" t="s">
        <v>196</v>
      </c>
      <c r="H335" s="217">
        <v>0.22500000000000001</v>
      </c>
      <c r="I335" s="218"/>
      <c r="J335" s="219">
        <f>ROUND(I335*H335,2)</f>
        <v>0</v>
      </c>
      <c r="K335" s="215" t="s">
        <v>146</v>
      </c>
      <c r="L335" s="45"/>
      <c r="M335" s="220" t="s">
        <v>19</v>
      </c>
      <c r="N335" s="221" t="s">
        <v>42</v>
      </c>
      <c r="O335" s="85"/>
      <c r="P335" s="222">
        <f>O335*H335</f>
        <v>0</v>
      </c>
      <c r="Q335" s="222">
        <v>1.0551200000000001</v>
      </c>
      <c r="R335" s="222">
        <f>Q335*H335</f>
        <v>0.23740200000000003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147</v>
      </c>
      <c r="AT335" s="224" t="s">
        <v>142</v>
      </c>
      <c r="AU335" s="224" t="s">
        <v>80</v>
      </c>
      <c r="AY335" s="18" t="s">
        <v>140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78</v>
      </c>
      <c r="BK335" s="225">
        <f>ROUND(I335*H335,2)</f>
        <v>0</v>
      </c>
      <c r="BL335" s="18" t="s">
        <v>147</v>
      </c>
      <c r="BM335" s="224" t="s">
        <v>505</v>
      </c>
    </row>
    <row r="336" s="2" customFormat="1">
      <c r="A336" s="39"/>
      <c r="B336" s="40"/>
      <c r="C336" s="41"/>
      <c r="D336" s="226" t="s">
        <v>149</v>
      </c>
      <c r="E336" s="41"/>
      <c r="F336" s="227" t="s">
        <v>506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149</v>
      </c>
      <c r="AU336" s="18" t="s">
        <v>80</v>
      </c>
    </row>
    <row r="337" s="2" customFormat="1">
      <c r="A337" s="39"/>
      <c r="B337" s="40"/>
      <c r="C337" s="41"/>
      <c r="D337" s="231" t="s">
        <v>151</v>
      </c>
      <c r="E337" s="41"/>
      <c r="F337" s="232" t="s">
        <v>507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151</v>
      </c>
      <c r="AU337" s="18" t="s">
        <v>80</v>
      </c>
    </row>
    <row r="338" s="13" customFormat="1">
      <c r="A338" s="13"/>
      <c r="B338" s="233"/>
      <c r="C338" s="234"/>
      <c r="D338" s="226" t="s">
        <v>153</v>
      </c>
      <c r="E338" s="235" t="s">
        <v>19</v>
      </c>
      <c r="F338" s="236" t="s">
        <v>508</v>
      </c>
      <c r="G338" s="234"/>
      <c r="H338" s="237">
        <v>0.057426959999999992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153</v>
      </c>
      <c r="AU338" s="243" t="s">
        <v>80</v>
      </c>
      <c r="AV338" s="13" t="s">
        <v>80</v>
      </c>
      <c r="AW338" s="13" t="s">
        <v>34</v>
      </c>
      <c r="AX338" s="13" t="s">
        <v>71</v>
      </c>
      <c r="AY338" s="243" t="s">
        <v>140</v>
      </c>
    </row>
    <row r="339" s="13" customFormat="1">
      <c r="A339" s="13"/>
      <c r="B339" s="233"/>
      <c r="C339" s="234"/>
      <c r="D339" s="226" t="s">
        <v>153</v>
      </c>
      <c r="E339" s="235" t="s">
        <v>19</v>
      </c>
      <c r="F339" s="236" t="s">
        <v>509</v>
      </c>
      <c r="G339" s="234"/>
      <c r="H339" s="237">
        <v>0.16801843891200005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153</v>
      </c>
      <c r="AU339" s="243" t="s">
        <v>80</v>
      </c>
      <c r="AV339" s="13" t="s">
        <v>80</v>
      </c>
      <c r="AW339" s="13" t="s">
        <v>34</v>
      </c>
      <c r="AX339" s="13" t="s">
        <v>71</v>
      </c>
      <c r="AY339" s="243" t="s">
        <v>140</v>
      </c>
    </row>
    <row r="340" s="2" customFormat="1" ht="16.5" customHeight="1">
      <c r="A340" s="39"/>
      <c r="B340" s="40"/>
      <c r="C340" s="213" t="s">
        <v>510</v>
      </c>
      <c r="D340" s="213" t="s">
        <v>142</v>
      </c>
      <c r="E340" s="214" t="s">
        <v>511</v>
      </c>
      <c r="F340" s="215" t="s">
        <v>512</v>
      </c>
      <c r="G340" s="216" t="s">
        <v>157</v>
      </c>
      <c r="H340" s="217">
        <v>1.732</v>
      </c>
      <c r="I340" s="218"/>
      <c r="J340" s="219">
        <f>ROUND(I340*H340,2)</f>
        <v>0</v>
      </c>
      <c r="K340" s="215" t="s">
        <v>146</v>
      </c>
      <c r="L340" s="45"/>
      <c r="M340" s="220" t="s">
        <v>19</v>
      </c>
      <c r="N340" s="221" t="s">
        <v>42</v>
      </c>
      <c r="O340" s="85"/>
      <c r="P340" s="222">
        <f>O340*H340</f>
        <v>0</v>
      </c>
      <c r="Q340" s="222">
        <v>2.5019800000000001</v>
      </c>
      <c r="R340" s="222">
        <f>Q340*H340</f>
        <v>4.3334293600000002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147</v>
      </c>
      <c r="AT340" s="224" t="s">
        <v>142</v>
      </c>
      <c r="AU340" s="224" t="s">
        <v>80</v>
      </c>
      <c r="AY340" s="18" t="s">
        <v>140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78</v>
      </c>
      <c r="BK340" s="225">
        <f>ROUND(I340*H340,2)</f>
        <v>0</v>
      </c>
      <c r="BL340" s="18" t="s">
        <v>147</v>
      </c>
      <c r="BM340" s="224" t="s">
        <v>513</v>
      </c>
    </row>
    <row r="341" s="2" customFormat="1">
      <c r="A341" s="39"/>
      <c r="B341" s="40"/>
      <c r="C341" s="41"/>
      <c r="D341" s="226" t="s">
        <v>149</v>
      </c>
      <c r="E341" s="41"/>
      <c r="F341" s="227" t="s">
        <v>514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149</v>
      </c>
      <c r="AU341" s="18" t="s">
        <v>80</v>
      </c>
    </row>
    <row r="342" s="2" customFormat="1">
      <c r="A342" s="39"/>
      <c r="B342" s="40"/>
      <c r="C342" s="41"/>
      <c r="D342" s="231" t="s">
        <v>151</v>
      </c>
      <c r="E342" s="41"/>
      <c r="F342" s="232" t="s">
        <v>515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151</v>
      </c>
      <c r="AU342" s="18" t="s">
        <v>80</v>
      </c>
    </row>
    <row r="343" s="13" customFormat="1">
      <c r="A343" s="13"/>
      <c r="B343" s="233"/>
      <c r="C343" s="234"/>
      <c r="D343" s="226" t="s">
        <v>153</v>
      </c>
      <c r="E343" s="235" t="s">
        <v>19</v>
      </c>
      <c r="F343" s="236" t="s">
        <v>516</v>
      </c>
      <c r="G343" s="234"/>
      <c r="H343" s="237">
        <v>1.7316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153</v>
      </c>
      <c r="AU343" s="243" t="s">
        <v>80</v>
      </c>
      <c r="AV343" s="13" t="s">
        <v>80</v>
      </c>
      <c r="AW343" s="13" t="s">
        <v>34</v>
      </c>
      <c r="AX343" s="13" t="s">
        <v>71</v>
      </c>
      <c r="AY343" s="243" t="s">
        <v>140</v>
      </c>
    </row>
    <row r="344" s="2" customFormat="1" ht="16.5" customHeight="1">
      <c r="A344" s="39"/>
      <c r="B344" s="40"/>
      <c r="C344" s="213" t="s">
        <v>517</v>
      </c>
      <c r="D344" s="213" t="s">
        <v>142</v>
      </c>
      <c r="E344" s="214" t="s">
        <v>518</v>
      </c>
      <c r="F344" s="215" t="s">
        <v>433</v>
      </c>
      <c r="G344" s="216" t="s">
        <v>157</v>
      </c>
      <c r="H344" s="217">
        <v>1.732</v>
      </c>
      <c r="I344" s="218"/>
      <c r="J344" s="219">
        <f>ROUND(I344*H344,2)</f>
        <v>0</v>
      </c>
      <c r="K344" s="215" t="s">
        <v>19</v>
      </c>
      <c r="L344" s="45"/>
      <c r="M344" s="220" t="s">
        <v>19</v>
      </c>
      <c r="N344" s="221" t="s">
        <v>42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147</v>
      </c>
      <c r="AT344" s="224" t="s">
        <v>142</v>
      </c>
      <c r="AU344" s="224" t="s">
        <v>80</v>
      </c>
      <c r="AY344" s="18" t="s">
        <v>140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78</v>
      </c>
      <c r="BK344" s="225">
        <f>ROUND(I344*H344,2)</f>
        <v>0</v>
      </c>
      <c r="BL344" s="18" t="s">
        <v>147</v>
      </c>
      <c r="BM344" s="224" t="s">
        <v>519</v>
      </c>
    </row>
    <row r="345" s="2" customFormat="1">
      <c r="A345" s="39"/>
      <c r="B345" s="40"/>
      <c r="C345" s="41"/>
      <c r="D345" s="226" t="s">
        <v>149</v>
      </c>
      <c r="E345" s="41"/>
      <c r="F345" s="227" t="s">
        <v>433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149</v>
      </c>
      <c r="AU345" s="18" t="s">
        <v>80</v>
      </c>
    </row>
    <row r="346" s="2" customFormat="1" ht="16.5" customHeight="1">
      <c r="A346" s="39"/>
      <c r="B346" s="40"/>
      <c r="C346" s="213" t="s">
        <v>520</v>
      </c>
      <c r="D346" s="213" t="s">
        <v>142</v>
      </c>
      <c r="E346" s="214" t="s">
        <v>521</v>
      </c>
      <c r="F346" s="215" t="s">
        <v>522</v>
      </c>
      <c r="G346" s="216" t="s">
        <v>145</v>
      </c>
      <c r="H346" s="217">
        <v>11.544000000000001</v>
      </c>
      <c r="I346" s="218"/>
      <c r="J346" s="219">
        <f>ROUND(I346*H346,2)</f>
        <v>0</v>
      </c>
      <c r="K346" s="215" t="s">
        <v>146</v>
      </c>
      <c r="L346" s="45"/>
      <c r="M346" s="220" t="s">
        <v>19</v>
      </c>
      <c r="N346" s="221" t="s">
        <v>42</v>
      </c>
      <c r="O346" s="85"/>
      <c r="P346" s="222">
        <f>O346*H346</f>
        <v>0</v>
      </c>
      <c r="Q346" s="222">
        <v>0.011169999999999999</v>
      </c>
      <c r="R346" s="222">
        <f>Q346*H346</f>
        <v>0.12894648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147</v>
      </c>
      <c r="AT346" s="224" t="s">
        <v>142</v>
      </c>
      <c r="AU346" s="224" t="s">
        <v>80</v>
      </c>
      <c r="AY346" s="18" t="s">
        <v>140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78</v>
      </c>
      <c r="BK346" s="225">
        <f>ROUND(I346*H346,2)</f>
        <v>0</v>
      </c>
      <c r="BL346" s="18" t="s">
        <v>147</v>
      </c>
      <c r="BM346" s="224" t="s">
        <v>523</v>
      </c>
    </row>
    <row r="347" s="2" customFormat="1">
      <c r="A347" s="39"/>
      <c r="B347" s="40"/>
      <c r="C347" s="41"/>
      <c r="D347" s="226" t="s">
        <v>149</v>
      </c>
      <c r="E347" s="41"/>
      <c r="F347" s="227" t="s">
        <v>524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149</v>
      </c>
      <c r="AU347" s="18" t="s">
        <v>80</v>
      </c>
    </row>
    <row r="348" s="2" customFormat="1">
      <c r="A348" s="39"/>
      <c r="B348" s="40"/>
      <c r="C348" s="41"/>
      <c r="D348" s="231" t="s">
        <v>151</v>
      </c>
      <c r="E348" s="41"/>
      <c r="F348" s="232" t="s">
        <v>525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151</v>
      </c>
      <c r="AU348" s="18" t="s">
        <v>80</v>
      </c>
    </row>
    <row r="349" s="13" customFormat="1">
      <c r="A349" s="13"/>
      <c r="B349" s="233"/>
      <c r="C349" s="234"/>
      <c r="D349" s="226" t="s">
        <v>153</v>
      </c>
      <c r="E349" s="235" t="s">
        <v>19</v>
      </c>
      <c r="F349" s="236" t="s">
        <v>526</v>
      </c>
      <c r="G349" s="234"/>
      <c r="H349" s="237">
        <v>11.544000000000001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153</v>
      </c>
      <c r="AU349" s="243" t="s">
        <v>80</v>
      </c>
      <c r="AV349" s="13" t="s">
        <v>80</v>
      </c>
      <c r="AW349" s="13" t="s">
        <v>34</v>
      </c>
      <c r="AX349" s="13" t="s">
        <v>71</v>
      </c>
      <c r="AY349" s="243" t="s">
        <v>140</v>
      </c>
    </row>
    <row r="350" s="2" customFormat="1" ht="16.5" customHeight="1">
      <c r="A350" s="39"/>
      <c r="B350" s="40"/>
      <c r="C350" s="213" t="s">
        <v>527</v>
      </c>
      <c r="D350" s="213" t="s">
        <v>142</v>
      </c>
      <c r="E350" s="214" t="s">
        <v>528</v>
      </c>
      <c r="F350" s="215" t="s">
        <v>529</v>
      </c>
      <c r="G350" s="216" t="s">
        <v>145</v>
      </c>
      <c r="H350" s="217">
        <v>11.544000000000001</v>
      </c>
      <c r="I350" s="218"/>
      <c r="J350" s="219">
        <f>ROUND(I350*H350,2)</f>
        <v>0</v>
      </c>
      <c r="K350" s="215" t="s">
        <v>146</v>
      </c>
      <c r="L350" s="45"/>
      <c r="M350" s="220" t="s">
        <v>19</v>
      </c>
      <c r="N350" s="221" t="s">
        <v>42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147</v>
      </c>
      <c r="AT350" s="224" t="s">
        <v>142</v>
      </c>
      <c r="AU350" s="224" t="s">
        <v>80</v>
      </c>
      <c r="AY350" s="18" t="s">
        <v>140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78</v>
      </c>
      <c r="BK350" s="225">
        <f>ROUND(I350*H350,2)</f>
        <v>0</v>
      </c>
      <c r="BL350" s="18" t="s">
        <v>147</v>
      </c>
      <c r="BM350" s="224" t="s">
        <v>530</v>
      </c>
    </row>
    <row r="351" s="2" customFormat="1">
      <c r="A351" s="39"/>
      <c r="B351" s="40"/>
      <c r="C351" s="41"/>
      <c r="D351" s="226" t="s">
        <v>149</v>
      </c>
      <c r="E351" s="41"/>
      <c r="F351" s="227" t="s">
        <v>531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149</v>
      </c>
      <c r="AU351" s="18" t="s">
        <v>80</v>
      </c>
    </row>
    <row r="352" s="2" customFormat="1">
      <c r="A352" s="39"/>
      <c r="B352" s="40"/>
      <c r="C352" s="41"/>
      <c r="D352" s="231" t="s">
        <v>151</v>
      </c>
      <c r="E352" s="41"/>
      <c r="F352" s="232" t="s">
        <v>532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151</v>
      </c>
      <c r="AU352" s="18" t="s">
        <v>80</v>
      </c>
    </row>
    <row r="353" s="2" customFormat="1" ht="24.15" customHeight="1">
      <c r="A353" s="39"/>
      <c r="B353" s="40"/>
      <c r="C353" s="213" t="s">
        <v>533</v>
      </c>
      <c r="D353" s="213" t="s">
        <v>142</v>
      </c>
      <c r="E353" s="214" t="s">
        <v>534</v>
      </c>
      <c r="F353" s="215" t="s">
        <v>535</v>
      </c>
      <c r="G353" s="216" t="s">
        <v>145</v>
      </c>
      <c r="H353" s="217">
        <v>11.544000000000001</v>
      </c>
      <c r="I353" s="218"/>
      <c r="J353" s="219">
        <f>ROUND(I353*H353,2)</f>
        <v>0</v>
      </c>
      <c r="K353" s="215" t="s">
        <v>19</v>
      </c>
      <c r="L353" s="45"/>
      <c r="M353" s="220" t="s">
        <v>19</v>
      </c>
      <c r="N353" s="221" t="s">
        <v>42</v>
      </c>
      <c r="O353" s="85"/>
      <c r="P353" s="222">
        <f>O353*H353</f>
        <v>0</v>
      </c>
      <c r="Q353" s="222">
        <v>0.0025000000000000001</v>
      </c>
      <c r="R353" s="222">
        <f>Q353*H353</f>
        <v>0.02886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147</v>
      </c>
      <c r="AT353" s="224" t="s">
        <v>142</v>
      </c>
      <c r="AU353" s="224" t="s">
        <v>80</v>
      </c>
      <c r="AY353" s="18" t="s">
        <v>140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78</v>
      </c>
      <c r="BK353" s="225">
        <f>ROUND(I353*H353,2)</f>
        <v>0</v>
      </c>
      <c r="BL353" s="18" t="s">
        <v>147</v>
      </c>
      <c r="BM353" s="224" t="s">
        <v>536</v>
      </c>
    </row>
    <row r="354" s="2" customFormat="1">
      <c r="A354" s="39"/>
      <c r="B354" s="40"/>
      <c r="C354" s="41"/>
      <c r="D354" s="226" t="s">
        <v>149</v>
      </c>
      <c r="E354" s="41"/>
      <c r="F354" s="227" t="s">
        <v>535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149</v>
      </c>
      <c r="AU354" s="18" t="s">
        <v>80</v>
      </c>
    </row>
    <row r="355" s="2" customFormat="1" ht="24.15" customHeight="1">
      <c r="A355" s="39"/>
      <c r="B355" s="40"/>
      <c r="C355" s="213" t="s">
        <v>537</v>
      </c>
      <c r="D355" s="213" t="s">
        <v>142</v>
      </c>
      <c r="E355" s="214" t="s">
        <v>538</v>
      </c>
      <c r="F355" s="215" t="s">
        <v>539</v>
      </c>
      <c r="G355" s="216" t="s">
        <v>196</v>
      </c>
      <c r="H355" s="217">
        <v>0.092999999999999999</v>
      </c>
      <c r="I355" s="218"/>
      <c r="J355" s="219">
        <f>ROUND(I355*H355,2)</f>
        <v>0</v>
      </c>
      <c r="K355" s="215" t="s">
        <v>146</v>
      </c>
      <c r="L355" s="45"/>
      <c r="M355" s="220" t="s">
        <v>19</v>
      </c>
      <c r="N355" s="221" t="s">
        <v>42</v>
      </c>
      <c r="O355" s="85"/>
      <c r="P355" s="222">
        <f>O355*H355</f>
        <v>0</v>
      </c>
      <c r="Q355" s="222">
        <v>1.05291</v>
      </c>
      <c r="R355" s="222">
        <f>Q355*H355</f>
        <v>0.097920629999999995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147</v>
      </c>
      <c r="AT355" s="224" t="s">
        <v>142</v>
      </c>
      <c r="AU355" s="224" t="s">
        <v>80</v>
      </c>
      <c r="AY355" s="18" t="s">
        <v>140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78</v>
      </c>
      <c r="BK355" s="225">
        <f>ROUND(I355*H355,2)</f>
        <v>0</v>
      </c>
      <c r="BL355" s="18" t="s">
        <v>147</v>
      </c>
      <c r="BM355" s="224" t="s">
        <v>540</v>
      </c>
    </row>
    <row r="356" s="2" customFormat="1">
      <c r="A356" s="39"/>
      <c r="B356" s="40"/>
      <c r="C356" s="41"/>
      <c r="D356" s="226" t="s">
        <v>149</v>
      </c>
      <c r="E356" s="41"/>
      <c r="F356" s="227" t="s">
        <v>541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149</v>
      </c>
      <c r="AU356" s="18" t="s">
        <v>80</v>
      </c>
    </row>
    <row r="357" s="2" customFormat="1">
      <c r="A357" s="39"/>
      <c r="B357" s="40"/>
      <c r="C357" s="41"/>
      <c r="D357" s="231" t="s">
        <v>151</v>
      </c>
      <c r="E357" s="41"/>
      <c r="F357" s="232" t="s">
        <v>542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151</v>
      </c>
      <c r="AU357" s="18" t="s">
        <v>80</v>
      </c>
    </row>
    <row r="358" s="13" customFormat="1">
      <c r="A358" s="13"/>
      <c r="B358" s="233"/>
      <c r="C358" s="234"/>
      <c r="D358" s="226" t="s">
        <v>153</v>
      </c>
      <c r="E358" s="235" t="s">
        <v>19</v>
      </c>
      <c r="F358" s="236" t="s">
        <v>543</v>
      </c>
      <c r="G358" s="234"/>
      <c r="H358" s="237">
        <v>0.093121599999999999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153</v>
      </c>
      <c r="AU358" s="243" t="s">
        <v>80</v>
      </c>
      <c r="AV358" s="13" t="s">
        <v>80</v>
      </c>
      <c r="AW358" s="13" t="s">
        <v>34</v>
      </c>
      <c r="AX358" s="13" t="s">
        <v>71</v>
      </c>
      <c r="AY358" s="243" t="s">
        <v>140</v>
      </c>
    </row>
    <row r="359" s="2" customFormat="1" ht="21.75" customHeight="1">
      <c r="A359" s="39"/>
      <c r="B359" s="40"/>
      <c r="C359" s="213" t="s">
        <v>544</v>
      </c>
      <c r="D359" s="213" t="s">
        <v>142</v>
      </c>
      <c r="E359" s="214" t="s">
        <v>545</v>
      </c>
      <c r="F359" s="215" t="s">
        <v>546</v>
      </c>
      <c r="G359" s="216" t="s">
        <v>157</v>
      </c>
      <c r="H359" s="217">
        <v>1.2</v>
      </c>
      <c r="I359" s="218"/>
      <c r="J359" s="219">
        <f>ROUND(I359*H359,2)</f>
        <v>0</v>
      </c>
      <c r="K359" s="215" t="s">
        <v>19</v>
      </c>
      <c r="L359" s="45"/>
      <c r="M359" s="220" t="s">
        <v>19</v>
      </c>
      <c r="N359" s="221" t="s">
        <v>42</v>
      </c>
      <c r="O359" s="85"/>
      <c r="P359" s="222">
        <f>O359*H359</f>
        <v>0</v>
      </c>
      <c r="Q359" s="222">
        <v>2.50194574</v>
      </c>
      <c r="R359" s="222">
        <f>Q359*H359</f>
        <v>3.002334888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147</v>
      </c>
      <c r="AT359" s="224" t="s">
        <v>142</v>
      </c>
      <c r="AU359" s="224" t="s">
        <v>80</v>
      </c>
      <c r="AY359" s="18" t="s">
        <v>140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78</v>
      </c>
      <c r="BK359" s="225">
        <f>ROUND(I359*H359,2)</f>
        <v>0</v>
      </c>
      <c r="BL359" s="18" t="s">
        <v>147</v>
      </c>
      <c r="BM359" s="224" t="s">
        <v>547</v>
      </c>
    </row>
    <row r="360" s="2" customFormat="1">
      <c r="A360" s="39"/>
      <c r="B360" s="40"/>
      <c r="C360" s="41"/>
      <c r="D360" s="226" t="s">
        <v>149</v>
      </c>
      <c r="E360" s="41"/>
      <c r="F360" s="227" t="s">
        <v>548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149</v>
      </c>
      <c r="AU360" s="18" t="s">
        <v>80</v>
      </c>
    </row>
    <row r="361" s="13" customFormat="1">
      <c r="A361" s="13"/>
      <c r="B361" s="233"/>
      <c r="C361" s="234"/>
      <c r="D361" s="226" t="s">
        <v>153</v>
      </c>
      <c r="E361" s="235" t="s">
        <v>19</v>
      </c>
      <c r="F361" s="236" t="s">
        <v>549</v>
      </c>
      <c r="G361" s="234"/>
      <c r="H361" s="237">
        <v>1.2000000000000002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153</v>
      </c>
      <c r="AU361" s="243" t="s">
        <v>80</v>
      </c>
      <c r="AV361" s="13" t="s">
        <v>80</v>
      </c>
      <c r="AW361" s="13" t="s">
        <v>34</v>
      </c>
      <c r="AX361" s="13" t="s">
        <v>71</v>
      </c>
      <c r="AY361" s="243" t="s">
        <v>140</v>
      </c>
    </row>
    <row r="362" s="2" customFormat="1" ht="24.15" customHeight="1">
      <c r="A362" s="39"/>
      <c r="B362" s="40"/>
      <c r="C362" s="213" t="s">
        <v>550</v>
      </c>
      <c r="D362" s="213" t="s">
        <v>142</v>
      </c>
      <c r="E362" s="214" t="s">
        <v>551</v>
      </c>
      <c r="F362" s="215" t="s">
        <v>552</v>
      </c>
      <c r="G362" s="216" t="s">
        <v>196</v>
      </c>
      <c r="H362" s="217">
        <v>0.021000000000000001</v>
      </c>
      <c r="I362" s="218"/>
      <c r="J362" s="219">
        <f>ROUND(I362*H362,2)</f>
        <v>0</v>
      </c>
      <c r="K362" s="215" t="s">
        <v>146</v>
      </c>
      <c r="L362" s="45"/>
      <c r="M362" s="220" t="s">
        <v>19</v>
      </c>
      <c r="N362" s="221" t="s">
        <v>42</v>
      </c>
      <c r="O362" s="85"/>
      <c r="P362" s="222">
        <f>O362*H362</f>
        <v>0</v>
      </c>
      <c r="Q362" s="222">
        <v>1.1537356000000001</v>
      </c>
      <c r="R362" s="222">
        <f>Q362*H362</f>
        <v>0.024228447600000005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147</v>
      </c>
      <c r="AT362" s="224" t="s">
        <v>142</v>
      </c>
      <c r="AU362" s="224" t="s">
        <v>80</v>
      </c>
      <c r="AY362" s="18" t="s">
        <v>140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78</v>
      </c>
      <c r="BK362" s="225">
        <f>ROUND(I362*H362,2)</f>
        <v>0</v>
      </c>
      <c r="BL362" s="18" t="s">
        <v>147</v>
      </c>
      <c r="BM362" s="224" t="s">
        <v>553</v>
      </c>
    </row>
    <row r="363" s="2" customFormat="1">
      <c r="A363" s="39"/>
      <c r="B363" s="40"/>
      <c r="C363" s="41"/>
      <c r="D363" s="226" t="s">
        <v>149</v>
      </c>
      <c r="E363" s="41"/>
      <c r="F363" s="227" t="s">
        <v>554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149</v>
      </c>
      <c r="AU363" s="18" t="s">
        <v>80</v>
      </c>
    </row>
    <row r="364" s="2" customFormat="1">
      <c r="A364" s="39"/>
      <c r="B364" s="40"/>
      <c r="C364" s="41"/>
      <c r="D364" s="231" t="s">
        <v>151</v>
      </c>
      <c r="E364" s="41"/>
      <c r="F364" s="232" t="s">
        <v>555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151</v>
      </c>
      <c r="AU364" s="18" t="s">
        <v>80</v>
      </c>
    </row>
    <row r="365" s="13" customFormat="1">
      <c r="A365" s="13"/>
      <c r="B365" s="233"/>
      <c r="C365" s="234"/>
      <c r="D365" s="226" t="s">
        <v>153</v>
      </c>
      <c r="E365" s="235" t="s">
        <v>19</v>
      </c>
      <c r="F365" s="236" t="s">
        <v>556</v>
      </c>
      <c r="G365" s="234"/>
      <c r="H365" s="237">
        <v>0.021216000000000002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153</v>
      </c>
      <c r="AU365" s="243" t="s">
        <v>80</v>
      </c>
      <c r="AV365" s="13" t="s">
        <v>80</v>
      </c>
      <c r="AW365" s="13" t="s">
        <v>34</v>
      </c>
      <c r="AX365" s="13" t="s">
        <v>71</v>
      </c>
      <c r="AY365" s="243" t="s">
        <v>140</v>
      </c>
    </row>
    <row r="366" s="2" customFormat="1" ht="24.15" customHeight="1">
      <c r="A366" s="39"/>
      <c r="B366" s="40"/>
      <c r="C366" s="213" t="s">
        <v>557</v>
      </c>
      <c r="D366" s="213" t="s">
        <v>142</v>
      </c>
      <c r="E366" s="214" t="s">
        <v>558</v>
      </c>
      <c r="F366" s="215" t="s">
        <v>559</v>
      </c>
      <c r="G366" s="216" t="s">
        <v>227</v>
      </c>
      <c r="H366" s="217">
        <v>12.800000000000001</v>
      </c>
      <c r="I366" s="218"/>
      <c r="J366" s="219">
        <f>ROUND(I366*H366,2)</f>
        <v>0</v>
      </c>
      <c r="K366" s="215" t="s">
        <v>146</v>
      </c>
      <c r="L366" s="45"/>
      <c r="M366" s="220" t="s">
        <v>19</v>
      </c>
      <c r="N366" s="221" t="s">
        <v>42</v>
      </c>
      <c r="O366" s="85"/>
      <c r="P366" s="222">
        <f>O366*H366</f>
        <v>0</v>
      </c>
      <c r="Q366" s="222">
        <v>0.03465</v>
      </c>
      <c r="R366" s="222">
        <f>Q366*H366</f>
        <v>0.44352000000000003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147</v>
      </c>
      <c r="AT366" s="224" t="s">
        <v>142</v>
      </c>
      <c r="AU366" s="224" t="s">
        <v>80</v>
      </c>
      <c r="AY366" s="18" t="s">
        <v>140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78</v>
      </c>
      <c r="BK366" s="225">
        <f>ROUND(I366*H366,2)</f>
        <v>0</v>
      </c>
      <c r="BL366" s="18" t="s">
        <v>147</v>
      </c>
      <c r="BM366" s="224" t="s">
        <v>560</v>
      </c>
    </row>
    <row r="367" s="2" customFormat="1">
      <c r="A367" s="39"/>
      <c r="B367" s="40"/>
      <c r="C367" s="41"/>
      <c r="D367" s="226" t="s">
        <v>149</v>
      </c>
      <c r="E367" s="41"/>
      <c r="F367" s="227" t="s">
        <v>561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149</v>
      </c>
      <c r="AU367" s="18" t="s">
        <v>80</v>
      </c>
    </row>
    <row r="368" s="2" customFormat="1">
      <c r="A368" s="39"/>
      <c r="B368" s="40"/>
      <c r="C368" s="41"/>
      <c r="D368" s="231" t="s">
        <v>151</v>
      </c>
      <c r="E368" s="41"/>
      <c r="F368" s="232" t="s">
        <v>562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151</v>
      </c>
      <c r="AU368" s="18" t="s">
        <v>80</v>
      </c>
    </row>
    <row r="369" s="13" customFormat="1">
      <c r="A369" s="13"/>
      <c r="B369" s="233"/>
      <c r="C369" s="234"/>
      <c r="D369" s="226" t="s">
        <v>153</v>
      </c>
      <c r="E369" s="235" t="s">
        <v>19</v>
      </c>
      <c r="F369" s="236" t="s">
        <v>563</v>
      </c>
      <c r="G369" s="234"/>
      <c r="H369" s="237">
        <v>12.800000000000001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153</v>
      </c>
      <c r="AU369" s="243" t="s">
        <v>80</v>
      </c>
      <c r="AV369" s="13" t="s">
        <v>80</v>
      </c>
      <c r="AW369" s="13" t="s">
        <v>34</v>
      </c>
      <c r="AX369" s="13" t="s">
        <v>71</v>
      </c>
      <c r="AY369" s="243" t="s">
        <v>140</v>
      </c>
    </row>
    <row r="370" s="2" customFormat="1" ht="24.15" customHeight="1">
      <c r="A370" s="39"/>
      <c r="B370" s="40"/>
      <c r="C370" s="244" t="s">
        <v>564</v>
      </c>
      <c r="D370" s="244" t="s">
        <v>210</v>
      </c>
      <c r="E370" s="245" t="s">
        <v>565</v>
      </c>
      <c r="F370" s="246" t="s">
        <v>566</v>
      </c>
      <c r="G370" s="247" t="s">
        <v>227</v>
      </c>
      <c r="H370" s="248">
        <v>14.08</v>
      </c>
      <c r="I370" s="249"/>
      <c r="J370" s="250">
        <f>ROUND(I370*H370,2)</f>
        <v>0</v>
      </c>
      <c r="K370" s="246" t="s">
        <v>19</v>
      </c>
      <c r="L370" s="251"/>
      <c r="M370" s="252" t="s">
        <v>19</v>
      </c>
      <c r="N370" s="253" t="s">
        <v>42</v>
      </c>
      <c r="O370" s="85"/>
      <c r="P370" s="222">
        <f>O370*H370</f>
        <v>0</v>
      </c>
      <c r="Q370" s="222">
        <v>0.13800000000000001</v>
      </c>
      <c r="R370" s="222">
        <f>Q370*H370</f>
        <v>1.9430400000000001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201</v>
      </c>
      <c r="AT370" s="224" t="s">
        <v>210</v>
      </c>
      <c r="AU370" s="224" t="s">
        <v>80</v>
      </c>
      <c r="AY370" s="18" t="s">
        <v>140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78</v>
      </c>
      <c r="BK370" s="225">
        <f>ROUND(I370*H370,2)</f>
        <v>0</v>
      </c>
      <c r="BL370" s="18" t="s">
        <v>147</v>
      </c>
      <c r="BM370" s="224" t="s">
        <v>567</v>
      </c>
    </row>
    <row r="371" s="2" customFormat="1">
      <c r="A371" s="39"/>
      <c r="B371" s="40"/>
      <c r="C371" s="41"/>
      <c r="D371" s="226" t="s">
        <v>149</v>
      </c>
      <c r="E371" s="41"/>
      <c r="F371" s="227" t="s">
        <v>566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149</v>
      </c>
      <c r="AU371" s="18" t="s">
        <v>80</v>
      </c>
    </row>
    <row r="372" s="13" customFormat="1">
      <c r="A372" s="13"/>
      <c r="B372" s="233"/>
      <c r="C372" s="234"/>
      <c r="D372" s="226" t="s">
        <v>153</v>
      </c>
      <c r="E372" s="234"/>
      <c r="F372" s="236" t="s">
        <v>568</v>
      </c>
      <c r="G372" s="234"/>
      <c r="H372" s="237">
        <v>14.08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153</v>
      </c>
      <c r="AU372" s="243" t="s">
        <v>80</v>
      </c>
      <c r="AV372" s="13" t="s">
        <v>80</v>
      </c>
      <c r="AW372" s="13" t="s">
        <v>4</v>
      </c>
      <c r="AX372" s="13" t="s">
        <v>78</v>
      </c>
      <c r="AY372" s="243" t="s">
        <v>140</v>
      </c>
    </row>
    <row r="373" s="2" customFormat="1" ht="24.15" customHeight="1">
      <c r="A373" s="39"/>
      <c r="B373" s="40"/>
      <c r="C373" s="213" t="s">
        <v>569</v>
      </c>
      <c r="D373" s="213" t="s">
        <v>142</v>
      </c>
      <c r="E373" s="214" t="s">
        <v>570</v>
      </c>
      <c r="F373" s="215" t="s">
        <v>571</v>
      </c>
      <c r="G373" s="216" t="s">
        <v>227</v>
      </c>
      <c r="H373" s="217">
        <v>12.800000000000001</v>
      </c>
      <c r="I373" s="218"/>
      <c r="J373" s="219">
        <f>ROUND(I373*H373,2)</f>
        <v>0</v>
      </c>
      <c r="K373" s="215" t="s">
        <v>146</v>
      </c>
      <c r="L373" s="45"/>
      <c r="M373" s="220" t="s">
        <v>19</v>
      </c>
      <c r="N373" s="221" t="s">
        <v>42</v>
      </c>
      <c r="O373" s="85"/>
      <c r="P373" s="222">
        <f>O373*H373</f>
        <v>0</v>
      </c>
      <c r="Q373" s="222">
        <v>0.11046</v>
      </c>
      <c r="R373" s="222">
        <f>Q373*H373</f>
        <v>1.413888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147</v>
      </c>
      <c r="AT373" s="224" t="s">
        <v>142</v>
      </c>
      <c r="AU373" s="224" t="s">
        <v>80</v>
      </c>
      <c r="AY373" s="18" t="s">
        <v>140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78</v>
      </c>
      <c r="BK373" s="225">
        <f>ROUND(I373*H373,2)</f>
        <v>0</v>
      </c>
      <c r="BL373" s="18" t="s">
        <v>147</v>
      </c>
      <c r="BM373" s="224" t="s">
        <v>572</v>
      </c>
    </row>
    <row r="374" s="2" customFormat="1">
      <c r="A374" s="39"/>
      <c r="B374" s="40"/>
      <c r="C374" s="41"/>
      <c r="D374" s="226" t="s">
        <v>149</v>
      </c>
      <c r="E374" s="41"/>
      <c r="F374" s="227" t="s">
        <v>573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149</v>
      </c>
      <c r="AU374" s="18" t="s">
        <v>80</v>
      </c>
    </row>
    <row r="375" s="2" customFormat="1">
      <c r="A375" s="39"/>
      <c r="B375" s="40"/>
      <c r="C375" s="41"/>
      <c r="D375" s="231" t="s">
        <v>151</v>
      </c>
      <c r="E375" s="41"/>
      <c r="F375" s="232" t="s">
        <v>574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151</v>
      </c>
      <c r="AU375" s="18" t="s">
        <v>80</v>
      </c>
    </row>
    <row r="376" s="13" customFormat="1">
      <c r="A376" s="13"/>
      <c r="B376" s="233"/>
      <c r="C376" s="234"/>
      <c r="D376" s="226" t="s">
        <v>153</v>
      </c>
      <c r="E376" s="235" t="s">
        <v>19</v>
      </c>
      <c r="F376" s="236" t="s">
        <v>563</v>
      </c>
      <c r="G376" s="234"/>
      <c r="H376" s="237">
        <v>12.800000000000001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153</v>
      </c>
      <c r="AU376" s="243" t="s">
        <v>80</v>
      </c>
      <c r="AV376" s="13" t="s">
        <v>80</v>
      </c>
      <c r="AW376" s="13" t="s">
        <v>34</v>
      </c>
      <c r="AX376" s="13" t="s">
        <v>71</v>
      </c>
      <c r="AY376" s="243" t="s">
        <v>140</v>
      </c>
    </row>
    <row r="377" s="2" customFormat="1" ht="24.15" customHeight="1">
      <c r="A377" s="39"/>
      <c r="B377" s="40"/>
      <c r="C377" s="213" t="s">
        <v>575</v>
      </c>
      <c r="D377" s="213" t="s">
        <v>142</v>
      </c>
      <c r="E377" s="214" t="s">
        <v>576</v>
      </c>
      <c r="F377" s="215" t="s">
        <v>577</v>
      </c>
      <c r="G377" s="216" t="s">
        <v>327</v>
      </c>
      <c r="H377" s="217">
        <v>2</v>
      </c>
      <c r="I377" s="218"/>
      <c r="J377" s="219">
        <f>ROUND(I377*H377,2)</f>
        <v>0</v>
      </c>
      <c r="K377" s="215" t="s">
        <v>19</v>
      </c>
      <c r="L377" s="45"/>
      <c r="M377" s="220" t="s">
        <v>19</v>
      </c>
      <c r="N377" s="221" t="s">
        <v>42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147</v>
      </c>
      <c r="AT377" s="224" t="s">
        <v>142</v>
      </c>
      <c r="AU377" s="224" t="s">
        <v>80</v>
      </c>
      <c r="AY377" s="18" t="s">
        <v>140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78</v>
      </c>
      <c r="BK377" s="225">
        <f>ROUND(I377*H377,2)</f>
        <v>0</v>
      </c>
      <c r="BL377" s="18" t="s">
        <v>147</v>
      </c>
      <c r="BM377" s="224" t="s">
        <v>578</v>
      </c>
    </row>
    <row r="378" s="2" customFormat="1">
      <c r="A378" s="39"/>
      <c r="B378" s="40"/>
      <c r="C378" s="41"/>
      <c r="D378" s="226" t="s">
        <v>149</v>
      </c>
      <c r="E378" s="41"/>
      <c r="F378" s="227" t="s">
        <v>579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149</v>
      </c>
      <c r="AU378" s="18" t="s">
        <v>80</v>
      </c>
    </row>
    <row r="379" s="2" customFormat="1" ht="21.75" customHeight="1">
      <c r="A379" s="39"/>
      <c r="B379" s="40"/>
      <c r="C379" s="244" t="s">
        <v>580</v>
      </c>
      <c r="D379" s="244" t="s">
        <v>210</v>
      </c>
      <c r="E379" s="245" t="s">
        <v>581</v>
      </c>
      <c r="F379" s="246" t="s">
        <v>582</v>
      </c>
      <c r="G379" s="247" t="s">
        <v>327</v>
      </c>
      <c r="H379" s="248">
        <v>1</v>
      </c>
      <c r="I379" s="249"/>
      <c r="J379" s="250">
        <f>ROUND(I379*H379,2)</f>
        <v>0</v>
      </c>
      <c r="K379" s="246" t="s">
        <v>19</v>
      </c>
      <c r="L379" s="251"/>
      <c r="M379" s="252" t="s">
        <v>19</v>
      </c>
      <c r="N379" s="253" t="s">
        <v>42</v>
      </c>
      <c r="O379" s="85"/>
      <c r="P379" s="222">
        <f>O379*H379</f>
        <v>0</v>
      </c>
      <c r="Q379" s="222">
        <v>0.41099999999999998</v>
      </c>
      <c r="R379" s="222">
        <f>Q379*H379</f>
        <v>0.41099999999999998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201</v>
      </c>
      <c r="AT379" s="224" t="s">
        <v>210</v>
      </c>
      <c r="AU379" s="224" t="s">
        <v>80</v>
      </c>
      <c r="AY379" s="18" t="s">
        <v>140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78</v>
      </c>
      <c r="BK379" s="225">
        <f>ROUND(I379*H379,2)</f>
        <v>0</v>
      </c>
      <c r="BL379" s="18" t="s">
        <v>147</v>
      </c>
      <c r="BM379" s="224" t="s">
        <v>583</v>
      </c>
    </row>
    <row r="380" s="2" customFormat="1">
      <c r="A380" s="39"/>
      <c r="B380" s="40"/>
      <c r="C380" s="41"/>
      <c r="D380" s="226" t="s">
        <v>149</v>
      </c>
      <c r="E380" s="41"/>
      <c r="F380" s="227" t="s">
        <v>582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149</v>
      </c>
      <c r="AU380" s="18" t="s">
        <v>80</v>
      </c>
    </row>
    <row r="381" s="2" customFormat="1" ht="21.75" customHeight="1">
      <c r="A381" s="39"/>
      <c r="B381" s="40"/>
      <c r="C381" s="244" t="s">
        <v>584</v>
      </c>
      <c r="D381" s="244" t="s">
        <v>210</v>
      </c>
      <c r="E381" s="245" t="s">
        <v>585</v>
      </c>
      <c r="F381" s="246" t="s">
        <v>586</v>
      </c>
      <c r="G381" s="247" t="s">
        <v>327</v>
      </c>
      <c r="H381" s="248">
        <v>1</v>
      </c>
      <c r="I381" s="249"/>
      <c r="J381" s="250">
        <f>ROUND(I381*H381,2)</f>
        <v>0</v>
      </c>
      <c r="K381" s="246" t="s">
        <v>19</v>
      </c>
      <c r="L381" s="251"/>
      <c r="M381" s="252" t="s">
        <v>19</v>
      </c>
      <c r="N381" s="253" t="s">
        <v>42</v>
      </c>
      <c r="O381" s="85"/>
      <c r="P381" s="222">
        <f>O381*H381</f>
        <v>0</v>
      </c>
      <c r="Q381" s="222">
        <v>0.23100000000000001</v>
      </c>
      <c r="R381" s="222">
        <f>Q381*H381</f>
        <v>0.23100000000000001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201</v>
      </c>
      <c r="AT381" s="224" t="s">
        <v>210</v>
      </c>
      <c r="AU381" s="224" t="s">
        <v>80</v>
      </c>
      <c r="AY381" s="18" t="s">
        <v>140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78</v>
      </c>
      <c r="BK381" s="225">
        <f>ROUND(I381*H381,2)</f>
        <v>0</v>
      </c>
      <c r="BL381" s="18" t="s">
        <v>147</v>
      </c>
      <c r="BM381" s="224" t="s">
        <v>587</v>
      </c>
    </row>
    <row r="382" s="2" customFormat="1">
      <c r="A382" s="39"/>
      <c r="B382" s="40"/>
      <c r="C382" s="41"/>
      <c r="D382" s="226" t="s">
        <v>149</v>
      </c>
      <c r="E382" s="41"/>
      <c r="F382" s="227" t="s">
        <v>586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149</v>
      </c>
      <c r="AU382" s="18" t="s">
        <v>80</v>
      </c>
    </row>
    <row r="383" s="2" customFormat="1" ht="21.75" customHeight="1">
      <c r="A383" s="39"/>
      <c r="B383" s="40"/>
      <c r="C383" s="244" t="s">
        <v>588</v>
      </c>
      <c r="D383" s="244" t="s">
        <v>210</v>
      </c>
      <c r="E383" s="245" t="s">
        <v>589</v>
      </c>
      <c r="F383" s="246" t="s">
        <v>586</v>
      </c>
      <c r="G383" s="247" t="s">
        <v>327</v>
      </c>
      <c r="H383" s="248">
        <v>1</v>
      </c>
      <c r="I383" s="249"/>
      <c r="J383" s="250">
        <f>ROUND(I383*H383,2)</f>
        <v>0</v>
      </c>
      <c r="K383" s="246" t="s">
        <v>19</v>
      </c>
      <c r="L383" s="251"/>
      <c r="M383" s="252" t="s">
        <v>19</v>
      </c>
      <c r="N383" s="253" t="s">
        <v>42</v>
      </c>
      <c r="O383" s="85"/>
      <c r="P383" s="222">
        <f>O383*H383</f>
        <v>0</v>
      </c>
      <c r="Q383" s="222">
        <v>0.076999999999999999</v>
      </c>
      <c r="R383" s="222">
        <f>Q383*H383</f>
        <v>0.076999999999999999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201</v>
      </c>
      <c r="AT383" s="224" t="s">
        <v>210</v>
      </c>
      <c r="AU383" s="224" t="s">
        <v>80</v>
      </c>
      <c r="AY383" s="18" t="s">
        <v>140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78</v>
      </c>
      <c r="BK383" s="225">
        <f>ROUND(I383*H383,2)</f>
        <v>0</v>
      </c>
      <c r="BL383" s="18" t="s">
        <v>147</v>
      </c>
      <c r="BM383" s="224" t="s">
        <v>590</v>
      </c>
    </row>
    <row r="384" s="2" customFormat="1">
      <c r="A384" s="39"/>
      <c r="B384" s="40"/>
      <c r="C384" s="41"/>
      <c r="D384" s="226" t="s">
        <v>149</v>
      </c>
      <c r="E384" s="41"/>
      <c r="F384" s="227" t="s">
        <v>591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149</v>
      </c>
      <c r="AU384" s="18" t="s">
        <v>80</v>
      </c>
    </row>
    <row r="385" s="12" customFormat="1" ht="22.8" customHeight="1">
      <c r="A385" s="12"/>
      <c r="B385" s="197"/>
      <c r="C385" s="198"/>
      <c r="D385" s="199" t="s">
        <v>70</v>
      </c>
      <c r="E385" s="211" t="s">
        <v>179</v>
      </c>
      <c r="F385" s="211" t="s">
        <v>592</v>
      </c>
      <c r="G385" s="198"/>
      <c r="H385" s="198"/>
      <c r="I385" s="201"/>
      <c r="J385" s="212">
        <f>BK385</f>
        <v>0</v>
      </c>
      <c r="K385" s="198"/>
      <c r="L385" s="203"/>
      <c r="M385" s="204"/>
      <c r="N385" s="205"/>
      <c r="O385" s="205"/>
      <c r="P385" s="206">
        <f>SUM(P386:P400)</f>
        <v>0</v>
      </c>
      <c r="Q385" s="205"/>
      <c r="R385" s="206">
        <f>SUM(R386:R400)</f>
        <v>16.38240352</v>
      </c>
      <c r="S385" s="205"/>
      <c r="T385" s="207">
        <f>SUM(T386:T400)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8" t="s">
        <v>78</v>
      </c>
      <c r="AT385" s="209" t="s">
        <v>70</v>
      </c>
      <c r="AU385" s="209" t="s">
        <v>78</v>
      </c>
      <c r="AY385" s="208" t="s">
        <v>140</v>
      </c>
      <c r="BK385" s="210">
        <f>SUM(BK386:BK400)</f>
        <v>0</v>
      </c>
    </row>
    <row r="386" s="2" customFormat="1" ht="24.15" customHeight="1">
      <c r="A386" s="39"/>
      <c r="B386" s="40"/>
      <c r="C386" s="213" t="s">
        <v>593</v>
      </c>
      <c r="D386" s="213" t="s">
        <v>142</v>
      </c>
      <c r="E386" s="214" t="s">
        <v>594</v>
      </c>
      <c r="F386" s="215" t="s">
        <v>595</v>
      </c>
      <c r="G386" s="216" t="s">
        <v>145</v>
      </c>
      <c r="H386" s="217">
        <v>34.841000000000001</v>
      </c>
      <c r="I386" s="218"/>
      <c r="J386" s="219">
        <f>ROUND(I386*H386,2)</f>
        <v>0</v>
      </c>
      <c r="K386" s="215" t="s">
        <v>146</v>
      </c>
      <c r="L386" s="45"/>
      <c r="M386" s="220" t="s">
        <v>19</v>
      </c>
      <c r="N386" s="221" t="s">
        <v>42</v>
      </c>
      <c r="O386" s="85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147</v>
      </c>
      <c r="AT386" s="224" t="s">
        <v>142</v>
      </c>
      <c r="AU386" s="224" t="s">
        <v>80</v>
      </c>
      <c r="AY386" s="18" t="s">
        <v>140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78</v>
      </c>
      <c r="BK386" s="225">
        <f>ROUND(I386*H386,2)</f>
        <v>0</v>
      </c>
      <c r="BL386" s="18" t="s">
        <v>147</v>
      </c>
      <c r="BM386" s="224" t="s">
        <v>596</v>
      </c>
    </row>
    <row r="387" s="2" customFormat="1">
      <c r="A387" s="39"/>
      <c r="B387" s="40"/>
      <c r="C387" s="41"/>
      <c r="D387" s="226" t="s">
        <v>149</v>
      </c>
      <c r="E387" s="41"/>
      <c r="F387" s="227" t="s">
        <v>597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149</v>
      </c>
      <c r="AU387" s="18" t="s">
        <v>80</v>
      </c>
    </row>
    <row r="388" s="2" customFormat="1">
      <c r="A388" s="39"/>
      <c r="B388" s="40"/>
      <c r="C388" s="41"/>
      <c r="D388" s="231" t="s">
        <v>151</v>
      </c>
      <c r="E388" s="41"/>
      <c r="F388" s="232" t="s">
        <v>598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151</v>
      </c>
      <c r="AU388" s="18" t="s">
        <v>80</v>
      </c>
    </row>
    <row r="389" s="13" customFormat="1">
      <c r="A389" s="13"/>
      <c r="B389" s="233"/>
      <c r="C389" s="234"/>
      <c r="D389" s="226" t="s">
        <v>153</v>
      </c>
      <c r="E389" s="235" t="s">
        <v>19</v>
      </c>
      <c r="F389" s="236" t="s">
        <v>599</v>
      </c>
      <c r="G389" s="234"/>
      <c r="H389" s="237">
        <v>47.791125000000001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153</v>
      </c>
      <c r="AU389" s="243" t="s">
        <v>80</v>
      </c>
      <c r="AV389" s="13" t="s">
        <v>80</v>
      </c>
      <c r="AW389" s="13" t="s">
        <v>34</v>
      </c>
      <c r="AX389" s="13" t="s">
        <v>71</v>
      </c>
      <c r="AY389" s="243" t="s">
        <v>140</v>
      </c>
    </row>
    <row r="390" s="13" customFormat="1">
      <c r="A390" s="13"/>
      <c r="B390" s="233"/>
      <c r="C390" s="234"/>
      <c r="D390" s="226" t="s">
        <v>153</v>
      </c>
      <c r="E390" s="235" t="s">
        <v>19</v>
      </c>
      <c r="F390" s="236" t="s">
        <v>600</v>
      </c>
      <c r="G390" s="234"/>
      <c r="H390" s="237">
        <v>-12.949999999999999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153</v>
      </c>
      <c r="AU390" s="243" t="s">
        <v>80</v>
      </c>
      <c r="AV390" s="13" t="s">
        <v>80</v>
      </c>
      <c r="AW390" s="13" t="s">
        <v>34</v>
      </c>
      <c r="AX390" s="13" t="s">
        <v>71</v>
      </c>
      <c r="AY390" s="243" t="s">
        <v>140</v>
      </c>
    </row>
    <row r="391" s="2" customFormat="1" ht="24.15" customHeight="1">
      <c r="A391" s="39"/>
      <c r="B391" s="40"/>
      <c r="C391" s="213" t="s">
        <v>601</v>
      </c>
      <c r="D391" s="213" t="s">
        <v>142</v>
      </c>
      <c r="E391" s="214" t="s">
        <v>602</v>
      </c>
      <c r="F391" s="215" t="s">
        <v>603</v>
      </c>
      <c r="G391" s="216" t="s">
        <v>145</v>
      </c>
      <c r="H391" s="217">
        <v>35.616</v>
      </c>
      <c r="I391" s="218"/>
      <c r="J391" s="219">
        <f>ROUND(I391*H391,2)</f>
        <v>0</v>
      </c>
      <c r="K391" s="215" t="s">
        <v>146</v>
      </c>
      <c r="L391" s="45"/>
      <c r="M391" s="220" t="s">
        <v>19</v>
      </c>
      <c r="N391" s="221" t="s">
        <v>42</v>
      </c>
      <c r="O391" s="85"/>
      <c r="P391" s="222">
        <f>O391*H391</f>
        <v>0</v>
      </c>
      <c r="Q391" s="222">
        <v>0.1002</v>
      </c>
      <c r="R391" s="222">
        <f>Q391*H391</f>
        <v>3.5687232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147</v>
      </c>
      <c r="AT391" s="224" t="s">
        <v>142</v>
      </c>
      <c r="AU391" s="224" t="s">
        <v>80</v>
      </c>
      <c r="AY391" s="18" t="s">
        <v>140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78</v>
      </c>
      <c r="BK391" s="225">
        <f>ROUND(I391*H391,2)</f>
        <v>0</v>
      </c>
      <c r="BL391" s="18" t="s">
        <v>147</v>
      </c>
      <c r="BM391" s="224" t="s">
        <v>604</v>
      </c>
    </row>
    <row r="392" s="2" customFormat="1">
      <c r="A392" s="39"/>
      <c r="B392" s="40"/>
      <c r="C392" s="41"/>
      <c r="D392" s="226" t="s">
        <v>149</v>
      </c>
      <c r="E392" s="41"/>
      <c r="F392" s="227" t="s">
        <v>605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149</v>
      </c>
      <c r="AU392" s="18" t="s">
        <v>80</v>
      </c>
    </row>
    <row r="393" s="2" customFormat="1">
      <c r="A393" s="39"/>
      <c r="B393" s="40"/>
      <c r="C393" s="41"/>
      <c r="D393" s="231" t="s">
        <v>151</v>
      </c>
      <c r="E393" s="41"/>
      <c r="F393" s="232" t="s">
        <v>606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151</v>
      </c>
      <c r="AU393" s="18" t="s">
        <v>80</v>
      </c>
    </row>
    <row r="394" s="13" customFormat="1">
      <c r="A394" s="13"/>
      <c r="B394" s="233"/>
      <c r="C394" s="234"/>
      <c r="D394" s="226" t="s">
        <v>153</v>
      </c>
      <c r="E394" s="235" t="s">
        <v>19</v>
      </c>
      <c r="F394" s="236" t="s">
        <v>607</v>
      </c>
      <c r="G394" s="234"/>
      <c r="H394" s="237">
        <v>35.615600000000001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153</v>
      </c>
      <c r="AU394" s="243" t="s">
        <v>80</v>
      </c>
      <c r="AV394" s="13" t="s">
        <v>80</v>
      </c>
      <c r="AW394" s="13" t="s">
        <v>34</v>
      </c>
      <c r="AX394" s="13" t="s">
        <v>71</v>
      </c>
      <c r="AY394" s="243" t="s">
        <v>140</v>
      </c>
    </row>
    <row r="395" s="2" customFormat="1" ht="21.75" customHeight="1">
      <c r="A395" s="39"/>
      <c r="B395" s="40"/>
      <c r="C395" s="244" t="s">
        <v>608</v>
      </c>
      <c r="D395" s="244" t="s">
        <v>210</v>
      </c>
      <c r="E395" s="245" t="s">
        <v>609</v>
      </c>
      <c r="F395" s="246" t="s">
        <v>610</v>
      </c>
      <c r="G395" s="247" t="s">
        <v>145</v>
      </c>
      <c r="H395" s="248">
        <v>39.177999999999997</v>
      </c>
      <c r="I395" s="249"/>
      <c r="J395" s="250">
        <f>ROUND(I395*H395,2)</f>
        <v>0</v>
      </c>
      <c r="K395" s="246" t="s">
        <v>19</v>
      </c>
      <c r="L395" s="251"/>
      <c r="M395" s="252" t="s">
        <v>19</v>
      </c>
      <c r="N395" s="253" t="s">
        <v>42</v>
      </c>
      <c r="O395" s="85"/>
      <c r="P395" s="222">
        <f>O395*H395</f>
        <v>0</v>
      </c>
      <c r="Q395" s="222">
        <v>0.28000000000000003</v>
      </c>
      <c r="R395" s="222">
        <f>Q395*H395</f>
        <v>10.96984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201</v>
      </c>
      <c r="AT395" s="224" t="s">
        <v>210</v>
      </c>
      <c r="AU395" s="224" t="s">
        <v>80</v>
      </c>
      <c r="AY395" s="18" t="s">
        <v>140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78</v>
      </c>
      <c r="BK395" s="225">
        <f>ROUND(I395*H395,2)</f>
        <v>0</v>
      </c>
      <c r="BL395" s="18" t="s">
        <v>147</v>
      </c>
      <c r="BM395" s="224" t="s">
        <v>611</v>
      </c>
    </row>
    <row r="396" s="2" customFormat="1">
      <c r="A396" s="39"/>
      <c r="B396" s="40"/>
      <c r="C396" s="41"/>
      <c r="D396" s="226" t="s">
        <v>149</v>
      </c>
      <c r="E396" s="41"/>
      <c r="F396" s="227" t="s">
        <v>610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149</v>
      </c>
      <c r="AU396" s="18" t="s">
        <v>80</v>
      </c>
    </row>
    <row r="397" s="13" customFormat="1">
      <c r="A397" s="13"/>
      <c r="B397" s="233"/>
      <c r="C397" s="234"/>
      <c r="D397" s="226" t="s">
        <v>153</v>
      </c>
      <c r="E397" s="234"/>
      <c r="F397" s="236" t="s">
        <v>612</v>
      </c>
      <c r="G397" s="234"/>
      <c r="H397" s="237">
        <v>39.177999999999997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153</v>
      </c>
      <c r="AU397" s="243" t="s">
        <v>80</v>
      </c>
      <c r="AV397" s="13" t="s">
        <v>80</v>
      </c>
      <c r="AW397" s="13" t="s">
        <v>4</v>
      </c>
      <c r="AX397" s="13" t="s">
        <v>78</v>
      </c>
      <c r="AY397" s="243" t="s">
        <v>140</v>
      </c>
    </row>
    <row r="398" s="2" customFormat="1" ht="24.15" customHeight="1">
      <c r="A398" s="39"/>
      <c r="B398" s="40"/>
      <c r="C398" s="213" t="s">
        <v>613</v>
      </c>
      <c r="D398" s="213" t="s">
        <v>142</v>
      </c>
      <c r="E398" s="214" t="s">
        <v>614</v>
      </c>
      <c r="F398" s="215" t="s">
        <v>615</v>
      </c>
      <c r="G398" s="216" t="s">
        <v>145</v>
      </c>
      <c r="H398" s="217">
        <v>35.616</v>
      </c>
      <c r="I398" s="218"/>
      <c r="J398" s="219">
        <f>ROUND(I398*H398,2)</f>
        <v>0</v>
      </c>
      <c r="K398" s="215" t="s">
        <v>146</v>
      </c>
      <c r="L398" s="45"/>
      <c r="M398" s="220" t="s">
        <v>19</v>
      </c>
      <c r="N398" s="221" t="s">
        <v>42</v>
      </c>
      <c r="O398" s="85"/>
      <c r="P398" s="222">
        <f>O398*H398</f>
        <v>0</v>
      </c>
      <c r="Q398" s="222">
        <v>0.051769999999999997</v>
      </c>
      <c r="R398" s="222">
        <f>Q398*H398</f>
        <v>1.8438403199999998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147</v>
      </c>
      <c r="AT398" s="224" t="s">
        <v>142</v>
      </c>
      <c r="AU398" s="224" t="s">
        <v>80</v>
      </c>
      <c r="AY398" s="18" t="s">
        <v>140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78</v>
      </c>
      <c r="BK398" s="225">
        <f>ROUND(I398*H398,2)</f>
        <v>0</v>
      </c>
      <c r="BL398" s="18" t="s">
        <v>147</v>
      </c>
      <c r="BM398" s="224" t="s">
        <v>616</v>
      </c>
    </row>
    <row r="399" s="2" customFormat="1">
      <c r="A399" s="39"/>
      <c r="B399" s="40"/>
      <c r="C399" s="41"/>
      <c r="D399" s="226" t="s">
        <v>149</v>
      </c>
      <c r="E399" s="41"/>
      <c r="F399" s="227" t="s">
        <v>617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149</v>
      </c>
      <c r="AU399" s="18" t="s">
        <v>80</v>
      </c>
    </row>
    <row r="400" s="2" customFormat="1">
      <c r="A400" s="39"/>
      <c r="B400" s="40"/>
      <c r="C400" s="41"/>
      <c r="D400" s="231" t="s">
        <v>151</v>
      </c>
      <c r="E400" s="41"/>
      <c r="F400" s="232" t="s">
        <v>618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151</v>
      </c>
      <c r="AU400" s="18" t="s">
        <v>80</v>
      </c>
    </row>
    <row r="401" s="12" customFormat="1" ht="22.8" customHeight="1">
      <c r="A401" s="12"/>
      <c r="B401" s="197"/>
      <c r="C401" s="198"/>
      <c r="D401" s="199" t="s">
        <v>70</v>
      </c>
      <c r="E401" s="211" t="s">
        <v>186</v>
      </c>
      <c r="F401" s="211" t="s">
        <v>619</v>
      </c>
      <c r="G401" s="198"/>
      <c r="H401" s="198"/>
      <c r="I401" s="201"/>
      <c r="J401" s="212">
        <f>BK401</f>
        <v>0</v>
      </c>
      <c r="K401" s="198"/>
      <c r="L401" s="203"/>
      <c r="M401" s="204"/>
      <c r="N401" s="205"/>
      <c r="O401" s="205"/>
      <c r="P401" s="206">
        <f>SUM(P402:P448)</f>
        <v>0</v>
      </c>
      <c r="Q401" s="205"/>
      <c r="R401" s="206">
        <f>SUM(R402:R448)</f>
        <v>10.148570100000002</v>
      </c>
      <c r="S401" s="205"/>
      <c r="T401" s="207">
        <f>SUM(T402:T448)</f>
        <v>0.067559999999999995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8" t="s">
        <v>78</v>
      </c>
      <c r="AT401" s="209" t="s">
        <v>70</v>
      </c>
      <c r="AU401" s="209" t="s">
        <v>78</v>
      </c>
      <c r="AY401" s="208" t="s">
        <v>140</v>
      </c>
      <c r="BK401" s="210">
        <f>SUM(BK402:BK448)</f>
        <v>0</v>
      </c>
    </row>
    <row r="402" s="2" customFormat="1" ht="16.5" customHeight="1">
      <c r="A402" s="39"/>
      <c r="B402" s="40"/>
      <c r="C402" s="213" t="s">
        <v>620</v>
      </c>
      <c r="D402" s="213" t="s">
        <v>142</v>
      </c>
      <c r="E402" s="214" t="s">
        <v>621</v>
      </c>
      <c r="F402" s="215" t="s">
        <v>622</v>
      </c>
      <c r="G402" s="216" t="s">
        <v>145</v>
      </c>
      <c r="H402" s="217">
        <v>3.004</v>
      </c>
      <c r="I402" s="218"/>
      <c r="J402" s="219">
        <f>ROUND(I402*H402,2)</f>
        <v>0</v>
      </c>
      <c r="K402" s="215" t="s">
        <v>146</v>
      </c>
      <c r="L402" s="45"/>
      <c r="M402" s="220" t="s">
        <v>19</v>
      </c>
      <c r="N402" s="221" t="s">
        <v>42</v>
      </c>
      <c r="O402" s="85"/>
      <c r="P402" s="222">
        <f>O402*H402</f>
        <v>0</v>
      </c>
      <c r="Q402" s="222">
        <v>0.029600000000000001</v>
      </c>
      <c r="R402" s="222">
        <f>Q402*H402</f>
        <v>0.088918400000000009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147</v>
      </c>
      <c r="AT402" s="224" t="s">
        <v>142</v>
      </c>
      <c r="AU402" s="224" t="s">
        <v>80</v>
      </c>
      <c r="AY402" s="18" t="s">
        <v>140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78</v>
      </c>
      <c r="BK402" s="225">
        <f>ROUND(I402*H402,2)</f>
        <v>0</v>
      </c>
      <c r="BL402" s="18" t="s">
        <v>147</v>
      </c>
      <c r="BM402" s="224" t="s">
        <v>623</v>
      </c>
    </row>
    <row r="403" s="2" customFormat="1">
      <c r="A403" s="39"/>
      <c r="B403" s="40"/>
      <c r="C403" s="41"/>
      <c r="D403" s="226" t="s">
        <v>149</v>
      </c>
      <c r="E403" s="41"/>
      <c r="F403" s="227" t="s">
        <v>624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149</v>
      </c>
      <c r="AU403" s="18" t="s">
        <v>80</v>
      </c>
    </row>
    <row r="404" s="2" customFormat="1">
      <c r="A404" s="39"/>
      <c r="B404" s="40"/>
      <c r="C404" s="41"/>
      <c r="D404" s="231" t="s">
        <v>151</v>
      </c>
      <c r="E404" s="41"/>
      <c r="F404" s="232" t="s">
        <v>625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151</v>
      </c>
      <c r="AU404" s="18" t="s">
        <v>80</v>
      </c>
    </row>
    <row r="405" s="13" customFormat="1">
      <c r="A405" s="13"/>
      <c r="B405" s="233"/>
      <c r="C405" s="234"/>
      <c r="D405" s="226" t="s">
        <v>153</v>
      </c>
      <c r="E405" s="235" t="s">
        <v>19</v>
      </c>
      <c r="F405" s="236" t="s">
        <v>626</v>
      </c>
      <c r="G405" s="234"/>
      <c r="H405" s="237">
        <v>3.0040299999999998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153</v>
      </c>
      <c r="AU405" s="243" t="s">
        <v>80</v>
      </c>
      <c r="AV405" s="13" t="s">
        <v>80</v>
      </c>
      <c r="AW405" s="13" t="s">
        <v>34</v>
      </c>
      <c r="AX405" s="13" t="s">
        <v>71</v>
      </c>
      <c r="AY405" s="243" t="s">
        <v>140</v>
      </c>
    </row>
    <row r="406" s="2" customFormat="1" ht="24.15" customHeight="1">
      <c r="A406" s="39"/>
      <c r="B406" s="40"/>
      <c r="C406" s="213" t="s">
        <v>627</v>
      </c>
      <c r="D406" s="213" t="s">
        <v>142</v>
      </c>
      <c r="E406" s="214" t="s">
        <v>628</v>
      </c>
      <c r="F406" s="215" t="s">
        <v>629</v>
      </c>
      <c r="G406" s="216" t="s">
        <v>145</v>
      </c>
      <c r="H406" s="217">
        <v>11.488</v>
      </c>
      <c r="I406" s="218"/>
      <c r="J406" s="219">
        <f>ROUND(I406*H406,2)</f>
        <v>0</v>
      </c>
      <c r="K406" s="215" t="s">
        <v>146</v>
      </c>
      <c r="L406" s="45"/>
      <c r="M406" s="220" t="s">
        <v>19</v>
      </c>
      <c r="N406" s="221" t="s">
        <v>42</v>
      </c>
      <c r="O406" s="85"/>
      <c r="P406" s="222">
        <f>O406*H406</f>
        <v>0</v>
      </c>
      <c r="Q406" s="222">
        <v>0.026200000000000001</v>
      </c>
      <c r="R406" s="222">
        <f>Q406*H406</f>
        <v>0.30098560000000002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147</v>
      </c>
      <c r="AT406" s="224" t="s">
        <v>142</v>
      </c>
      <c r="AU406" s="224" t="s">
        <v>80</v>
      </c>
      <c r="AY406" s="18" t="s">
        <v>140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78</v>
      </c>
      <c r="BK406" s="225">
        <f>ROUND(I406*H406,2)</f>
        <v>0</v>
      </c>
      <c r="BL406" s="18" t="s">
        <v>147</v>
      </c>
      <c r="BM406" s="224" t="s">
        <v>630</v>
      </c>
    </row>
    <row r="407" s="2" customFormat="1">
      <c r="A407" s="39"/>
      <c r="B407" s="40"/>
      <c r="C407" s="41"/>
      <c r="D407" s="226" t="s">
        <v>149</v>
      </c>
      <c r="E407" s="41"/>
      <c r="F407" s="227" t="s">
        <v>631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149</v>
      </c>
      <c r="AU407" s="18" t="s">
        <v>80</v>
      </c>
    </row>
    <row r="408" s="2" customFormat="1">
      <c r="A408" s="39"/>
      <c r="B408" s="40"/>
      <c r="C408" s="41"/>
      <c r="D408" s="231" t="s">
        <v>151</v>
      </c>
      <c r="E408" s="41"/>
      <c r="F408" s="232" t="s">
        <v>632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151</v>
      </c>
      <c r="AU408" s="18" t="s">
        <v>80</v>
      </c>
    </row>
    <row r="409" s="13" customFormat="1">
      <c r="A409" s="13"/>
      <c r="B409" s="233"/>
      <c r="C409" s="234"/>
      <c r="D409" s="226" t="s">
        <v>153</v>
      </c>
      <c r="E409" s="235" t="s">
        <v>19</v>
      </c>
      <c r="F409" s="236" t="s">
        <v>633</v>
      </c>
      <c r="G409" s="234"/>
      <c r="H409" s="237">
        <v>11.487600000000001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153</v>
      </c>
      <c r="AU409" s="243" t="s">
        <v>80</v>
      </c>
      <c r="AV409" s="13" t="s">
        <v>80</v>
      </c>
      <c r="AW409" s="13" t="s">
        <v>34</v>
      </c>
      <c r="AX409" s="13" t="s">
        <v>71</v>
      </c>
      <c r="AY409" s="243" t="s">
        <v>140</v>
      </c>
    </row>
    <row r="410" s="2" customFormat="1" ht="24.15" customHeight="1">
      <c r="A410" s="39"/>
      <c r="B410" s="40"/>
      <c r="C410" s="213" t="s">
        <v>634</v>
      </c>
      <c r="D410" s="213" t="s">
        <v>142</v>
      </c>
      <c r="E410" s="214" t="s">
        <v>635</v>
      </c>
      <c r="F410" s="215" t="s">
        <v>636</v>
      </c>
      <c r="G410" s="216" t="s">
        <v>145</v>
      </c>
      <c r="H410" s="217">
        <v>2.0699999999999998</v>
      </c>
      <c r="I410" s="218"/>
      <c r="J410" s="219">
        <f>ROUND(I410*H410,2)</f>
        <v>0</v>
      </c>
      <c r="K410" s="215" t="s">
        <v>19</v>
      </c>
      <c r="L410" s="45"/>
      <c r="M410" s="220" t="s">
        <v>19</v>
      </c>
      <c r="N410" s="221" t="s">
        <v>42</v>
      </c>
      <c r="O410" s="85"/>
      <c r="P410" s="222">
        <f>O410*H410</f>
        <v>0</v>
      </c>
      <c r="Q410" s="222">
        <v>0.0027000000000000001</v>
      </c>
      <c r="R410" s="222">
        <f>Q410*H410</f>
        <v>0.0055890000000000002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147</v>
      </c>
      <c r="AT410" s="224" t="s">
        <v>142</v>
      </c>
      <c r="AU410" s="224" t="s">
        <v>80</v>
      </c>
      <c r="AY410" s="18" t="s">
        <v>140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78</v>
      </c>
      <c r="BK410" s="225">
        <f>ROUND(I410*H410,2)</f>
        <v>0</v>
      </c>
      <c r="BL410" s="18" t="s">
        <v>147</v>
      </c>
      <c r="BM410" s="224" t="s">
        <v>637</v>
      </c>
    </row>
    <row r="411" s="2" customFormat="1">
      <c r="A411" s="39"/>
      <c r="B411" s="40"/>
      <c r="C411" s="41"/>
      <c r="D411" s="226" t="s">
        <v>149</v>
      </c>
      <c r="E411" s="41"/>
      <c r="F411" s="227" t="s">
        <v>638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149</v>
      </c>
      <c r="AU411" s="18" t="s">
        <v>80</v>
      </c>
    </row>
    <row r="412" s="2" customFormat="1">
      <c r="A412" s="39"/>
      <c r="B412" s="40"/>
      <c r="C412" s="41"/>
      <c r="D412" s="226" t="s">
        <v>321</v>
      </c>
      <c r="E412" s="41"/>
      <c r="F412" s="264" t="s">
        <v>639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321</v>
      </c>
      <c r="AU412" s="18" t="s">
        <v>80</v>
      </c>
    </row>
    <row r="413" s="13" customFormat="1">
      <c r="A413" s="13"/>
      <c r="B413" s="233"/>
      <c r="C413" s="234"/>
      <c r="D413" s="226" t="s">
        <v>153</v>
      </c>
      <c r="E413" s="235" t="s">
        <v>19</v>
      </c>
      <c r="F413" s="236" t="s">
        <v>640</v>
      </c>
      <c r="G413" s="234"/>
      <c r="H413" s="237">
        <v>2.0699999999999998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153</v>
      </c>
      <c r="AU413" s="243" t="s">
        <v>80</v>
      </c>
      <c r="AV413" s="13" t="s">
        <v>80</v>
      </c>
      <c r="AW413" s="13" t="s">
        <v>34</v>
      </c>
      <c r="AX413" s="13" t="s">
        <v>71</v>
      </c>
      <c r="AY413" s="243" t="s">
        <v>140</v>
      </c>
    </row>
    <row r="414" s="2" customFormat="1" ht="24.15" customHeight="1">
      <c r="A414" s="39"/>
      <c r="B414" s="40"/>
      <c r="C414" s="213" t="s">
        <v>641</v>
      </c>
      <c r="D414" s="213" t="s">
        <v>142</v>
      </c>
      <c r="E414" s="214" t="s">
        <v>642</v>
      </c>
      <c r="F414" s="215" t="s">
        <v>643</v>
      </c>
      <c r="G414" s="216" t="s">
        <v>145</v>
      </c>
      <c r="H414" s="217">
        <v>26.827000000000002</v>
      </c>
      <c r="I414" s="218"/>
      <c r="J414" s="219">
        <f>ROUND(I414*H414,2)</f>
        <v>0</v>
      </c>
      <c r="K414" s="215" t="s">
        <v>19</v>
      </c>
      <c r="L414" s="45"/>
      <c r="M414" s="220" t="s">
        <v>19</v>
      </c>
      <c r="N414" s="221" t="s">
        <v>42</v>
      </c>
      <c r="O414" s="85"/>
      <c r="P414" s="222">
        <f>O414*H414</f>
        <v>0</v>
      </c>
      <c r="Q414" s="222">
        <v>0.0027000000000000001</v>
      </c>
      <c r="R414" s="222">
        <f>Q414*H414</f>
        <v>0.072432900000000008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147</v>
      </c>
      <c r="AT414" s="224" t="s">
        <v>142</v>
      </c>
      <c r="AU414" s="224" t="s">
        <v>80</v>
      </c>
      <c r="AY414" s="18" t="s">
        <v>140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78</v>
      </c>
      <c r="BK414" s="225">
        <f>ROUND(I414*H414,2)</f>
        <v>0</v>
      </c>
      <c r="BL414" s="18" t="s">
        <v>147</v>
      </c>
      <c r="BM414" s="224" t="s">
        <v>644</v>
      </c>
    </row>
    <row r="415" s="2" customFormat="1">
      <c r="A415" s="39"/>
      <c r="B415" s="40"/>
      <c r="C415" s="41"/>
      <c r="D415" s="226" t="s">
        <v>149</v>
      </c>
      <c r="E415" s="41"/>
      <c r="F415" s="227" t="s">
        <v>645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149</v>
      </c>
      <c r="AU415" s="18" t="s">
        <v>80</v>
      </c>
    </row>
    <row r="416" s="2" customFormat="1">
      <c r="A416" s="39"/>
      <c r="B416" s="40"/>
      <c r="C416" s="41"/>
      <c r="D416" s="226" t="s">
        <v>321</v>
      </c>
      <c r="E416" s="41"/>
      <c r="F416" s="264" t="s">
        <v>639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321</v>
      </c>
      <c r="AU416" s="18" t="s">
        <v>80</v>
      </c>
    </row>
    <row r="417" s="13" customFormat="1">
      <c r="A417" s="13"/>
      <c r="B417" s="233"/>
      <c r="C417" s="234"/>
      <c r="D417" s="226" t="s">
        <v>153</v>
      </c>
      <c r="E417" s="235" t="s">
        <v>19</v>
      </c>
      <c r="F417" s="236" t="s">
        <v>302</v>
      </c>
      <c r="G417" s="234"/>
      <c r="H417" s="237">
        <v>4.7080000000000002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153</v>
      </c>
      <c r="AU417" s="243" t="s">
        <v>80</v>
      </c>
      <c r="AV417" s="13" t="s">
        <v>80</v>
      </c>
      <c r="AW417" s="13" t="s">
        <v>34</v>
      </c>
      <c r="AX417" s="13" t="s">
        <v>71</v>
      </c>
      <c r="AY417" s="243" t="s">
        <v>140</v>
      </c>
    </row>
    <row r="418" s="13" customFormat="1">
      <c r="A418" s="13"/>
      <c r="B418" s="233"/>
      <c r="C418" s="234"/>
      <c r="D418" s="226" t="s">
        <v>153</v>
      </c>
      <c r="E418" s="235" t="s">
        <v>19</v>
      </c>
      <c r="F418" s="236" t="s">
        <v>303</v>
      </c>
      <c r="G418" s="234"/>
      <c r="H418" s="237">
        <v>22.119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153</v>
      </c>
      <c r="AU418" s="243" t="s">
        <v>80</v>
      </c>
      <c r="AV418" s="13" t="s">
        <v>80</v>
      </c>
      <c r="AW418" s="13" t="s">
        <v>34</v>
      </c>
      <c r="AX418" s="13" t="s">
        <v>71</v>
      </c>
      <c r="AY418" s="243" t="s">
        <v>140</v>
      </c>
    </row>
    <row r="419" s="2" customFormat="1" ht="16.5" customHeight="1">
      <c r="A419" s="39"/>
      <c r="B419" s="40"/>
      <c r="C419" s="213" t="s">
        <v>646</v>
      </c>
      <c r="D419" s="213" t="s">
        <v>142</v>
      </c>
      <c r="E419" s="214" t="s">
        <v>647</v>
      </c>
      <c r="F419" s="215" t="s">
        <v>648</v>
      </c>
      <c r="G419" s="216" t="s">
        <v>145</v>
      </c>
      <c r="H419" s="217">
        <v>11.26</v>
      </c>
      <c r="I419" s="218"/>
      <c r="J419" s="219">
        <f>ROUND(I419*H419,2)</f>
        <v>0</v>
      </c>
      <c r="K419" s="215" t="s">
        <v>146</v>
      </c>
      <c r="L419" s="45"/>
      <c r="M419" s="220" t="s">
        <v>19</v>
      </c>
      <c r="N419" s="221" t="s">
        <v>42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147</v>
      </c>
      <c r="AT419" s="224" t="s">
        <v>142</v>
      </c>
      <c r="AU419" s="224" t="s">
        <v>80</v>
      </c>
      <c r="AY419" s="18" t="s">
        <v>140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78</v>
      </c>
      <c r="BK419" s="225">
        <f>ROUND(I419*H419,2)</f>
        <v>0</v>
      </c>
      <c r="BL419" s="18" t="s">
        <v>147</v>
      </c>
      <c r="BM419" s="224" t="s">
        <v>649</v>
      </c>
    </row>
    <row r="420" s="2" customFormat="1">
      <c r="A420" s="39"/>
      <c r="B420" s="40"/>
      <c r="C420" s="41"/>
      <c r="D420" s="226" t="s">
        <v>149</v>
      </c>
      <c r="E420" s="41"/>
      <c r="F420" s="227" t="s">
        <v>650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149</v>
      </c>
      <c r="AU420" s="18" t="s">
        <v>80</v>
      </c>
    </row>
    <row r="421" s="2" customFormat="1">
      <c r="A421" s="39"/>
      <c r="B421" s="40"/>
      <c r="C421" s="41"/>
      <c r="D421" s="231" t="s">
        <v>151</v>
      </c>
      <c r="E421" s="41"/>
      <c r="F421" s="232" t="s">
        <v>651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151</v>
      </c>
      <c r="AU421" s="18" t="s">
        <v>80</v>
      </c>
    </row>
    <row r="422" s="13" customFormat="1">
      <c r="A422" s="13"/>
      <c r="B422" s="233"/>
      <c r="C422" s="234"/>
      <c r="D422" s="226" t="s">
        <v>153</v>
      </c>
      <c r="E422" s="235" t="s">
        <v>19</v>
      </c>
      <c r="F422" s="236" t="s">
        <v>652</v>
      </c>
      <c r="G422" s="234"/>
      <c r="H422" s="237">
        <v>11.26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153</v>
      </c>
      <c r="AU422" s="243" t="s">
        <v>80</v>
      </c>
      <c r="AV422" s="13" t="s">
        <v>80</v>
      </c>
      <c r="AW422" s="13" t="s">
        <v>34</v>
      </c>
      <c r="AX422" s="13" t="s">
        <v>71</v>
      </c>
      <c r="AY422" s="243" t="s">
        <v>140</v>
      </c>
    </row>
    <row r="423" s="2" customFormat="1" ht="24.15" customHeight="1">
      <c r="A423" s="39"/>
      <c r="B423" s="40"/>
      <c r="C423" s="213" t="s">
        <v>653</v>
      </c>
      <c r="D423" s="213" t="s">
        <v>142</v>
      </c>
      <c r="E423" s="214" t="s">
        <v>654</v>
      </c>
      <c r="F423" s="215" t="s">
        <v>655</v>
      </c>
      <c r="G423" s="216" t="s">
        <v>145</v>
      </c>
      <c r="H423" s="217">
        <v>11.26</v>
      </c>
      <c r="I423" s="218"/>
      <c r="J423" s="219">
        <f>ROUND(I423*H423,2)</f>
        <v>0</v>
      </c>
      <c r="K423" s="215" t="s">
        <v>146</v>
      </c>
      <c r="L423" s="45"/>
      <c r="M423" s="220" t="s">
        <v>19</v>
      </c>
      <c r="N423" s="221" t="s">
        <v>42</v>
      </c>
      <c r="O423" s="85"/>
      <c r="P423" s="222">
        <f>O423*H423</f>
        <v>0</v>
      </c>
      <c r="Q423" s="222">
        <v>0.0060699999999999999</v>
      </c>
      <c r="R423" s="222">
        <f>Q423*H423</f>
        <v>0.068348199999999998</v>
      </c>
      <c r="S423" s="222">
        <v>0.0060000000000000001</v>
      </c>
      <c r="T423" s="223">
        <f>S423*H423</f>
        <v>0.067559999999999995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147</v>
      </c>
      <c r="AT423" s="224" t="s">
        <v>142</v>
      </c>
      <c r="AU423" s="224" t="s">
        <v>80</v>
      </c>
      <c r="AY423" s="18" t="s">
        <v>140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78</v>
      </c>
      <c r="BK423" s="225">
        <f>ROUND(I423*H423,2)</f>
        <v>0</v>
      </c>
      <c r="BL423" s="18" t="s">
        <v>147</v>
      </c>
      <c r="BM423" s="224" t="s">
        <v>656</v>
      </c>
    </row>
    <row r="424" s="2" customFormat="1">
      <c r="A424" s="39"/>
      <c r="B424" s="40"/>
      <c r="C424" s="41"/>
      <c r="D424" s="226" t="s">
        <v>149</v>
      </c>
      <c r="E424" s="41"/>
      <c r="F424" s="227" t="s">
        <v>657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149</v>
      </c>
      <c r="AU424" s="18" t="s">
        <v>80</v>
      </c>
    </row>
    <row r="425" s="2" customFormat="1">
      <c r="A425" s="39"/>
      <c r="B425" s="40"/>
      <c r="C425" s="41"/>
      <c r="D425" s="231" t="s">
        <v>151</v>
      </c>
      <c r="E425" s="41"/>
      <c r="F425" s="232" t="s">
        <v>658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151</v>
      </c>
      <c r="AU425" s="18" t="s">
        <v>80</v>
      </c>
    </row>
    <row r="426" s="2" customFormat="1" ht="33" customHeight="1">
      <c r="A426" s="39"/>
      <c r="B426" s="40"/>
      <c r="C426" s="213" t="s">
        <v>659</v>
      </c>
      <c r="D426" s="213" t="s">
        <v>142</v>
      </c>
      <c r="E426" s="214" t="s">
        <v>660</v>
      </c>
      <c r="F426" s="215" t="s">
        <v>661</v>
      </c>
      <c r="G426" s="216" t="s">
        <v>145</v>
      </c>
      <c r="H426" s="217">
        <v>11.26</v>
      </c>
      <c r="I426" s="218"/>
      <c r="J426" s="219">
        <f>ROUND(I426*H426,2)</f>
        <v>0</v>
      </c>
      <c r="K426" s="215" t="s">
        <v>146</v>
      </c>
      <c r="L426" s="45"/>
      <c r="M426" s="220" t="s">
        <v>19</v>
      </c>
      <c r="N426" s="221" t="s">
        <v>42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147</v>
      </c>
      <c r="AT426" s="224" t="s">
        <v>142</v>
      </c>
      <c r="AU426" s="224" t="s">
        <v>80</v>
      </c>
      <c r="AY426" s="18" t="s">
        <v>140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78</v>
      </c>
      <c r="BK426" s="225">
        <f>ROUND(I426*H426,2)</f>
        <v>0</v>
      </c>
      <c r="BL426" s="18" t="s">
        <v>147</v>
      </c>
      <c r="BM426" s="224" t="s">
        <v>662</v>
      </c>
    </row>
    <row r="427" s="2" customFormat="1">
      <c r="A427" s="39"/>
      <c r="B427" s="40"/>
      <c r="C427" s="41"/>
      <c r="D427" s="226" t="s">
        <v>149</v>
      </c>
      <c r="E427" s="41"/>
      <c r="F427" s="227" t="s">
        <v>663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149</v>
      </c>
      <c r="AU427" s="18" t="s">
        <v>80</v>
      </c>
    </row>
    <row r="428" s="2" customFormat="1">
      <c r="A428" s="39"/>
      <c r="B428" s="40"/>
      <c r="C428" s="41"/>
      <c r="D428" s="231" t="s">
        <v>151</v>
      </c>
      <c r="E428" s="41"/>
      <c r="F428" s="232" t="s">
        <v>664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151</v>
      </c>
      <c r="AU428" s="18" t="s">
        <v>80</v>
      </c>
    </row>
    <row r="429" s="2" customFormat="1" ht="24.15" customHeight="1">
      <c r="A429" s="39"/>
      <c r="B429" s="40"/>
      <c r="C429" s="213" t="s">
        <v>665</v>
      </c>
      <c r="D429" s="213" t="s">
        <v>142</v>
      </c>
      <c r="E429" s="214" t="s">
        <v>666</v>
      </c>
      <c r="F429" s="215" t="s">
        <v>667</v>
      </c>
      <c r="G429" s="216" t="s">
        <v>157</v>
      </c>
      <c r="H429" s="217">
        <v>4.7149999999999999</v>
      </c>
      <c r="I429" s="218"/>
      <c r="J429" s="219">
        <f>ROUND(I429*H429,2)</f>
        <v>0</v>
      </c>
      <c r="K429" s="215" t="s">
        <v>146</v>
      </c>
      <c r="L429" s="45"/>
      <c r="M429" s="220" t="s">
        <v>19</v>
      </c>
      <c r="N429" s="221" t="s">
        <v>42</v>
      </c>
      <c r="O429" s="85"/>
      <c r="P429" s="222">
        <f>O429*H429</f>
        <v>0</v>
      </c>
      <c r="Q429" s="222">
        <v>1.837</v>
      </c>
      <c r="R429" s="222">
        <f>Q429*H429</f>
        <v>8.6614550000000001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147</v>
      </c>
      <c r="AT429" s="224" t="s">
        <v>142</v>
      </c>
      <c r="AU429" s="224" t="s">
        <v>80</v>
      </c>
      <c r="AY429" s="18" t="s">
        <v>140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78</v>
      </c>
      <c r="BK429" s="225">
        <f>ROUND(I429*H429,2)</f>
        <v>0</v>
      </c>
      <c r="BL429" s="18" t="s">
        <v>147</v>
      </c>
      <c r="BM429" s="224" t="s">
        <v>668</v>
      </c>
    </row>
    <row r="430" s="2" customFormat="1">
      <c r="A430" s="39"/>
      <c r="B430" s="40"/>
      <c r="C430" s="41"/>
      <c r="D430" s="226" t="s">
        <v>149</v>
      </c>
      <c r="E430" s="41"/>
      <c r="F430" s="227" t="s">
        <v>669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149</v>
      </c>
      <c r="AU430" s="18" t="s">
        <v>80</v>
      </c>
    </row>
    <row r="431" s="2" customFormat="1">
      <c r="A431" s="39"/>
      <c r="B431" s="40"/>
      <c r="C431" s="41"/>
      <c r="D431" s="231" t="s">
        <v>151</v>
      </c>
      <c r="E431" s="41"/>
      <c r="F431" s="232" t="s">
        <v>670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151</v>
      </c>
      <c r="AU431" s="18" t="s">
        <v>80</v>
      </c>
    </row>
    <row r="432" s="13" customFormat="1">
      <c r="A432" s="13"/>
      <c r="B432" s="233"/>
      <c r="C432" s="234"/>
      <c r="D432" s="226" t="s">
        <v>153</v>
      </c>
      <c r="E432" s="235" t="s">
        <v>19</v>
      </c>
      <c r="F432" s="236" t="s">
        <v>671</v>
      </c>
      <c r="G432" s="234"/>
      <c r="H432" s="237">
        <v>4.1115806250000002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153</v>
      </c>
      <c r="AU432" s="243" t="s">
        <v>80</v>
      </c>
      <c r="AV432" s="13" t="s">
        <v>80</v>
      </c>
      <c r="AW432" s="13" t="s">
        <v>34</v>
      </c>
      <c r="AX432" s="13" t="s">
        <v>71</v>
      </c>
      <c r="AY432" s="243" t="s">
        <v>140</v>
      </c>
    </row>
    <row r="433" s="13" customFormat="1">
      <c r="A433" s="13"/>
      <c r="B433" s="233"/>
      <c r="C433" s="234"/>
      <c r="D433" s="226" t="s">
        <v>153</v>
      </c>
      <c r="E433" s="235" t="s">
        <v>19</v>
      </c>
      <c r="F433" s="236" t="s">
        <v>672</v>
      </c>
      <c r="G433" s="234"/>
      <c r="H433" s="237">
        <v>0.60360000000000003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153</v>
      </c>
      <c r="AU433" s="243" t="s">
        <v>80</v>
      </c>
      <c r="AV433" s="13" t="s">
        <v>80</v>
      </c>
      <c r="AW433" s="13" t="s">
        <v>34</v>
      </c>
      <c r="AX433" s="13" t="s">
        <v>71</v>
      </c>
      <c r="AY433" s="243" t="s">
        <v>140</v>
      </c>
    </row>
    <row r="434" s="2" customFormat="1" ht="24.15" customHeight="1">
      <c r="A434" s="39"/>
      <c r="B434" s="40"/>
      <c r="C434" s="213" t="s">
        <v>673</v>
      </c>
      <c r="D434" s="213" t="s">
        <v>142</v>
      </c>
      <c r="E434" s="214" t="s">
        <v>674</v>
      </c>
      <c r="F434" s="215" t="s">
        <v>675</v>
      </c>
      <c r="G434" s="216" t="s">
        <v>145</v>
      </c>
      <c r="H434" s="217">
        <v>1.988</v>
      </c>
      <c r="I434" s="218"/>
      <c r="J434" s="219">
        <f>ROUND(I434*H434,2)</f>
        <v>0</v>
      </c>
      <c r="K434" s="215" t="s">
        <v>146</v>
      </c>
      <c r="L434" s="45"/>
      <c r="M434" s="220" t="s">
        <v>19</v>
      </c>
      <c r="N434" s="221" t="s">
        <v>42</v>
      </c>
      <c r="O434" s="85"/>
      <c r="P434" s="222">
        <f>O434*H434</f>
        <v>0</v>
      </c>
      <c r="Q434" s="222">
        <v>0.025000000000000001</v>
      </c>
      <c r="R434" s="222">
        <f>Q434*H434</f>
        <v>0.049700000000000001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147</v>
      </c>
      <c r="AT434" s="224" t="s">
        <v>142</v>
      </c>
      <c r="AU434" s="224" t="s">
        <v>80</v>
      </c>
      <c r="AY434" s="18" t="s">
        <v>140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78</v>
      </c>
      <c r="BK434" s="225">
        <f>ROUND(I434*H434,2)</f>
        <v>0</v>
      </c>
      <c r="BL434" s="18" t="s">
        <v>147</v>
      </c>
      <c r="BM434" s="224" t="s">
        <v>676</v>
      </c>
    </row>
    <row r="435" s="2" customFormat="1">
      <c r="A435" s="39"/>
      <c r="B435" s="40"/>
      <c r="C435" s="41"/>
      <c r="D435" s="226" t="s">
        <v>149</v>
      </c>
      <c r="E435" s="41"/>
      <c r="F435" s="227" t="s">
        <v>677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149</v>
      </c>
      <c r="AU435" s="18" t="s">
        <v>80</v>
      </c>
    </row>
    <row r="436" s="2" customFormat="1">
      <c r="A436" s="39"/>
      <c r="B436" s="40"/>
      <c r="C436" s="41"/>
      <c r="D436" s="231" t="s">
        <v>151</v>
      </c>
      <c r="E436" s="41"/>
      <c r="F436" s="232" t="s">
        <v>678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151</v>
      </c>
      <c r="AU436" s="18" t="s">
        <v>80</v>
      </c>
    </row>
    <row r="437" s="2" customFormat="1">
      <c r="A437" s="39"/>
      <c r="B437" s="40"/>
      <c r="C437" s="41"/>
      <c r="D437" s="226" t="s">
        <v>321</v>
      </c>
      <c r="E437" s="41"/>
      <c r="F437" s="264" t="s">
        <v>322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321</v>
      </c>
      <c r="AU437" s="18" t="s">
        <v>80</v>
      </c>
    </row>
    <row r="438" s="13" customFormat="1">
      <c r="A438" s="13"/>
      <c r="B438" s="233"/>
      <c r="C438" s="234"/>
      <c r="D438" s="226" t="s">
        <v>153</v>
      </c>
      <c r="E438" s="235" t="s">
        <v>19</v>
      </c>
      <c r="F438" s="236" t="s">
        <v>679</v>
      </c>
      <c r="G438" s="234"/>
      <c r="H438" s="237">
        <v>1.9874999999999998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153</v>
      </c>
      <c r="AU438" s="243" t="s">
        <v>80</v>
      </c>
      <c r="AV438" s="13" t="s">
        <v>80</v>
      </c>
      <c r="AW438" s="13" t="s">
        <v>34</v>
      </c>
      <c r="AX438" s="13" t="s">
        <v>71</v>
      </c>
      <c r="AY438" s="243" t="s">
        <v>140</v>
      </c>
    </row>
    <row r="439" s="2" customFormat="1" ht="24.15" customHeight="1">
      <c r="A439" s="39"/>
      <c r="B439" s="40"/>
      <c r="C439" s="244" t="s">
        <v>680</v>
      </c>
      <c r="D439" s="244" t="s">
        <v>210</v>
      </c>
      <c r="E439" s="245" t="s">
        <v>325</v>
      </c>
      <c r="F439" s="246" t="s">
        <v>326</v>
      </c>
      <c r="G439" s="247" t="s">
        <v>327</v>
      </c>
      <c r="H439" s="248">
        <v>45.661999999999999</v>
      </c>
      <c r="I439" s="249"/>
      <c r="J439" s="250">
        <f>ROUND(I439*H439,2)</f>
        <v>0</v>
      </c>
      <c r="K439" s="246" t="s">
        <v>19</v>
      </c>
      <c r="L439" s="251"/>
      <c r="M439" s="252" t="s">
        <v>19</v>
      </c>
      <c r="N439" s="253" t="s">
        <v>42</v>
      </c>
      <c r="O439" s="85"/>
      <c r="P439" s="222">
        <f>O439*H439</f>
        <v>0</v>
      </c>
      <c r="Q439" s="222">
        <v>0.0054999999999999997</v>
      </c>
      <c r="R439" s="222">
        <f>Q439*H439</f>
        <v>0.251141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201</v>
      </c>
      <c r="AT439" s="224" t="s">
        <v>210</v>
      </c>
      <c r="AU439" s="224" t="s">
        <v>80</v>
      </c>
      <c r="AY439" s="18" t="s">
        <v>140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78</v>
      </c>
      <c r="BK439" s="225">
        <f>ROUND(I439*H439,2)</f>
        <v>0</v>
      </c>
      <c r="BL439" s="18" t="s">
        <v>147</v>
      </c>
      <c r="BM439" s="224" t="s">
        <v>681</v>
      </c>
    </row>
    <row r="440" s="2" customFormat="1">
      <c r="A440" s="39"/>
      <c r="B440" s="40"/>
      <c r="C440" s="41"/>
      <c r="D440" s="226" t="s">
        <v>149</v>
      </c>
      <c r="E440" s="41"/>
      <c r="F440" s="227" t="s">
        <v>326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149</v>
      </c>
      <c r="AU440" s="18" t="s">
        <v>80</v>
      </c>
    </row>
    <row r="441" s="2" customFormat="1">
      <c r="A441" s="39"/>
      <c r="B441" s="40"/>
      <c r="C441" s="41"/>
      <c r="D441" s="226" t="s">
        <v>321</v>
      </c>
      <c r="E441" s="41"/>
      <c r="F441" s="264" t="s">
        <v>329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321</v>
      </c>
      <c r="AU441" s="18" t="s">
        <v>80</v>
      </c>
    </row>
    <row r="442" s="13" customFormat="1">
      <c r="A442" s="13"/>
      <c r="B442" s="233"/>
      <c r="C442" s="234"/>
      <c r="D442" s="226" t="s">
        <v>153</v>
      </c>
      <c r="E442" s="235" t="s">
        <v>19</v>
      </c>
      <c r="F442" s="236" t="s">
        <v>682</v>
      </c>
      <c r="G442" s="234"/>
      <c r="H442" s="237">
        <v>44.3324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153</v>
      </c>
      <c r="AU442" s="243" t="s">
        <v>80</v>
      </c>
      <c r="AV442" s="13" t="s">
        <v>80</v>
      </c>
      <c r="AW442" s="13" t="s">
        <v>34</v>
      </c>
      <c r="AX442" s="13" t="s">
        <v>71</v>
      </c>
      <c r="AY442" s="243" t="s">
        <v>140</v>
      </c>
    </row>
    <row r="443" s="13" customFormat="1">
      <c r="A443" s="13"/>
      <c r="B443" s="233"/>
      <c r="C443" s="234"/>
      <c r="D443" s="226" t="s">
        <v>153</v>
      </c>
      <c r="E443" s="234"/>
      <c r="F443" s="236" t="s">
        <v>683</v>
      </c>
      <c r="G443" s="234"/>
      <c r="H443" s="237">
        <v>45.661999999999999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153</v>
      </c>
      <c r="AU443" s="243" t="s">
        <v>80</v>
      </c>
      <c r="AV443" s="13" t="s">
        <v>80</v>
      </c>
      <c r="AW443" s="13" t="s">
        <v>4</v>
      </c>
      <c r="AX443" s="13" t="s">
        <v>78</v>
      </c>
      <c r="AY443" s="243" t="s">
        <v>140</v>
      </c>
    </row>
    <row r="444" s="2" customFormat="1" ht="21.75" customHeight="1">
      <c r="A444" s="39"/>
      <c r="B444" s="40"/>
      <c r="C444" s="213" t="s">
        <v>684</v>
      </c>
      <c r="D444" s="213" t="s">
        <v>142</v>
      </c>
      <c r="E444" s="214" t="s">
        <v>685</v>
      </c>
      <c r="F444" s="215" t="s">
        <v>686</v>
      </c>
      <c r="G444" s="216" t="s">
        <v>227</v>
      </c>
      <c r="H444" s="217">
        <v>6.4169999999999998</v>
      </c>
      <c r="I444" s="218"/>
      <c r="J444" s="219">
        <f>ROUND(I444*H444,2)</f>
        <v>0</v>
      </c>
      <c r="K444" s="215" t="s">
        <v>19</v>
      </c>
      <c r="L444" s="45"/>
      <c r="M444" s="220" t="s">
        <v>19</v>
      </c>
      <c r="N444" s="221" t="s">
        <v>42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264</v>
      </c>
      <c r="AT444" s="224" t="s">
        <v>142</v>
      </c>
      <c r="AU444" s="224" t="s">
        <v>80</v>
      </c>
      <c r="AY444" s="18" t="s">
        <v>140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78</v>
      </c>
      <c r="BK444" s="225">
        <f>ROUND(I444*H444,2)</f>
        <v>0</v>
      </c>
      <c r="BL444" s="18" t="s">
        <v>264</v>
      </c>
      <c r="BM444" s="224" t="s">
        <v>687</v>
      </c>
    </row>
    <row r="445" s="2" customFormat="1">
      <c r="A445" s="39"/>
      <c r="B445" s="40"/>
      <c r="C445" s="41"/>
      <c r="D445" s="226" t="s">
        <v>149</v>
      </c>
      <c r="E445" s="41"/>
      <c r="F445" s="227" t="s">
        <v>686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149</v>
      </c>
      <c r="AU445" s="18" t="s">
        <v>80</v>
      </c>
    </row>
    <row r="446" s="13" customFormat="1">
      <c r="A446" s="13"/>
      <c r="B446" s="233"/>
      <c r="C446" s="234"/>
      <c r="D446" s="226" t="s">
        <v>153</v>
      </c>
      <c r="E446" s="235" t="s">
        <v>19</v>
      </c>
      <c r="F446" s="236" t="s">
        <v>688</v>
      </c>
      <c r="G446" s="234"/>
      <c r="H446" s="237">
        <v>6.4169999999999998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153</v>
      </c>
      <c r="AU446" s="243" t="s">
        <v>80</v>
      </c>
      <c r="AV446" s="13" t="s">
        <v>80</v>
      </c>
      <c r="AW446" s="13" t="s">
        <v>34</v>
      </c>
      <c r="AX446" s="13" t="s">
        <v>71</v>
      </c>
      <c r="AY446" s="243" t="s">
        <v>140</v>
      </c>
    </row>
    <row r="447" s="2" customFormat="1" ht="16.5" customHeight="1">
      <c r="A447" s="39"/>
      <c r="B447" s="40"/>
      <c r="C447" s="244" t="s">
        <v>689</v>
      </c>
      <c r="D447" s="244" t="s">
        <v>210</v>
      </c>
      <c r="E447" s="245" t="s">
        <v>690</v>
      </c>
      <c r="F447" s="246" t="s">
        <v>691</v>
      </c>
      <c r="G447" s="247" t="s">
        <v>327</v>
      </c>
      <c r="H447" s="248">
        <v>1</v>
      </c>
      <c r="I447" s="249"/>
      <c r="J447" s="250">
        <f>ROUND(I447*H447,2)</f>
        <v>0</v>
      </c>
      <c r="K447" s="246" t="s">
        <v>19</v>
      </c>
      <c r="L447" s="251"/>
      <c r="M447" s="252" t="s">
        <v>19</v>
      </c>
      <c r="N447" s="253" t="s">
        <v>42</v>
      </c>
      <c r="O447" s="85"/>
      <c r="P447" s="222">
        <f>O447*H447</f>
        <v>0</v>
      </c>
      <c r="Q447" s="222">
        <v>0.65000000000000002</v>
      </c>
      <c r="R447" s="222">
        <f>Q447*H447</f>
        <v>0.65000000000000002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374</v>
      </c>
      <c r="AT447" s="224" t="s">
        <v>210</v>
      </c>
      <c r="AU447" s="224" t="s">
        <v>80</v>
      </c>
      <c r="AY447" s="18" t="s">
        <v>140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78</v>
      </c>
      <c r="BK447" s="225">
        <f>ROUND(I447*H447,2)</f>
        <v>0</v>
      </c>
      <c r="BL447" s="18" t="s">
        <v>264</v>
      </c>
      <c r="BM447" s="224" t="s">
        <v>692</v>
      </c>
    </row>
    <row r="448" s="2" customFormat="1">
      <c r="A448" s="39"/>
      <c r="B448" s="40"/>
      <c r="C448" s="41"/>
      <c r="D448" s="226" t="s">
        <v>149</v>
      </c>
      <c r="E448" s="41"/>
      <c r="F448" s="227" t="s">
        <v>691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149</v>
      </c>
      <c r="AU448" s="18" t="s">
        <v>80</v>
      </c>
    </row>
    <row r="449" s="12" customFormat="1" ht="22.8" customHeight="1">
      <c r="A449" s="12"/>
      <c r="B449" s="197"/>
      <c r="C449" s="198"/>
      <c r="D449" s="199" t="s">
        <v>70</v>
      </c>
      <c r="E449" s="211" t="s">
        <v>201</v>
      </c>
      <c r="F449" s="211" t="s">
        <v>693</v>
      </c>
      <c r="G449" s="198"/>
      <c r="H449" s="198"/>
      <c r="I449" s="201"/>
      <c r="J449" s="212">
        <f>BK449</f>
        <v>0</v>
      </c>
      <c r="K449" s="198"/>
      <c r="L449" s="203"/>
      <c r="M449" s="204"/>
      <c r="N449" s="205"/>
      <c r="O449" s="205"/>
      <c r="P449" s="206">
        <f>SUM(P450:P470)</f>
        <v>0</v>
      </c>
      <c r="Q449" s="205"/>
      <c r="R449" s="206">
        <f>SUM(R450:R470)</f>
        <v>0.075106500000000007</v>
      </c>
      <c r="S449" s="205"/>
      <c r="T449" s="207">
        <f>SUM(T450:T470)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8" t="s">
        <v>78</v>
      </c>
      <c r="AT449" s="209" t="s">
        <v>70</v>
      </c>
      <c r="AU449" s="209" t="s">
        <v>78</v>
      </c>
      <c r="AY449" s="208" t="s">
        <v>140</v>
      </c>
      <c r="BK449" s="210">
        <f>SUM(BK450:BK470)</f>
        <v>0</v>
      </c>
    </row>
    <row r="450" s="2" customFormat="1" ht="37.8" customHeight="1">
      <c r="A450" s="39"/>
      <c r="B450" s="40"/>
      <c r="C450" s="213" t="s">
        <v>694</v>
      </c>
      <c r="D450" s="213" t="s">
        <v>142</v>
      </c>
      <c r="E450" s="214" t="s">
        <v>695</v>
      </c>
      <c r="F450" s="215" t="s">
        <v>696</v>
      </c>
      <c r="G450" s="216" t="s">
        <v>327</v>
      </c>
      <c r="H450" s="217">
        <v>1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42</v>
      </c>
      <c r="O450" s="85"/>
      <c r="P450" s="222">
        <f>O450*H450</f>
        <v>0</v>
      </c>
      <c r="Q450" s="222">
        <v>0</v>
      </c>
      <c r="R450" s="222">
        <f>Q450*H450</f>
        <v>0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147</v>
      </c>
      <c r="AT450" s="224" t="s">
        <v>142</v>
      </c>
      <c r="AU450" s="224" t="s">
        <v>80</v>
      </c>
      <c r="AY450" s="18" t="s">
        <v>140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78</v>
      </c>
      <c r="BK450" s="225">
        <f>ROUND(I450*H450,2)</f>
        <v>0</v>
      </c>
      <c r="BL450" s="18" t="s">
        <v>147</v>
      </c>
      <c r="BM450" s="224" t="s">
        <v>697</v>
      </c>
    </row>
    <row r="451" s="2" customFormat="1">
      <c r="A451" s="39"/>
      <c r="B451" s="40"/>
      <c r="C451" s="41"/>
      <c r="D451" s="226" t="s">
        <v>149</v>
      </c>
      <c r="E451" s="41"/>
      <c r="F451" s="227" t="s">
        <v>696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149</v>
      </c>
      <c r="AU451" s="18" t="s">
        <v>80</v>
      </c>
    </row>
    <row r="452" s="2" customFormat="1" ht="37.8" customHeight="1">
      <c r="A452" s="39"/>
      <c r="B452" s="40"/>
      <c r="C452" s="213" t="s">
        <v>698</v>
      </c>
      <c r="D452" s="213" t="s">
        <v>142</v>
      </c>
      <c r="E452" s="214" t="s">
        <v>699</v>
      </c>
      <c r="F452" s="215" t="s">
        <v>700</v>
      </c>
      <c r="G452" s="216" t="s">
        <v>327</v>
      </c>
      <c r="H452" s="217">
        <v>2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42</v>
      </c>
      <c r="O452" s="85"/>
      <c r="P452" s="222">
        <f>O452*H452</f>
        <v>0</v>
      </c>
      <c r="Q452" s="222">
        <v>0</v>
      </c>
      <c r="R452" s="222">
        <f>Q452*H452</f>
        <v>0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147</v>
      </c>
      <c r="AT452" s="224" t="s">
        <v>142</v>
      </c>
      <c r="AU452" s="224" t="s">
        <v>80</v>
      </c>
      <c r="AY452" s="18" t="s">
        <v>140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78</v>
      </c>
      <c r="BK452" s="225">
        <f>ROUND(I452*H452,2)</f>
        <v>0</v>
      </c>
      <c r="BL452" s="18" t="s">
        <v>147</v>
      </c>
      <c r="BM452" s="224" t="s">
        <v>701</v>
      </c>
    </row>
    <row r="453" s="2" customFormat="1">
      <c r="A453" s="39"/>
      <c r="B453" s="40"/>
      <c r="C453" s="41"/>
      <c r="D453" s="226" t="s">
        <v>149</v>
      </c>
      <c r="E453" s="41"/>
      <c r="F453" s="227" t="s">
        <v>700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149</v>
      </c>
      <c r="AU453" s="18" t="s">
        <v>80</v>
      </c>
    </row>
    <row r="454" s="2" customFormat="1" ht="16.5" customHeight="1">
      <c r="A454" s="39"/>
      <c r="B454" s="40"/>
      <c r="C454" s="213" t="s">
        <v>702</v>
      </c>
      <c r="D454" s="213" t="s">
        <v>142</v>
      </c>
      <c r="E454" s="214" t="s">
        <v>703</v>
      </c>
      <c r="F454" s="215" t="s">
        <v>704</v>
      </c>
      <c r="G454" s="216" t="s">
        <v>227</v>
      </c>
      <c r="H454" s="217">
        <v>2</v>
      </c>
      <c r="I454" s="218"/>
      <c r="J454" s="219">
        <f>ROUND(I454*H454,2)</f>
        <v>0</v>
      </c>
      <c r="K454" s="215" t="s">
        <v>146</v>
      </c>
      <c r="L454" s="45"/>
      <c r="M454" s="220" t="s">
        <v>19</v>
      </c>
      <c r="N454" s="221" t="s">
        <v>42</v>
      </c>
      <c r="O454" s="85"/>
      <c r="P454" s="222">
        <f>O454*H454</f>
        <v>0</v>
      </c>
      <c r="Q454" s="222">
        <v>0.00046999999999999999</v>
      </c>
      <c r="R454" s="222">
        <f>Q454*H454</f>
        <v>0.00093999999999999997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147</v>
      </c>
      <c r="AT454" s="224" t="s">
        <v>142</v>
      </c>
      <c r="AU454" s="224" t="s">
        <v>80</v>
      </c>
      <c r="AY454" s="18" t="s">
        <v>140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78</v>
      </c>
      <c r="BK454" s="225">
        <f>ROUND(I454*H454,2)</f>
        <v>0</v>
      </c>
      <c r="BL454" s="18" t="s">
        <v>147</v>
      </c>
      <c r="BM454" s="224" t="s">
        <v>705</v>
      </c>
    </row>
    <row r="455" s="2" customFormat="1">
      <c r="A455" s="39"/>
      <c r="B455" s="40"/>
      <c r="C455" s="41"/>
      <c r="D455" s="226" t="s">
        <v>149</v>
      </c>
      <c r="E455" s="41"/>
      <c r="F455" s="227" t="s">
        <v>706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149</v>
      </c>
      <c r="AU455" s="18" t="s">
        <v>80</v>
      </c>
    </row>
    <row r="456" s="2" customFormat="1">
      <c r="A456" s="39"/>
      <c r="B456" s="40"/>
      <c r="C456" s="41"/>
      <c r="D456" s="231" t="s">
        <v>151</v>
      </c>
      <c r="E456" s="41"/>
      <c r="F456" s="232" t="s">
        <v>707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151</v>
      </c>
      <c r="AU456" s="18" t="s">
        <v>80</v>
      </c>
    </row>
    <row r="457" s="13" customFormat="1">
      <c r="A457" s="13"/>
      <c r="B457" s="233"/>
      <c r="C457" s="234"/>
      <c r="D457" s="226" t="s">
        <v>153</v>
      </c>
      <c r="E457" s="235" t="s">
        <v>19</v>
      </c>
      <c r="F457" s="236" t="s">
        <v>708</v>
      </c>
      <c r="G457" s="234"/>
      <c r="H457" s="237">
        <v>2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153</v>
      </c>
      <c r="AU457" s="243" t="s">
        <v>80</v>
      </c>
      <c r="AV457" s="13" t="s">
        <v>80</v>
      </c>
      <c r="AW457" s="13" t="s">
        <v>34</v>
      </c>
      <c r="AX457" s="13" t="s">
        <v>71</v>
      </c>
      <c r="AY457" s="243" t="s">
        <v>140</v>
      </c>
    </row>
    <row r="458" s="2" customFormat="1" ht="24.15" customHeight="1">
      <c r="A458" s="39"/>
      <c r="B458" s="40"/>
      <c r="C458" s="244" t="s">
        <v>709</v>
      </c>
      <c r="D458" s="244" t="s">
        <v>210</v>
      </c>
      <c r="E458" s="245" t="s">
        <v>710</v>
      </c>
      <c r="F458" s="246" t="s">
        <v>711</v>
      </c>
      <c r="G458" s="247" t="s">
        <v>227</v>
      </c>
      <c r="H458" s="248">
        <v>2.2000000000000002</v>
      </c>
      <c r="I458" s="249"/>
      <c r="J458" s="250">
        <f>ROUND(I458*H458,2)</f>
        <v>0</v>
      </c>
      <c r="K458" s="246" t="s">
        <v>146</v>
      </c>
      <c r="L458" s="251"/>
      <c r="M458" s="252" t="s">
        <v>19</v>
      </c>
      <c r="N458" s="253" t="s">
        <v>42</v>
      </c>
      <c r="O458" s="85"/>
      <c r="P458" s="222">
        <f>O458*H458</f>
        <v>0</v>
      </c>
      <c r="Q458" s="222">
        <v>0.0085699999999999995</v>
      </c>
      <c r="R458" s="222">
        <f>Q458*H458</f>
        <v>0.018853999999999999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201</v>
      </c>
      <c r="AT458" s="224" t="s">
        <v>210</v>
      </c>
      <c r="AU458" s="224" t="s">
        <v>80</v>
      </c>
      <c r="AY458" s="18" t="s">
        <v>140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78</v>
      </c>
      <c r="BK458" s="225">
        <f>ROUND(I458*H458,2)</f>
        <v>0</v>
      </c>
      <c r="BL458" s="18" t="s">
        <v>147</v>
      </c>
      <c r="BM458" s="224" t="s">
        <v>712</v>
      </c>
    </row>
    <row r="459" s="2" customFormat="1">
      <c r="A459" s="39"/>
      <c r="B459" s="40"/>
      <c r="C459" s="41"/>
      <c r="D459" s="226" t="s">
        <v>149</v>
      </c>
      <c r="E459" s="41"/>
      <c r="F459" s="227" t="s">
        <v>711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149</v>
      </c>
      <c r="AU459" s="18" t="s">
        <v>80</v>
      </c>
    </row>
    <row r="460" s="13" customFormat="1">
      <c r="A460" s="13"/>
      <c r="B460" s="233"/>
      <c r="C460" s="234"/>
      <c r="D460" s="226" t="s">
        <v>153</v>
      </c>
      <c r="E460" s="234"/>
      <c r="F460" s="236" t="s">
        <v>713</v>
      </c>
      <c r="G460" s="234"/>
      <c r="H460" s="237">
        <v>2.2000000000000002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153</v>
      </c>
      <c r="AU460" s="243" t="s">
        <v>80</v>
      </c>
      <c r="AV460" s="13" t="s">
        <v>80</v>
      </c>
      <c r="AW460" s="13" t="s">
        <v>4</v>
      </c>
      <c r="AX460" s="13" t="s">
        <v>78</v>
      </c>
      <c r="AY460" s="243" t="s">
        <v>140</v>
      </c>
    </row>
    <row r="461" s="2" customFormat="1" ht="16.5" customHeight="1">
      <c r="A461" s="39"/>
      <c r="B461" s="40"/>
      <c r="C461" s="213" t="s">
        <v>714</v>
      </c>
      <c r="D461" s="213" t="s">
        <v>142</v>
      </c>
      <c r="E461" s="214" t="s">
        <v>715</v>
      </c>
      <c r="F461" s="215" t="s">
        <v>716</v>
      </c>
      <c r="G461" s="216" t="s">
        <v>227</v>
      </c>
      <c r="H461" s="217">
        <v>1.5</v>
      </c>
      <c r="I461" s="218"/>
      <c r="J461" s="219">
        <f>ROUND(I461*H461,2)</f>
        <v>0</v>
      </c>
      <c r="K461" s="215" t="s">
        <v>146</v>
      </c>
      <c r="L461" s="45"/>
      <c r="M461" s="220" t="s">
        <v>19</v>
      </c>
      <c r="N461" s="221" t="s">
        <v>42</v>
      </c>
      <c r="O461" s="85"/>
      <c r="P461" s="222">
        <f>O461*H461</f>
        <v>0</v>
      </c>
      <c r="Q461" s="222">
        <v>0.00051999999999999995</v>
      </c>
      <c r="R461" s="222">
        <f>Q461*H461</f>
        <v>0.00077999999999999988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147</v>
      </c>
      <c r="AT461" s="224" t="s">
        <v>142</v>
      </c>
      <c r="AU461" s="224" t="s">
        <v>80</v>
      </c>
      <c r="AY461" s="18" t="s">
        <v>140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78</v>
      </c>
      <c r="BK461" s="225">
        <f>ROUND(I461*H461,2)</f>
        <v>0</v>
      </c>
      <c r="BL461" s="18" t="s">
        <v>147</v>
      </c>
      <c r="BM461" s="224" t="s">
        <v>717</v>
      </c>
    </row>
    <row r="462" s="2" customFormat="1">
      <c r="A462" s="39"/>
      <c r="B462" s="40"/>
      <c r="C462" s="41"/>
      <c r="D462" s="226" t="s">
        <v>149</v>
      </c>
      <c r="E462" s="41"/>
      <c r="F462" s="227" t="s">
        <v>718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149</v>
      </c>
      <c r="AU462" s="18" t="s">
        <v>80</v>
      </c>
    </row>
    <row r="463" s="2" customFormat="1">
      <c r="A463" s="39"/>
      <c r="B463" s="40"/>
      <c r="C463" s="41"/>
      <c r="D463" s="231" t="s">
        <v>151</v>
      </c>
      <c r="E463" s="41"/>
      <c r="F463" s="232" t="s">
        <v>719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151</v>
      </c>
      <c r="AU463" s="18" t="s">
        <v>80</v>
      </c>
    </row>
    <row r="464" s="13" customFormat="1">
      <c r="A464" s="13"/>
      <c r="B464" s="233"/>
      <c r="C464" s="234"/>
      <c r="D464" s="226" t="s">
        <v>153</v>
      </c>
      <c r="E464" s="235" t="s">
        <v>19</v>
      </c>
      <c r="F464" s="236" t="s">
        <v>720</v>
      </c>
      <c r="G464" s="234"/>
      <c r="H464" s="237">
        <v>1.5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153</v>
      </c>
      <c r="AU464" s="243" t="s">
        <v>80</v>
      </c>
      <c r="AV464" s="13" t="s">
        <v>80</v>
      </c>
      <c r="AW464" s="13" t="s">
        <v>34</v>
      </c>
      <c r="AX464" s="13" t="s">
        <v>71</v>
      </c>
      <c r="AY464" s="243" t="s">
        <v>140</v>
      </c>
    </row>
    <row r="465" s="2" customFormat="1" ht="24.15" customHeight="1">
      <c r="A465" s="39"/>
      <c r="B465" s="40"/>
      <c r="C465" s="244" t="s">
        <v>721</v>
      </c>
      <c r="D465" s="244" t="s">
        <v>210</v>
      </c>
      <c r="E465" s="245" t="s">
        <v>722</v>
      </c>
      <c r="F465" s="246" t="s">
        <v>723</v>
      </c>
      <c r="G465" s="247" t="s">
        <v>227</v>
      </c>
      <c r="H465" s="248">
        <v>1.6499999999999999</v>
      </c>
      <c r="I465" s="249"/>
      <c r="J465" s="250">
        <f>ROUND(I465*H465,2)</f>
        <v>0</v>
      </c>
      <c r="K465" s="246" t="s">
        <v>146</v>
      </c>
      <c r="L465" s="251"/>
      <c r="M465" s="252" t="s">
        <v>19</v>
      </c>
      <c r="N465" s="253" t="s">
        <v>42</v>
      </c>
      <c r="O465" s="85"/>
      <c r="P465" s="222">
        <f>O465*H465</f>
        <v>0</v>
      </c>
      <c r="Q465" s="222">
        <v>0.033050000000000003</v>
      </c>
      <c r="R465" s="222">
        <f>Q465*H465</f>
        <v>0.054532500000000005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201</v>
      </c>
      <c r="AT465" s="224" t="s">
        <v>210</v>
      </c>
      <c r="AU465" s="224" t="s">
        <v>80</v>
      </c>
      <c r="AY465" s="18" t="s">
        <v>140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78</v>
      </c>
      <c r="BK465" s="225">
        <f>ROUND(I465*H465,2)</f>
        <v>0</v>
      </c>
      <c r="BL465" s="18" t="s">
        <v>147</v>
      </c>
      <c r="BM465" s="224" t="s">
        <v>724</v>
      </c>
    </row>
    <row r="466" s="2" customFormat="1">
      <c r="A466" s="39"/>
      <c r="B466" s="40"/>
      <c r="C466" s="41"/>
      <c r="D466" s="226" t="s">
        <v>149</v>
      </c>
      <c r="E466" s="41"/>
      <c r="F466" s="227" t="s">
        <v>723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149</v>
      </c>
      <c r="AU466" s="18" t="s">
        <v>80</v>
      </c>
    </row>
    <row r="467" s="13" customFormat="1">
      <c r="A467" s="13"/>
      <c r="B467" s="233"/>
      <c r="C467" s="234"/>
      <c r="D467" s="226" t="s">
        <v>153</v>
      </c>
      <c r="E467" s="234"/>
      <c r="F467" s="236" t="s">
        <v>725</v>
      </c>
      <c r="G467" s="234"/>
      <c r="H467" s="237">
        <v>1.6499999999999999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153</v>
      </c>
      <c r="AU467" s="243" t="s">
        <v>80</v>
      </c>
      <c r="AV467" s="13" t="s">
        <v>80</v>
      </c>
      <c r="AW467" s="13" t="s">
        <v>4</v>
      </c>
      <c r="AX467" s="13" t="s">
        <v>78</v>
      </c>
      <c r="AY467" s="243" t="s">
        <v>140</v>
      </c>
    </row>
    <row r="468" s="2" customFormat="1" ht="24.15" customHeight="1">
      <c r="A468" s="39"/>
      <c r="B468" s="40"/>
      <c r="C468" s="213" t="s">
        <v>726</v>
      </c>
      <c r="D468" s="213" t="s">
        <v>142</v>
      </c>
      <c r="E468" s="214" t="s">
        <v>727</v>
      </c>
      <c r="F468" s="215" t="s">
        <v>728</v>
      </c>
      <c r="G468" s="216" t="s">
        <v>196</v>
      </c>
      <c r="H468" s="217">
        <v>0.074999999999999997</v>
      </c>
      <c r="I468" s="218"/>
      <c r="J468" s="219">
        <f>ROUND(I468*H468,2)</f>
        <v>0</v>
      </c>
      <c r="K468" s="215" t="s">
        <v>146</v>
      </c>
      <c r="L468" s="45"/>
      <c r="M468" s="220" t="s">
        <v>19</v>
      </c>
      <c r="N468" s="221" t="s">
        <v>42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147</v>
      </c>
      <c r="AT468" s="224" t="s">
        <v>142</v>
      </c>
      <c r="AU468" s="224" t="s">
        <v>80</v>
      </c>
      <c r="AY468" s="18" t="s">
        <v>140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78</v>
      </c>
      <c r="BK468" s="225">
        <f>ROUND(I468*H468,2)</f>
        <v>0</v>
      </c>
      <c r="BL468" s="18" t="s">
        <v>147</v>
      </c>
      <c r="BM468" s="224" t="s">
        <v>729</v>
      </c>
    </row>
    <row r="469" s="2" customFormat="1">
      <c r="A469" s="39"/>
      <c r="B469" s="40"/>
      <c r="C469" s="41"/>
      <c r="D469" s="226" t="s">
        <v>149</v>
      </c>
      <c r="E469" s="41"/>
      <c r="F469" s="227" t="s">
        <v>730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149</v>
      </c>
      <c r="AU469" s="18" t="s">
        <v>80</v>
      </c>
    </row>
    <row r="470" s="2" customFormat="1">
      <c r="A470" s="39"/>
      <c r="B470" s="40"/>
      <c r="C470" s="41"/>
      <c r="D470" s="231" t="s">
        <v>151</v>
      </c>
      <c r="E470" s="41"/>
      <c r="F470" s="232" t="s">
        <v>731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151</v>
      </c>
      <c r="AU470" s="18" t="s">
        <v>80</v>
      </c>
    </row>
    <row r="471" s="12" customFormat="1" ht="22.8" customHeight="1">
      <c r="A471" s="12"/>
      <c r="B471" s="197"/>
      <c r="C471" s="198"/>
      <c r="D471" s="199" t="s">
        <v>70</v>
      </c>
      <c r="E471" s="211" t="s">
        <v>209</v>
      </c>
      <c r="F471" s="211" t="s">
        <v>732</v>
      </c>
      <c r="G471" s="198"/>
      <c r="H471" s="198"/>
      <c r="I471" s="201"/>
      <c r="J471" s="212">
        <f>BK471</f>
        <v>0</v>
      </c>
      <c r="K471" s="198"/>
      <c r="L471" s="203"/>
      <c r="M471" s="204"/>
      <c r="N471" s="205"/>
      <c r="O471" s="205"/>
      <c r="P471" s="206">
        <f>SUM(P472:P622)</f>
        <v>0</v>
      </c>
      <c r="Q471" s="205"/>
      <c r="R471" s="206">
        <f>SUM(R472:R622)</f>
        <v>0.65589108250499994</v>
      </c>
      <c r="S471" s="205"/>
      <c r="T471" s="207">
        <f>SUM(T472:T622)</f>
        <v>9.7209480000000017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8" t="s">
        <v>78</v>
      </c>
      <c r="AT471" s="209" t="s">
        <v>70</v>
      </c>
      <c r="AU471" s="209" t="s">
        <v>78</v>
      </c>
      <c r="AY471" s="208" t="s">
        <v>140</v>
      </c>
      <c r="BK471" s="210">
        <f>SUM(BK472:BK622)</f>
        <v>0</v>
      </c>
    </row>
    <row r="472" s="2" customFormat="1" ht="33" customHeight="1">
      <c r="A472" s="39"/>
      <c r="B472" s="40"/>
      <c r="C472" s="213" t="s">
        <v>733</v>
      </c>
      <c r="D472" s="213" t="s">
        <v>142</v>
      </c>
      <c r="E472" s="214" t="s">
        <v>734</v>
      </c>
      <c r="F472" s="215" t="s">
        <v>735</v>
      </c>
      <c r="G472" s="216" t="s">
        <v>145</v>
      </c>
      <c r="H472" s="217">
        <v>52.340000000000003</v>
      </c>
      <c r="I472" s="218"/>
      <c r="J472" s="219">
        <f>ROUND(I472*H472,2)</f>
        <v>0</v>
      </c>
      <c r="K472" s="215" t="s">
        <v>146</v>
      </c>
      <c r="L472" s="45"/>
      <c r="M472" s="220" t="s">
        <v>19</v>
      </c>
      <c r="N472" s="221" t="s">
        <v>42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147</v>
      </c>
      <c r="AT472" s="224" t="s">
        <v>142</v>
      </c>
      <c r="AU472" s="224" t="s">
        <v>80</v>
      </c>
      <c r="AY472" s="18" t="s">
        <v>140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78</v>
      </c>
      <c r="BK472" s="225">
        <f>ROUND(I472*H472,2)</f>
        <v>0</v>
      </c>
      <c r="BL472" s="18" t="s">
        <v>147</v>
      </c>
      <c r="BM472" s="224" t="s">
        <v>736</v>
      </c>
    </row>
    <row r="473" s="2" customFormat="1">
      <c r="A473" s="39"/>
      <c r="B473" s="40"/>
      <c r="C473" s="41"/>
      <c r="D473" s="226" t="s">
        <v>149</v>
      </c>
      <c r="E473" s="41"/>
      <c r="F473" s="227" t="s">
        <v>737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149</v>
      </c>
      <c r="AU473" s="18" t="s">
        <v>80</v>
      </c>
    </row>
    <row r="474" s="2" customFormat="1">
      <c r="A474" s="39"/>
      <c r="B474" s="40"/>
      <c r="C474" s="41"/>
      <c r="D474" s="231" t="s">
        <v>151</v>
      </c>
      <c r="E474" s="41"/>
      <c r="F474" s="232" t="s">
        <v>738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151</v>
      </c>
      <c r="AU474" s="18" t="s">
        <v>80</v>
      </c>
    </row>
    <row r="475" s="13" customFormat="1">
      <c r="A475" s="13"/>
      <c r="B475" s="233"/>
      <c r="C475" s="234"/>
      <c r="D475" s="226" t="s">
        <v>153</v>
      </c>
      <c r="E475" s="235" t="s">
        <v>19</v>
      </c>
      <c r="F475" s="236" t="s">
        <v>739</v>
      </c>
      <c r="G475" s="234"/>
      <c r="H475" s="237">
        <v>52.340000000000003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153</v>
      </c>
      <c r="AU475" s="243" t="s">
        <v>80</v>
      </c>
      <c r="AV475" s="13" t="s">
        <v>80</v>
      </c>
      <c r="AW475" s="13" t="s">
        <v>34</v>
      </c>
      <c r="AX475" s="13" t="s">
        <v>71</v>
      </c>
      <c r="AY475" s="243" t="s">
        <v>140</v>
      </c>
    </row>
    <row r="476" s="2" customFormat="1" ht="37.8" customHeight="1">
      <c r="A476" s="39"/>
      <c r="B476" s="40"/>
      <c r="C476" s="213" t="s">
        <v>740</v>
      </c>
      <c r="D476" s="213" t="s">
        <v>142</v>
      </c>
      <c r="E476" s="214" t="s">
        <v>741</v>
      </c>
      <c r="F476" s="215" t="s">
        <v>742</v>
      </c>
      <c r="G476" s="216" t="s">
        <v>145</v>
      </c>
      <c r="H476" s="217">
        <v>6280.8000000000002</v>
      </c>
      <c r="I476" s="218"/>
      <c r="J476" s="219">
        <f>ROUND(I476*H476,2)</f>
        <v>0</v>
      </c>
      <c r="K476" s="215" t="s">
        <v>146</v>
      </c>
      <c r="L476" s="45"/>
      <c r="M476" s="220" t="s">
        <v>19</v>
      </c>
      <c r="N476" s="221" t="s">
        <v>42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147</v>
      </c>
      <c r="AT476" s="224" t="s">
        <v>142</v>
      </c>
      <c r="AU476" s="224" t="s">
        <v>80</v>
      </c>
      <c r="AY476" s="18" t="s">
        <v>140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78</v>
      </c>
      <c r="BK476" s="225">
        <f>ROUND(I476*H476,2)</f>
        <v>0</v>
      </c>
      <c r="BL476" s="18" t="s">
        <v>147</v>
      </c>
      <c r="BM476" s="224" t="s">
        <v>743</v>
      </c>
    </row>
    <row r="477" s="2" customFormat="1">
      <c r="A477" s="39"/>
      <c r="B477" s="40"/>
      <c r="C477" s="41"/>
      <c r="D477" s="226" t="s">
        <v>149</v>
      </c>
      <c r="E477" s="41"/>
      <c r="F477" s="227" t="s">
        <v>744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149</v>
      </c>
      <c r="AU477" s="18" t="s">
        <v>80</v>
      </c>
    </row>
    <row r="478" s="2" customFormat="1">
      <c r="A478" s="39"/>
      <c r="B478" s="40"/>
      <c r="C478" s="41"/>
      <c r="D478" s="231" t="s">
        <v>151</v>
      </c>
      <c r="E478" s="41"/>
      <c r="F478" s="232" t="s">
        <v>745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151</v>
      </c>
      <c r="AU478" s="18" t="s">
        <v>80</v>
      </c>
    </row>
    <row r="479" s="13" customFormat="1">
      <c r="A479" s="13"/>
      <c r="B479" s="233"/>
      <c r="C479" s="234"/>
      <c r="D479" s="226" t="s">
        <v>153</v>
      </c>
      <c r="E479" s="234"/>
      <c r="F479" s="236" t="s">
        <v>746</v>
      </c>
      <c r="G479" s="234"/>
      <c r="H479" s="237">
        <v>6280.8000000000002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153</v>
      </c>
      <c r="AU479" s="243" t="s">
        <v>80</v>
      </c>
      <c r="AV479" s="13" t="s">
        <v>80</v>
      </c>
      <c r="AW479" s="13" t="s">
        <v>4</v>
      </c>
      <c r="AX479" s="13" t="s">
        <v>78</v>
      </c>
      <c r="AY479" s="243" t="s">
        <v>140</v>
      </c>
    </row>
    <row r="480" s="2" customFormat="1" ht="33" customHeight="1">
      <c r="A480" s="39"/>
      <c r="B480" s="40"/>
      <c r="C480" s="213" t="s">
        <v>747</v>
      </c>
      <c r="D480" s="213" t="s">
        <v>142</v>
      </c>
      <c r="E480" s="214" t="s">
        <v>748</v>
      </c>
      <c r="F480" s="215" t="s">
        <v>749</v>
      </c>
      <c r="G480" s="216" t="s">
        <v>145</v>
      </c>
      <c r="H480" s="217">
        <v>52.340000000000003</v>
      </c>
      <c r="I480" s="218"/>
      <c r="J480" s="219">
        <f>ROUND(I480*H480,2)</f>
        <v>0</v>
      </c>
      <c r="K480" s="215" t="s">
        <v>146</v>
      </c>
      <c r="L480" s="45"/>
      <c r="M480" s="220" t="s">
        <v>19</v>
      </c>
      <c r="N480" s="221" t="s">
        <v>42</v>
      </c>
      <c r="O480" s="85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147</v>
      </c>
      <c r="AT480" s="224" t="s">
        <v>142</v>
      </c>
      <c r="AU480" s="224" t="s">
        <v>80</v>
      </c>
      <c r="AY480" s="18" t="s">
        <v>140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78</v>
      </c>
      <c r="BK480" s="225">
        <f>ROUND(I480*H480,2)</f>
        <v>0</v>
      </c>
      <c r="BL480" s="18" t="s">
        <v>147</v>
      </c>
      <c r="BM480" s="224" t="s">
        <v>750</v>
      </c>
    </row>
    <row r="481" s="2" customFormat="1">
      <c r="A481" s="39"/>
      <c r="B481" s="40"/>
      <c r="C481" s="41"/>
      <c r="D481" s="226" t="s">
        <v>149</v>
      </c>
      <c r="E481" s="41"/>
      <c r="F481" s="227" t="s">
        <v>751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149</v>
      </c>
      <c r="AU481" s="18" t="s">
        <v>80</v>
      </c>
    </row>
    <row r="482" s="2" customFormat="1">
      <c r="A482" s="39"/>
      <c r="B482" s="40"/>
      <c r="C482" s="41"/>
      <c r="D482" s="231" t="s">
        <v>151</v>
      </c>
      <c r="E482" s="41"/>
      <c r="F482" s="232" t="s">
        <v>752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151</v>
      </c>
      <c r="AU482" s="18" t="s">
        <v>80</v>
      </c>
    </row>
    <row r="483" s="2" customFormat="1" ht="24.15" customHeight="1">
      <c r="A483" s="39"/>
      <c r="B483" s="40"/>
      <c r="C483" s="213" t="s">
        <v>753</v>
      </c>
      <c r="D483" s="213" t="s">
        <v>142</v>
      </c>
      <c r="E483" s="214" t="s">
        <v>754</v>
      </c>
      <c r="F483" s="215" t="s">
        <v>755</v>
      </c>
      <c r="G483" s="216" t="s">
        <v>157</v>
      </c>
      <c r="H483" s="217">
        <v>28.149999999999999</v>
      </c>
      <c r="I483" s="218"/>
      <c r="J483" s="219">
        <f>ROUND(I483*H483,2)</f>
        <v>0</v>
      </c>
      <c r="K483" s="215" t="s">
        <v>146</v>
      </c>
      <c r="L483" s="45"/>
      <c r="M483" s="220" t="s">
        <v>19</v>
      </c>
      <c r="N483" s="221" t="s">
        <v>42</v>
      </c>
      <c r="O483" s="85"/>
      <c r="P483" s="222">
        <f>O483*H483</f>
        <v>0</v>
      </c>
      <c r="Q483" s="222">
        <v>0</v>
      </c>
      <c r="R483" s="222">
        <f>Q483*H483</f>
        <v>0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147</v>
      </c>
      <c r="AT483" s="224" t="s">
        <v>142</v>
      </c>
      <c r="AU483" s="224" t="s">
        <v>80</v>
      </c>
      <c r="AY483" s="18" t="s">
        <v>140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78</v>
      </c>
      <c r="BK483" s="225">
        <f>ROUND(I483*H483,2)</f>
        <v>0</v>
      </c>
      <c r="BL483" s="18" t="s">
        <v>147</v>
      </c>
      <c r="BM483" s="224" t="s">
        <v>756</v>
      </c>
    </row>
    <row r="484" s="2" customFormat="1">
      <c r="A484" s="39"/>
      <c r="B484" s="40"/>
      <c r="C484" s="41"/>
      <c r="D484" s="226" t="s">
        <v>149</v>
      </c>
      <c r="E484" s="41"/>
      <c r="F484" s="227" t="s">
        <v>757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149</v>
      </c>
      <c r="AU484" s="18" t="s">
        <v>80</v>
      </c>
    </row>
    <row r="485" s="2" customFormat="1">
      <c r="A485" s="39"/>
      <c r="B485" s="40"/>
      <c r="C485" s="41"/>
      <c r="D485" s="231" t="s">
        <v>151</v>
      </c>
      <c r="E485" s="41"/>
      <c r="F485" s="232" t="s">
        <v>758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151</v>
      </c>
      <c r="AU485" s="18" t="s">
        <v>80</v>
      </c>
    </row>
    <row r="486" s="13" customFormat="1">
      <c r="A486" s="13"/>
      <c r="B486" s="233"/>
      <c r="C486" s="234"/>
      <c r="D486" s="226" t="s">
        <v>153</v>
      </c>
      <c r="E486" s="235" t="s">
        <v>19</v>
      </c>
      <c r="F486" s="236" t="s">
        <v>759</v>
      </c>
      <c r="G486" s="234"/>
      <c r="H486" s="237">
        <v>28.149999999999999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153</v>
      </c>
      <c r="AU486" s="243" t="s">
        <v>80</v>
      </c>
      <c r="AV486" s="13" t="s">
        <v>80</v>
      </c>
      <c r="AW486" s="13" t="s">
        <v>34</v>
      </c>
      <c r="AX486" s="13" t="s">
        <v>71</v>
      </c>
      <c r="AY486" s="243" t="s">
        <v>140</v>
      </c>
    </row>
    <row r="487" s="2" customFormat="1" ht="37.8" customHeight="1">
      <c r="A487" s="39"/>
      <c r="B487" s="40"/>
      <c r="C487" s="213" t="s">
        <v>760</v>
      </c>
      <c r="D487" s="213" t="s">
        <v>142</v>
      </c>
      <c r="E487" s="214" t="s">
        <v>761</v>
      </c>
      <c r="F487" s="215" t="s">
        <v>762</v>
      </c>
      <c r="G487" s="216" t="s">
        <v>157</v>
      </c>
      <c r="H487" s="217">
        <v>1689</v>
      </c>
      <c r="I487" s="218"/>
      <c r="J487" s="219">
        <f>ROUND(I487*H487,2)</f>
        <v>0</v>
      </c>
      <c r="K487" s="215" t="s">
        <v>146</v>
      </c>
      <c r="L487" s="45"/>
      <c r="M487" s="220" t="s">
        <v>19</v>
      </c>
      <c r="N487" s="221" t="s">
        <v>42</v>
      </c>
      <c r="O487" s="85"/>
      <c r="P487" s="222">
        <f>O487*H487</f>
        <v>0</v>
      </c>
      <c r="Q487" s="222">
        <v>0</v>
      </c>
      <c r="R487" s="222">
        <f>Q487*H487</f>
        <v>0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147</v>
      </c>
      <c r="AT487" s="224" t="s">
        <v>142</v>
      </c>
      <c r="AU487" s="224" t="s">
        <v>80</v>
      </c>
      <c r="AY487" s="18" t="s">
        <v>140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78</v>
      </c>
      <c r="BK487" s="225">
        <f>ROUND(I487*H487,2)</f>
        <v>0</v>
      </c>
      <c r="BL487" s="18" t="s">
        <v>147</v>
      </c>
      <c r="BM487" s="224" t="s">
        <v>763</v>
      </c>
    </row>
    <row r="488" s="2" customFormat="1">
      <c r="A488" s="39"/>
      <c r="B488" s="40"/>
      <c r="C488" s="41"/>
      <c r="D488" s="226" t="s">
        <v>149</v>
      </c>
      <c r="E488" s="41"/>
      <c r="F488" s="227" t="s">
        <v>764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149</v>
      </c>
      <c r="AU488" s="18" t="s">
        <v>80</v>
      </c>
    </row>
    <row r="489" s="2" customFormat="1">
      <c r="A489" s="39"/>
      <c r="B489" s="40"/>
      <c r="C489" s="41"/>
      <c r="D489" s="231" t="s">
        <v>151</v>
      </c>
      <c r="E489" s="41"/>
      <c r="F489" s="232" t="s">
        <v>765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151</v>
      </c>
      <c r="AU489" s="18" t="s">
        <v>80</v>
      </c>
    </row>
    <row r="490" s="13" customFormat="1">
      <c r="A490" s="13"/>
      <c r="B490" s="233"/>
      <c r="C490" s="234"/>
      <c r="D490" s="226" t="s">
        <v>153</v>
      </c>
      <c r="E490" s="234"/>
      <c r="F490" s="236" t="s">
        <v>766</v>
      </c>
      <c r="G490" s="234"/>
      <c r="H490" s="237">
        <v>1689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153</v>
      </c>
      <c r="AU490" s="243" t="s">
        <v>80</v>
      </c>
      <c r="AV490" s="13" t="s">
        <v>80</v>
      </c>
      <c r="AW490" s="13" t="s">
        <v>4</v>
      </c>
      <c r="AX490" s="13" t="s">
        <v>78</v>
      </c>
      <c r="AY490" s="243" t="s">
        <v>140</v>
      </c>
    </row>
    <row r="491" s="2" customFormat="1" ht="33" customHeight="1">
      <c r="A491" s="39"/>
      <c r="B491" s="40"/>
      <c r="C491" s="213" t="s">
        <v>767</v>
      </c>
      <c r="D491" s="213" t="s">
        <v>142</v>
      </c>
      <c r="E491" s="214" t="s">
        <v>768</v>
      </c>
      <c r="F491" s="215" t="s">
        <v>769</v>
      </c>
      <c r="G491" s="216" t="s">
        <v>157</v>
      </c>
      <c r="H491" s="217">
        <v>28.149999999999999</v>
      </c>
      <c r="I491" s="218"/>
      <c r="J491" s="219">
        <f>ROUND(I491*H491,2)</f>
        <v>0</v>
      </c>
      <c r="K491" s="215" t="s">
        <v>146</v>
      </c>
      <c r="L491" s="45"/>
      <c r="M491" s="220" t="s">
        <v>19</v>
      </c>
      <c r="N491" s="221" t="s">
        <v>42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147</v>
      </c>
      <c r="AT491" s="224" t="s">
        <v>142</v>
      </c>
      <c r="AU491" s="224" t="s">
        <v>80</v>
      </c>
      <c r="AY491" s="18" t="s">
        <v>140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78</v>
      </c>
      <c r="BK491" s="225">
        <f>ROUND(I491*H491,2)</f>
        <v>0</v>
      </c>
      <c r="BL491" s="18" t="s">
        <v>147</v>
      </c>
      <c r="BM491" s="224" t="s">
        <v>770</v>
      </c>
    </row>
    <row r="492" s="2" customFormat="1">
      <c r="A492" s="39"/>
      <c r="B492" s="40"/>
      <c r="C492" s="41"/>
      <c r="D492" s="226" t="s">
        <v>149</v>
      </c>
      <c r="E492" s="41"/>
      <c r="F492" s="227" t="s">
        <v>771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149</v>
      </c>
      <c r="AU492" s="18" t="s">
        <v>80</v>
      </c>
    </row>
    <row r="493" s="2" customFormat="1">
      <c r="A493" s="39"/>
      <c r="B493" s="40"/>
      <c r="C493" s="41"/>
      <c r="D493" s="231" t="s">
        <v>151</v>
      </c>
      <c r="E493" s="41"/>
      <c r="F493" s="232" t="s">
        <v>772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151</v>
      </c>
      <c r="AU493" s="18" t="s">
        <v>80</v>
      </c>
    </row>
    <row r="494" s="2" customFormat="1" ht="16.5" customHeight="1">
      <c r="A494" s="39"/>
      <c r="B494" s="40"/>
      <c r="C494" s="213" t="s">
        <v>773</v>
      </c>
      <c r="D494" s="213" t="s">
        <v>142</v>
      </c>
      <c r="E494" s="214" t="s">
        <v>774</v>
      </c>
      <c r="F494" s="215" t="s">
        <v>775</v>
      </c>
      <c r="G494" s="216" t="s">
        <v>145</v>
      </c>
      <c r="H494" s="217">
        <v>52.340000000000003</v>
      </c>
      <c r="I494" s="218"/>
      <c r="J494" s="219">
        <f>ROUND(I494*H494,2)</f>
        <v>0</v>
      </c>
      <c r="K494" s="215" t="s">
        <v>146</v>
      </c>
      <c r="L494" s="45"/>
      <c r="M494" s="220" t="s">
        <v>19</v>
      </c>
      <c r="N494" s="221" t="s">
        <v>42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147</v>
      </c>
      <c r="AT494" s="224" t="s">
        <v>142</v>
      </c>
      <c r="AU494" s="224" t="s">
        <v>80</v>
      </c>
      <c r="AY494" s="18" t="s">
        <v>140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78</v>
      </c>
      <c r="BK494" s="225">
        <f>ROUND(I494*H494,2)</f>
        <v>0</v>
      </c>
      <c r="BL494" s="18" t="s">
        <v>147</v>
      </c>
      <c r="BM494" s="224" t="s">
        <v>776</v>
      </c>
    </row>
    <row r="495" s="2" customFormat="1">
      <c r="A495" s="39"/>
      <c r="B495" s="40"/>
      <c r="C495" s="41"/>
      <c r="D495" s="226" t="s">
        <v>149</v>
      </c>
      <c r="E495" s="41"/>
      <c r="F495" s="227" t="s">
        <v>777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149</v>
      </c>
      <c r="AU495" s="18" t="s">
        <v>80</v>
      </c>
    </row>
    <row r="496" s="2" customFormat="1">
      <c r="A496" s="39"/>
      <c r="B496" s="40"/>
      <c r="C496" s="41"/>
      <c r="D496" s="231" t="s">
        <v>151</v>
      </c>
      <c r="E496" s="41"/>
      <c r="F496" s="232" t="s">
        <v>778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151</v>
      </c>
      <c r="AU496" s="18" t="s">
        <v>80</v>
      </c>
    </row>
    <row r="497" s="2" customFormat="1" ht="16.5" customHeight="1">
      <c r="A497" s="39"/>
      <c r="B497" s="40"/>
      <c r="C497" s="213" t="s">
        <v>779</v>
      </c>
      <c r="D497" s="213" t="s">
        <v>142</v>
      </c>
      <c r="E497" s="214" t="s">
        <v>780</v>
      </c>
      <c r="F497" s="215" t="s">
        <v>781</v>
      </c>
      <c r="G497" s="216" t="s">
        <v>145</v>
      </c>
      <c r="H497" s="217">
        <v>6280.8000000000002</v>
      </c>
      <c r="I497" s="218"/>
      <c r="J497" s="219">
        <f>ROUND(I497*H497,2)</f>
        <v>0</v>
      </c>
      <c r="K497" s="215" t="s">
        <v>146</v>
      </c>
      <c r="L497" s="45"/>
      <c r="M497" s="220" t="s">
        <v>19</v>
      </c>
      <c r="N497" s="221" t="s">
        <v>42</v>
      </c>
      <c r="O497" s="85"/>
      <c r="P497" s="222">
        <f>O497*H497</f>
        <v>0</v>
      </c>
      <c r="Q497" s="222">
        <v>0</v>
      </c>
      <c r="R497" s="222">
        <f>Q497*H497</f>
        <v>0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147</v>
      </c>
      <c r="AT497" s="224" t="s">
        <v>142</v>
      </c>
      <c r="AU497" s="224" t="s">
        <v>80</v>
      </c>
      <c r="AY497" s="18" t="s">
        <v>140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78</v>
      </c>
      <c r="BK497" s="225">
        <f>ROUND(I497*H497,2)</f>
        <v>0</v>
      </c>
      <c r="BL497" s="18" t="s">
        <v>147</v>
      </c>
      <c r="BM497" s="224" t="s">
        <v>782</v>
      </c>
    </row>
    <row r="498" s="2" customFormat="1">
      <c r="A498" s="39"/>
      <c r="B498" s="40"/>
      <c r="C498" s="41"/>
      <c r="D498" s="226" t="s">
        <v>149</v>
      </c>
      <c r="E498" s="41"/>
      <c r="F498" s="227" t="s">
        <v>783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149</v>
      </c>
      <c r="AU498" s="18" t="s">
        <v>80</v>
      </c>
    </row>
    <row r="499" s="2" customFormat="1">
      <c r="A499" s="39"/>
      <c r="B499" s="40"/>
      <c r="C499" s="41"/>
      <c r="D499" s="231" t="s">
        <v>151</v>
      </c>
      <c r="E499" s="41"/>
      <c r="F499" s="232" t="s">
        <v>784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151</v>
      </c>
      <c r="AU499" s="18" t="s">
        <v>80</v>
      </c>
    </row>
    <row r="500" s="13" customFormat="1">
      <c r="A500" s="13"/>
      <c r="B500" s="233"/>
      <c r="C500" s="234"/>
      <c r="D500" s="226" t="s">
        <v>153</v>
      </c>
      <c r="E500" s="234"/>
      <c r="F500" s="236" t="s">
        <v>746</v>
      </c>
      <c r="G500" s="234"/>
      <c r="H500" s="237">
        <v>6280.8000000000002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153</v>
      </c>
      <c r="AU500" s="243" t="s">
        <v>80</v>
      </c>
      <c r="AV500" s="13" t="s">
        <v>80</v>
      </c>
      <c r="AW500" s="13" t="s">
        <v>4</v>
      </c>
      <c r="AX500" s="13" t="s">
        <v>78</v>
      </c>
      <c r="AY500" s="243" t="s">
        <v>140</v>
      </c>
    </row>
    <row r="501" s="2" customFormat="1" ht="21.75" customHeight="1">
      <c r="A501" s="39"/>
      <c r="B501" s="40"/>
      <c r="C501" s="213" t="s">
        <v>785</v>
      </c>
      <c r="D501" s="213" t="s">
        <v>142</v>
      </c>
      <c r="E501" s="214" t="s">
        <v>786</v>
      </c>
      <c r="F501" s="215" t="s">
        <v>787</v>
      </c>
      <c r="G501" s="216" t="s">
        <v>145</v>
      </c>
      <c r="H501" s="217">
        <v>52.340000000000003</v>
      </c>
      <c r="I501" s="218"/>
      <c r="J501" s="219">
        <f>ROUND(I501*H501,2)</f>
        <v>0</v>
      </c>
      <c r="K501" s="215" t="s">
        <v>146</v>
      </c>
      <c r="L501" s="45"/>
      <c r="M501" s="220" t="s">
        <v>19</v>
      </c>
      <c r="N501" s="221" t="s">
        <v>42</v>
      </c>
      <c r="O501" s="85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147</v>
      </c>
      <c r="AT501" s="224" t="s">
        <v>142</v>
      </c>
      <c r="AU501" s="224" t="s">
        <v>80</v>
      </c>
      <c r="AY501" s="18" t="s">
        <v>140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78</v>
      </c>
      <c r="BK501" s="225">
        <f>ROUND(I501*H501,2)</f>
        <v>0</v>
      </c>
      <c r="BL501" s="18" t="s">
        <v>147</v>
      </c>
      <c r="BM501" s="224" t="s">
        <v>788</v>
      </c>
    </row>
    <row r="502" s="2" customFormat="1">
      <c r="A502" s="39"/>
      <c r="B502" s="40"/>
      <c r="C502" s="41"/>
      <c r="D502" s="226" t="s">
        <v>149</v>
      </c>
      <c r="E502" s="41"/>
      <c r="F502" s="227" t="s">
        <v>789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149</v>
      </c>
      <c r="AU502" s="18" t="s">
        <v>80</v>
      </c>
    </row>
    <row r="503" s="2" customFormat="1">
      <c r="A503" s="39"/>
      <c r="B503" s="40"/>
      <c r="C503" s="41"/>
      <c r="D503" s="231" t="s">
        <v>151</v>
      </c>
      <c r="E503" s="41"/>
      <c r="F503" s="232" t="s">
        <v>790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151</v>
      </c>
      <c r="AU503" s="18" t="s">
        <v>80</v>
      </c>
    </row>
    <row r="504" s="2" customFormat="1" ht="33" customHeight="1">
      <c r="A504" s="39"/>
      <c r="B504" s="40"/>
      <c r="C504" s="213" t="s">
        <v>791</v>
      </c>
      <c r="D504" s="213" t="s">
        <v>142</v>
      </c>
      <c r="E504" s="214" t="s">
        <v>792</v>
      </c>
      <c r="F504" s="215" t="s">
        <v>793</v>
      </c>
      <c r="G504" s="216" t="s">
        <v>145</v>
      </c>
      <c r="H504" s="217">
        <v>35.616</v>
      </c>
      <c r="I504" s="218"/>
      <c r="J504" s="219">
        <f>ROUND(I504*H504,2)</f>
        <v>0</v>
      </c>
      <c r="K504" s="215" t="s">
        <v>146</v>
      </c>
      <c r="L504" s="45"/>
      <c r="M504" s="220" t="s">
        <v>19</v>
      </c>
      <c r="N504" s="221" t="s">
        <v>42</v>
      </c>
      <c r="O504" s="85"/>
      <c r="P504" s="222">
        <f>O504*H504</f>
        <v>0</v>
      </c>
      <c r="Q504" s="222">
        <v>0.00012999999999999999</v>
      </c>
      <c r="R504" s="222">
        <f>Q504*H504</f>
        <v>0.00463008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147</v>
      </c>
      <c r="AT504" s="224" t="s">
        <v>142</v>
      </c>
      <c r="AU504" s="224" t="s">
        <v>80</v>
      </c>
      <c r="AY504" s="18" t="s">
        <v>140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78</v>
      </c>
      <c r="BK504" s="225">
        <f>ROUND(I504*H504,2)</f>
        <v>0</v>
      </c>
      <c r="BL504" s="18" t="s">
        <v>147</v>
      </c>
      <c r="BM504" s="224" t="s">
        <v>794</v>
      </c>
    </row>
    <row r="505" s="2" customFormat="1">
      <c r="A505" s="39"/>
      <c r="B505" s="40"/>
      <c r="C505" s="41"/>
      <c r="D505" s="226" t="s">
        <v>149</v>
      </c>
      <c r="E505" s="41"/>
      <c r="F505" s="227" t="s">
        <v>795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149</v>
      </c>
      <c r="AU505" s="18" t="s">
        <v>80</v>
      </c>
    </row>
    <row r="506" s="2" customFormat="1">
      <c r="A506" s="39"/>
      <c r="B506" s="40"/>
      <c r="C506" s="41"/>
      <c r="D506" s="231" t="s">
        <v>151</v>
      </c>
      <c r="E506" s="41"/>
      <c r="F506" s="232" t="s">
        <v>796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151</v>
      </c>
      <c r="AU506" s="18" t="s">
        <v>80</v>
      </c>
    </row>
    <row r="507" s="13" customFormat="1">
      <c r="A507" s="13"/>
      <c r="B507" s="233"/>
      <c r="C507" s="234"/>
      <c r="D507" s="226" t="s">
        <v>153</v>
      </c>
      <c r="E507" s="235" t="s">
        <v>19</v>
      </c>
      <c r="F507" s="236" t="s">
        <v>797</v>
      </c>
      <c r="G507" s="234"/>
      <c r="H507" s="237">
        <v>35.615600000000001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153</v>
      </c>
      <c r="AU507" s="243" t="s">
        <v>80</v>
      </c>
      <c r="AV507" s="13" t="s">
        <v>80</v>
      </c>
      <c r="AW507" s="13" t="s">
        <v>34</v>
      </c>
      <c r="AX507" s="13" t="s">
        <v>71</v>
      </c>
      <c r="AY507" s="243" t="s">
        <v>140</v>
      </c>
    </row>
    <row r="508" s="2" customFormat="1" ht="24.15" customHeight="1">
      <c r="A508" s="39"/>
      <c r="B508" s="40"/>
      <c r="C508" s="213" t="s">
        <v>798</v>
      </c>
      <c r="D508" s="213" t="s">
        <v>142</v>
      </c>
      <c r="E508" s="214" t="s">
        <v>799</v>
      </c>
      <c r="F508" s="215" t="s">
        <v>800</v>
      </c>
      <c r="G508" s="216" t="s">
        <v>801</v>
      </c>
      <c r="H508" s="217">
        <v>5</v>
      </c>
      <c r="I508" s="218"/>
      <c r="J508" s="219">
        <f>ROUND(I508*H508,2)</f>
        <v>0</v>
      </c>
      <c r="K508" s="215" t="s">
        <v>146</v>
      </c>
      <c r="L508" s="45"/>
      <c r="M508" s="220" t="s">
        <v>19</v>
      </c>
      <c r="N508" s="221" t="s">
        <v>42</v>
      </c>
      <c r="O508" s="85"/>
      <c r="P508" s="222">
        <f>O508*H508</f>
        <v>0</v>
      </c>
      <c r="Q508" s="222">
        <v>0</v>
      </c>
      <c r="R508" s="222">
        <f>Q508*H508</f>
        <v>0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147</v>
      </c>
      <c r="AT508" s="224" t="s">
        <v>142</v>
      </c>
      <c r="AU508" s="224" t="s">
        <v>80</v>
      </c>
      <c r="AY508" s="18" t="s">
        <v>140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78</v>
      </c>
      <c r="BK508" s="225">
        <f>ROUND(I508*H508,2)</f>
        <v>0</v>
      </c>
      <c r="BL508" s="18" t="s">
        <v>147</v>
      </c>
      <c r="BM508" s="224" t="s">
        <v>802</v>
      </c>
    </row>
    <row r="509" s="2" customFormat="1">
      <c r="A509" s="39"/>
      <c r="B509" s="40"/>
      <c r="C509" s="41"/>
      <c r="D509" s="226" t="s">
        <v>149</v>
      </c>
      <c r="E509" s="41"/>
      <c r="F509" s="227" t="s">
        <v>803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149</v>
      </c>
      <c r="AU509" s="18" t="s">
        <v>80</v>
      </c>
    </row>
    <row r="510" s="2" customFormat="1">
      <c r="A510" s="39"/>
      <c r="B510" s="40"/>
      <c r="C510" s="41"/>
      <c r="D510" s="231" t="s">
        <v>151</v>
      </c>
      <c r="E510" s="41"/>
      <c r="F510" s="232" t="s">
        <v>804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151</v>
      </c>
      <c r="AU510" s="18" t="s">
        <v>80</v>
      </c>
    </row>
    <row r="511" s="13" customFormat="1">
      <c r="A511" s="13"/>
      <c r="B511" s="233"/>
      <c r="C511" s="234"/>
      <c r="D511" s="226" t="s">
        <v>153</v>
      </c>
      <c r="E511" s="235" t="s">
        <v>19</v>
      </c>
      <c r="F511" s="236" t="s">
        <v>805</v>
      </c>
      <c r="G511" s="234"/>
      <c r="H511" s="237">
        <v>5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153</v>
      </c>
      <c r="AU511" s="243" t="s">
        <v>80</v>
      </c>
      <c r="AV511" s="13" t="s">
        <v>80</v>
      </c>
      <c r="AW511" s="13" t="s">
        <v>34</v>
      </c>
      <c r="AX511" s="13" t="s">
        <v>71</v>
      </c>
      <c r="AY511" s="243" t="s">
        <v>140</v>
      </c>
    </row>
    <row r="512" s="2" customFormat="1" ht="24.15" customHeight="1">
      <c r="A512" s="39"/>
      <c r="B512" s="40"/>
      <c r="C512" s="213" t="s">
        <v>806</v>
      </c>
      <c r="D512" s="213" t="s">
        <v>142</v>
      </c>
      <c r="E512" s="214" t="s">
        <v>807</v>
      </c>
      <c r="F512" s="215" t="s">
        <v>808</v>
      </c>
      <c r="G512" s="216" t="s">
        <v>801</v>
      </c>
      <c r="H512" s="217">
        <v>150</v>
      </c>
      <c r="I512" s="218"/>
      <c r="J512" s="219">
        <f>ROUND(I512*H512,2)</f>
        <v>0</v>
      </c>
      <c r="K512" s="215" t="s">
        <v>146</v>
      </c>
      <c r="L512" s="45"/>
      <c r="M512" s="220" t="s">
        <v>19</v>
      </c>
      <c r="N512" s="221" t="s">
        <v>42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147</v>
      </c>
      <c r="AT512" s="224" t="s">
        <v>142</v>
      </c>
      <c r="AU512" s="224" t="s">
        <v>80</v>
      </c>
      <c r="AY512" s="18" t="s">
        <v>140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78</v>
      </c>
      <c r="BK512" s="225">
        <f>ROUND(I512*H512,2)</f>
        <v>0</v>
      </c>
      <c r="BL512" s="18" t="s">
        <v>147</v>
      </c>
      <c r="BM512" s="224" t="s">
        <v>809</v>
      </c>
    </row>
    <row r="513" s="2" customFormat="1">
      <c r="A513" s="39"/>
      <c r="B513" s="40"/>
      <c r="C513" s="41"/>
      <c r="D513" s="226" t="s">
        <v>149</v>
      </c>
      <c r="E513" s="41"/>
      <c r="F513" s="227" t="s">
        <v>810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149</v>
      </c>
      <c r="AU513" s="18" t="s">
        <v>80</v>
      </c>
    </row>
    <row r="514" s="2" customFormat="1">
      <c r="A514" s="39"/>
      <c r="B514" s="40"/>
      <c r="C514" s="41"/>
      <c r="D514" s="231" t="s">
        <v>151</v>
      </c>
      <c r="E514" s="41"/>
      <c r="F514" s="232" t="s">
        <v>811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151</v>
      </c>
      <c r="AU514" s="18" t="s">
        <v>80</v>
      </c>
    </row>
    <row r="515" s="13" customFormat="1">
      <c r="A515" s="13"/>
      <c r="B515" s="233"/>
      <c r="C515" s="234"/>
      <c r="D515" s="226" t="s">
        <v>153</v>
      </c>
      <c r="E515" s="234"/>
      <c r="F515" s="236" t="s">
        <v>812</v>
      </c>
      <c r="G515" s="234"/>
      <c r="H515" s="237">
        <v>150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153</v>
      </c>
      <c r="AU515" s="243" t="s">
        <v>80</v>
      </c>
      <c r="AV515" s="13" t="s">
        <v>80</v>
      </c>
      <c r="AW515" s="13" t="s">
        <v>4</v>
      </c>
      <c r="AX515" s="13" t="s">
        <v>78</v>
      </c>
      <c r="AY515" s="243" t="s">
        <v>140</v>
      </c>
    </row>
    <row r="516" s="2" customFormat="1" ht="24.15" customHeight="1">
      <c r="A516" s="39"/>
      <c r="B516" s="40"/>
      <c r="C516" s="213" t="s">
        <v>813</v>
      </c>
      <c r="D516" s="213" t="s">
        <v>142</v>
      </c>
      <c r="E516" s="214" t="s">
        <v>814</v>
      </c>
      <c r="F516" s="215" t="s">
        <v>815</v>
      </c>
      <c r="G516" s="216" t="s">
        <v>801</v>
      </c>
      <c r="H516" s="217">
        <v>5</v>
      </c>
      <c r="I516" s="218"/>
      <c r="J516" s="219">
        <f>ROUND(I516*H516,2)</f>
        <v>0</v>
      </c>
      <c r="K516" s="215" t="s">
        <v>146</v>
      </c>
      <c r="L516" s="45"/>
      <c r="M516" s="220" t="s">
        <v>19</v>
      </c>
      <c r="N516" s="221" t="s">
        <v>42</v>
      </c>
      <c r="O516" s="85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147</v>
      </c>
      <c r="AT516" s="224" t="s">
        <v>142</v>
      </c>
      <c r="AU516" s="224" t="s">
        <v>80</v>
      </c>
      <c r="AY516" s="18" t="s">
        <v>140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78</v>
      </c>
      <c r="BK516" s="225">
        <f>ROUND(I516*H516,2)</f>
        <v>0</v>
      </c>
      <c r="BL516" s="18" t="s">
        <v>147</v>
      </c>
      <c r="BM516" s="224" t="s">
        <v>816</v>
      </c>
    </row>
    <row r="517" s="2" customFormat="1">
      <c r="A517" s="39"/>
      <c r="B517" s="40"/>
      <c r="C517" s="41"/>
      <c r="D517" s="226" t="s">
        <v>149</v>
      </c>
      <c r="E517" s="41"/>
      <c r="F517" s="227" t="s">
        <v>817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149</v>
      </c>
      <c r="AU517" s="18" t="s">
        <v>80</v>
      </c>
    </row>
    <row r="518" s="2" customFormat="1">
      <c r="A518" s="39"/>
      <c r="B518" s="40"/>
      <c r="C518" s="41"/>
      <c r="D518" s="231" t="s">
        <v>151</v>
      </c>
      <c r="E518" s="41"/>
      <c r="F518" s="232" t="s">
        <v>818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151</v>
      </c>
      <c r="AU518" s="18" t="s">
        <v>80</v>
      </c>
    </row>
    <row r="519" s="2" customFormat="1" ht="24.15" customHeight="1">
      <c r="A519" s="39"/>
      <c r="B519" s="40"/>
      <c r="C519" s="213" t="s">
        <v>819</v>
      </c>
      <c r="D519" s="213" t="s">
        <v>142</v>
      </c>
      <c r="E519" s="214" t="s">
        <v>820</v>
      </c>
      <c r="F519" s="215" t="s">
        <v>821</v>
      </c>
      <c r="G519" s="216" t="s">
        <v>145</v>
      </c>
      <c r="H519" s="217">
        <v>6.3600000000000003</v>
      </c>
      <c r="I519" s="218"/>
      <c r="J519" s="219">
        <f>ROUND(I519*H519,2)</f>
        <v>0</v>
      </c>
      <c r="K519" s="215" t="s">
        <v>146</v>
      </c>
      <c r="L519" s="45"/>
      <c r="M519" s="220" t="s">
        <v>19</v>
      </c>
      <c r="N519" s="221" t="s">
        <v>42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147</v>
      </c>
      <c r="AT519" s="224" t="s">
        <v>142</v>
      </c>
      <c r="AU519" s="224" t="s">
        <v>80</v>
      </c>
      <c r="AY519" s="18" t="s">
        <v>140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78</v>
      </c>
      <c r="BK519" s="225">
        <f>ROUND(I519*H519,2)</f>
        <v>0</v>
      </c>
      <c r="BL519" s="18" t="s">
        <v>147</v>
      </c>
      <c r="BM519" s="224" t="s">
        <v>822</v>
      </c>
    </row>
    <row r="520" s="2" customFormat="1">
      <c r="A520" s="39"/>
      <c r="B520" s="40"/>
      <c r="C520" s="41"/>
      <c r="D520" s="226" t="s">
        <v>149</v>
      </c>
      <c r="E520" s="41"/>
      <c r="F520" s="227" t="s">
        <v>823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149</v>
      </c>
      <c r="AU520" s="18" t="s">
        <v>80</v>
      </c>
    </row>
    <row r="521" s="2" customFormat="1">
      <c r="A521" s="39"/>
      <c r="B521" s="40"/>
      <c r="C521" s="41"/>
      <c r="D521" s="231" t="s">
        <v>151</v>
      </c>
      <c r="E521" s="41"/>
      <c r="F521" s="232" t="s">
        <v>824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151</v>
      </c>
      <c r="AU521" s="18" t="s">
        <v>80</v>
      </c>
    </row>
    <row r="522" s="13" customFormat="1">
      <c r="A522" s="13"/>
      <c r="B522" s="233"/>
      <c r="C522" s="234"/>
      <c r="D522" s="226" t="s">
        <v>153</v>
      </c>
      <c r="E522" s="235" t="s">
        <v>19</v>
      </c>
      <c r="F522" s="236" t="s">
        <v>825</v>
      </c>
      <c r="G522" s="234"/>
      <c r="H522" s="237">
        <v>6.3599999999999994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153</v>
      </c>
      <c r="AU522" s="243" t="s">
        <v>80</v>
      </c>
      <c r="AV522" s="13" t="s">
        <v>80</v>
      </c>
      <c r="AW522" s="13" t="s">
        <v>34</v>
      </c>
      <c r="AX522" s="13" t="s">
        <v>71</v>
      </c>
      <c r="AY522" s="243" t="s">
        <v>140</v>
      </c>
    </row>
    <row r="523" s="2" customFormat="1" ht="33" customHeight="1">
      <c r="A523" s="39"/>
      <c r="B523" s="40"/>
      <c r="C523" s="213" t="s">
        <v>826</v>
      </c>
      <c r="D523" s="213" t="s">
        <v>142</v>
      </c>
      <c r="E523" s="214" t="s">
        <v>827</v>
      </c>
      <c r="F523" s="215" t="s">
        <v>828</v>
      </c>
      <c r="G523" s="216" t="s">
        <v>145</v>
      </c>
      <c r="H523" s="217">
        <v>6.3600000000000003</v>
      </c>
      <c r="I523" s="218"/>
      <c r="J523" s="219">
        <f>ROUND(I523*H523,2)</f>
        <v>0</v>
      </c>
      <c r="K523" s="215" t="s">
        <v>146</v>
      </c>
      <c r="L523" s="45"/>
      <c r="M523" s="220" t="s">
        <v>19</v>
      </c>
      <c r="N523" s="221" t="s">
        <v>42</v>
      </c>
      <c r="O523" s="85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147</v>
      </c>
      <c r="AT523" s="224" t="s">
        <v>142</v>
      </c>
      <c r="AU523" s="224" t="s">
        <v>80</v>
      </c>
      <c r="AY523" s="18" t="s">
        <v>140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78</v>
      </c>
      <c r="BK523" s="225">
        <f>ROUND(I523*H523,2)</f>
        <v>0</v>
      </c>
      <c r="BL523" s="18" t="s">
        <v>147</v>
      </c>
      <c r="BM523" s="224" t="s">
        <v>829</v>
      </c>
    </row>
    <row r="524" s="2" customFormat="1">
      <c r="A524" s="39"/>
      <c r="B524" s="40"/>
      <c r="C524" s="41"/>
      <c r="D524" s="226" t="s">
        <v>149</v>
      </c>
      <c r="E524" s="41"/>
      <c r="F524" s="227" t="s">
        <v>830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149</v>
      </c>
      <c r="AU524" s="18" t="s">
        <v>80</v>
      </c>
    </row>
    <row r="525" s="2" customFormat="1">
      <c r="A525" s="39"/>
      <c r="B525" s="40"/>
      <c r="C525" s="41"/>
      <c r="D525" s="231" t="s">
        <v>151</v>
      </c>
      <c r="E525" s="41"/>
      <c r="F525" s="232" t="s">
        <v>831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151</v>
      </c>
      <c r="AU525" s="18" t="s">
        <v>80</v>
      </c>
    </row>
    <row r="526" s="2" customFormat="1" ht="24.15" customHeight="1">
      <c r="A526" s="39"/>
      <c r="B526" s="40"/>
      <c r="C526" s="213" t="s">
        <v>832</v>
      </c>
      <c r="D526" s="213" t="s">
        <v>142</v>
      </c>
      <c r="E526" s="214" t="s">
        <v>833</v>
      </c>
      <c r="F526" s="215" t="s">
        <v>834</v>
      </c>
      <c r="G526" s="216" t="s">
        <v>145</v>
      </c>
      <c r="H526" s="217">
        <v>6.3600000000000003</v>
      </c>
      <c r="I526" s="218"/>
      <c r="J526" s="219">
        <f>ROUND(I526*H526,2)</f>
        <v>0</v>
      </c>
      <c r="K526" s="215" t="s">
        <v>146</v>
      </c>
      <c r="L526" s="45"/>
      <c r="M526" s="220" t="s">
        <v>19</v>
      </c>
      <c r="N526" s="221" t="s">
        <v>42</v>
      </c>
      <c r="O526" s="85"/>
      <c r="P526" s="222">
        <f>O526*H526</f>
        <v>0</v>
      </c>
      <c r="Q526" s="222">
        <v>0</v>
      </c>
      <c r="R526" s="222">
        <f>Q526*H526</f>
        <v>0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147</v>
      </c>
      <c r="AT526" s="224" t="s">
        <v>142</v>
      </c>
      <c r="AU526" s="224" t="s">
        <v>80</v>
      </c>
      <c r="AY526" s="18" t="s">
        <v>140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78</v>
      </c>
      <c r="BK526" s="225">
        <f>ROUND(I526*H526,2)</f>
        <v>0</v>
      </c>
      <c r="BL526" s="18" t="s">
        <v>147</v>
      </c>
      <c r="BM526" s="224" t="s">
        <v>835</v>
      </c>
    </row>
    <row r="527" s="2" customFormat="1">
      <c r="A527" s="39"/>
      <c r="B527" s="40"/>
      <c r="C527" s="41"/>
      <c r="D527" s="226" t="s">
        <v>149</v>
      </c>
      <c r="E527" s="41"/>
      <c r="F527" s="227" t="s">
        <v>836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149</v>
      </c>
      <c r="AU527" s="18" t="s">
        <v>80</v>
      </c>
    </row>
    <row r="528" s="2" customFormat="1">
      <c r="A528" s="39"/>
      <c r="B528" s="40"/>
      <c r="C528" s="41"/>
      <c r="D528" s="231" t="s">
        <v>151</v>
      </c>
      <c r="E528" s="41"/>
      <c r="F528" s="232" t="s">
        <v>837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151</v>
      </c>
      <c r="AU528" s="18" t="s">
        <v>80</v>
      </c>
    </row>
    <row r="529" s="2" customFormat="1" ht="24.15" customHeight="1">
      <c r="A529" s="39"/>
      <c r="B529" s="40"/>
      <c r="C529" s="213" t="s">
        <v>838</v>
      </c>
      <c r="D529" s="213" t="s">
        <v>142</v>
      </c>
      <c r="E529" s="214" t="s">
        <v>839</v>
      </c>
      <c r="F529" s="215" t="s">
        <v>840</v>
      </c>
      <c r="G529" s="216" t="s">
        <v>145</v>
      </c>
      <c r="H529" s="217">
        <v>41.496000000000002</v>
      </c>
      <c r="I529" s="218"/>
      <c r="J529" s="219">
        <f>ROUND(I529*H529,2)</f>
        <v>0</v>
      </c>
      <c r="K529" s="215" t="s">
        <v>146</v>
      </c>
      <c r="L529" s="45"/>
      <c r="M529" s="220" t="s">
        <v>19</v>
      </c>
      <c r="N529" s="221" t="s">
        <v>42</v>
      </c>
      <c r="O529" s="85"/>
      <c r="P529" s="222">
        <f>O529*H529</f>
        <v>0</v>
      </c>
      <c r="Q529" s="222">
        <v>4.0000000000000003E-05</v>
      </c>
      <c r="R529" s="222">
        <f>Q529*H529</f>
        <v>0.0016598400000000003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147</v>
      </c>
      <c r="AT529" s="224" t="s">
        <v>142</v>
      </c>
      <c r="AU529" s="224" t="s">
        <v>80</v>
      </c>
      <c r="AY529" s="18" t="s">
        <v>140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78</v>
      </c>
      <c r="BK529" s="225">
        <f>ROUND(I529*H529,2)</f>
        <v>0</v>
      </c>
      <c r="BL529" s="18" t="s">
        <v>147</v>
      </c>
      <c r="BM529" s="224" t="s">
        <v>841</v>
      </c>
    </row>
    <row r="530" s="2" customFormat="1">
      <c r="A530" s="39"/>
      <c r="B530" s="40"/>
      <c r="C530" s="41"/>
      <c r="D530" s="226" t="s">
        <v>149</v>
      </c>
      <c r="E530" s="41"/>
      <c r="F530" s="227" t="s">
        <v>842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149</v>
      </c>
      <c r="AU530" s="18" t="s">
        <v>80</v>
      </c>
    </row>
    <row r="531" s="2" customFormat="1">
      <c r="A531" s="39"/>
      <c r="B531" s="40"/>
      <c r="C531" s="41"/>
      <c r="D531" s="231" t="s">
        <v>151</v>
      </c>
      <c r="E531" s="41"/>
      <c r="F531" s="232" t="s">
        <v>843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151</v>
      </c>
      <c r="AU531" s="18" t="s">
        <v>80</v>
      </c>
    </row>
    <row r="532" s="13" customFormat="1">
      <c r="A532" s="13"/>
      <c r="B532" s="233"/>
      <c r="C532" s="234"/>
      <c r="D532" s="226" t="s">
        <v>153</v>
      </c>
      <c r="E532" s="235" t="s">
        <v>19</v>
      </c>
      <c r="F532" s="236" t="s">
        <v>797</v>
      </c>
      <c r="G532" s="234"/>
      <c r="H532" s="237">
        <v>35.615600000000001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153</v>
      </c>
      <c r="AU532" s="243" t="s">
        <v>80</v>
      </c>
      <c r="AV532" s="13" t="s">
        <v>80</v>
      </c>
      <c r="AW532" s="13" t="s">
        <v>34</v>
      </c>
      <c r="AX532" s="13" t="s">
        <v>71</v>
      </c>
      <c r="AY532" s="243" t="s">
        <v>140</v>
      </c>
    </row>
    <row r="533" s="13" customFormat="1">
      <c r="A533" s="13"/>
      <c r="B533" s="233"/>
      <c r="C533" s="234"/>
      <c r="D533" s="226" t="s">
        <v>153</v>
      </c>
      <c r="E533" s="235" t="s">
        <v>19</v>
      </c>
      <c r="F533" s="236" t="s">
        <v>844</v>
      </c>
      <c r="G533" s="234"/>
      <c r="H533" s="237">
        <v>5.8799999999999999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153</v>
      </c>
      <c r="AU533" s="243" t="s">
        <v>80</v>
      </c>
      <c r="AV533" s="13" t="s">
        <v>80</v>
      </c>
      <c r="AW533" s="13" t="s">
        <v>34</v>
      </c>
      <c r="AX533" s="13" t="s">
        <v>71</v>
      </c>
      <c r="AY533" s="243" t="s">
        <v>140</v>
      </c>
    </row>
    <row r="534" s="2" customFormat="1" ht="24.15" customHeight="1">
      <c r="A534" s="39"/>
      <c r="B534" s="40"/>
      <c r="C534" s="213" t="s">
        <v>845</v>
      </c>
      <c r="D534" s="213" t="s">
        <v>142</v>
      </c>
      <c r="E534" s="214" t="s">
        <v>846</v>
      </c>
      <c r="F534" s="215" t="s">
        <v>847</v>
      </c>
      <c r="G534" s="216" t="s">
        <v>327</v>
      </c>
      <c r="H534" s="217">
        <v>14</v>
      </c>
      <c r="I534" s="218"/>
      <c r="J534" s="219">
        <f>ROUND(I534*H534,2)</f>
        <v>0</v>
      </c>
      <c r="K534" s="215" t="s">
        <v>146</v>
      </c>
      <c r="L534" s="45"/>
      <c r="M534" s="220" t="s">
        <v>19</v>
      </c>
      <c r="N534" s="221" t="s">
        <v>42</v>
      </c>
      <c r="O534" s="85"/>
      <c r="P534" s="222">
        <f>O534*H534</f>
        <v>0</v>
      </c>
      <c r="Q534" s="222">
        <v>0.0117</v>
      </c>
      <c r="R534" s="222">
        <f>Q534*H534</f>
        <v>0.1638</v>
      </c>
      <c r="S534" s="222">
        <v>0</v>
      </c>
      <c r="T534" s="22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4" t="s">
        <v>147</v>
      </c>
      <c r="AT534" s="224" t="s">
        <v>142</v>
      </c>
      <c r="AU534" s="224" t="s">
        <v>80</v>
      </c>
      <c r="AY534" s="18" t="s">
        <v>140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8" t="s">
        <v>78</v>
      </c>
      <c r="BK534" s="225">
        <f>ROUND(I534*H534,2)</f>
        <v>0</v>
      </c>
      <c r="BL534" s="18" t="s">
        <v>147</v>
      </c>
      <c r="BM534" s="224" t="s">
        <v>848</v>
      </c>
    </row>
    <row r="535" s="2" customFormat="1">
      <c r="A535" s="39"/>
      <c r="B535" s="40"/>
      <c r="C535" s="41"/>
      <c r="D535" s="226" t="s">
        <v>149</v>
      </c>
      <c r="E535" s="41"/>
      <c r="F535" s="227" t="s">
        <v>849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149</v>
      </c>
      <c r="AU535" s="18" t="s">
        <v>80</v>
      </c>
    </row>
    <row r="536" s="2" customFormat="1">
      <c r="A536" s="39"/>
      <c r="B536" s="40"/>
      <c r="C536" s="41"/>
      <c r="D536" s="231" t="s">
        <v>151</v>
      </c>
      <c r="E536" s="41"/>
      <c r="F536" s="232" t="s">
        <v>850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151</v>
      </c>
      <c r="AU536" s="18" t="s">
        <v>80</v>
      </c>
    </row>
    <row r="537" s="13" customFormat="1">
      <c r="A537" s="13"/>
      <c r="B537" s="233"/>
      <c r="C537" s="234"/>
      <c r="D537" s="226" t="s">
        <v>153</v>
      </c>
      <c r="E537" s="235" t="s">
        <v>19</v>
      </c>
      <c r="F537" s="236" t="s">
        <v>851</v>
      </c>
      <c r="G537" s="234"/>
      <c r="H537" s="237">
        <v>6.5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153</v>
      </c>
      <c r="AU537" s="243" t="s">
        <v>80</v>
      </c>
      <c r="AV537" s="13" t="s">
        <v>80</v>
      </c>
      <c r="AW537" s="13" t="s">
        <v>34</v>
      </c>
      <c r="AX537" s="13" t="s">
        <v>71</v>
      </c>
      <c r="AY537" s="243" t="s">
        <v>140</v>
      </c>
    </row>
    <row r="538" s="13" customFormat="1">
      <c r="A538" s="13"/>
      <c r="B538" s="233"/>
      <c r="C538" s="234"/>
      <c r="D538" s="226" t="s">
        <v>153</v>
      </c>
      <c r="E538" s="235" t="s">
        <v>19</v>
      </c>
      <c r="F538" s="236" t="s">
        <v>852</v>
      </c>
      <c r="G538" s="234"/>
      <c r="H538" s="237">
        <v>7.5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153</v>
      </c>
      <c r="AU538" s="243" t="s">
        <v>80</v>
      </c>
      <c r="AV538" s="13" t="s">
        <v>80</v>
      </c>
      <c r="AW538" s="13" t="s">
        <v>34</v>
      </c>
      <c r="AX538" s="13" t="s">
        <v>71</v>
      </c>
      <c r="AY538" s="243" t="s">
        <v>140</v>
      </c>
    </row>
    <row r="539" s="2" customFormat="1" ht="24.15" customHeight="1">
      <c r="A539" s="39"/>
      <c r="B539" s="40"/>
      <c r="C539" s="244" t="s">
        <v>853</v>
      </c>
      <c r="D539" s="244" t="s">
        <v>210</v>
      </c>
      <c r="E539" s="245" t="s">
        <v>854</v>
      </c>
      <c r="F539" s="246" t="s">
        <v>855</v>
      </c>
      <c r="G539" s="247" t="s">
        <v>327</v>
      </c>
      <c r="H539" s="248">
        <v>1</v>
      </c>
      <c r="I539" s="249"/>
      <c r="J539" s="250">
        <f>ROUND(I539*H539,2)</f>
        <v>0</v>
      </c>
      <c r="K539" s="246" t="s">
        <v>19</v>
      </c>
      <c r="L539" s="251"/>
      <c r="M539" s="252" t="s">
        <v>19</v>
      </c>
      <c r="N539" s="253" t="s">
        <v>42</v>
      </c>
      <c r="O539" s="85"/>
      <c r="P539" s="222">
        <f>O539*H539</f>
        <v>0</v>
      </c>
      <c r="Q539" s="222">
        <v>0.02</v>
      </c>
      <c r="R539" s="222">
        <f>Q539*H539</f>
        <v>0.02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201</v>
      </c>
      <c r="AT539" s="224" t="s">
        <v>210</v>
      </c>
      <c r="AU539" s="224" t="s">
        <v>80</v>
      </c>
      <c r="AY539" s="18" t="s">
        <v>140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78</v>
      </c>
      <c r="BK539" s="225">
        <f>ROUND(I539*H539,2)</f>
        <v>0</v>
      </c>
      <c r="BL539" s="18" t="s">
        <v>147</v>
      </c>
      <c r="BM539" s="224" t="s">
        <v>856</v>
      </c>
    </row>
    <row r="540" s="2" customFormat="1">
      <c r="A540" s="39"/>
      <c r="B540" s="40"/>
      <c r="C540" s="41"/>
      <c r="D540" s="226" t="s">
        <v>149</v>
      </c>
      <c r="E540" s="41"/>
      <c r="F540" s="227" t="s">
        <v>855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149</v>
      </c>
      <c r="AU540" s="18" t="s">
        <v>80</v>
      </c>
    </row>
    <row r="541" s="2" customFormat="1" ht="16.5" customHeight="1">
      <c r="A541" s="39"/>
      <c r="B541" s="40"/>
      <c r="C541" s="244" t="s">
        <v>857</v>
      </c>
      <c r="D541" s="244" t="s">
        <v>210</v>
      </c>
      <c r="E541" s="245" t="s">
        <v>858</v>
      </c>
      <c r="F541" s="246" t="s">
        <v>859</v>
      </c>
      <c r="G541" s="247" t="s">
        <v>227</v>
      </c>
      <c r="H541" s="248">
        <v>11</v>
      </c>
      <c r="I541" s="249"/>
      <c r="J541" s="250">
        <f>ROUND(I541*H541,2)</f>
        <v>0</v>
      </c>
      <c r="K541" s="246" t="s">
        <v>19</v>
      </c>
      <c r="L541" s="251"/>
      <c r="M541" s="252" t="s">
        <v>19</v>
      </c>
      <c r="N541" s="253" t="s">
        <v>42</v>
      </c>
      <c r="O541" s="85"/>
      <c r="P541" s="222">
        <f>O541*H541</f>
        <v>0</v>
      </c>
      <c r="Q541" s="222">
        <v>0.035000000000000003</v>
      </c>
      <c r="R541" s="222">
        <f>Q541*H541</f>
        <v>0.38500000000000001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201</v>
      </c>
      <c r="AT541" s="224" t="s">
        <v>210</v>
      </c>
      <c r="AU541" s="224" t="s">
        <v>80</v>
      </c>
      <c r="AY541" s="18" t="s">
        <v>140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78</v>
      </c>
      <c r="BK541" s="225">
        <f>ROUND(I541*H541,2)</f>
        <v>0</v>
      </c>
      <c r="BL541" s="18" t="s">
        <v>147</v>
      </c>
      <c r="BM541" s="224" t="s">
        <v>860</v>
      </c>
    </row>
    <row r="542" s="2" customFormat="1">
      <c r="A542" s="39"/>
      <c r="B542" s="40"/>
      <c r="C542" s="41"/>
      <c r="D542" s="226" t="s">
        <v>149</v>
      </c>
      <c r="E542" s="41"/>
      <c r="F542" s="227" t="s">
        <v>859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149</v>
      </c>
      <c r="AU542" s="18" t="s">
        <v>80</v>
      </c>
    </row>
    <row r="543" s="13" customFormat="1">
      <c r="A543" s="13"/>
      <c r="B543" s="233"/>
      <c r="C543" s="234"/>
      <c r="D543" s="226" t="s">
        <v>153</v>
      </c>
      <c r="E543" s="235" t="s">
        <v>19</v>
      </c>
      <c r="F543" s="236" t="s">
        <v>861</v>
      </c>
      <c r="G543" s="234"/>
      <c r="H543" s="237">
        <v>11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153</v>
      </c>
      <c r="AU543" s="243" t="s">
        <v>80</v>
      </c>
      <c r="AV543" s="13" t="s">
        <v>80</v>
      </c>
      <c r="AW543" s="13" t="s">
        <v>34</v>
      </c>
      <c r="AX543" s="13" t="s">
        <v>71</v>
      </c>
      <c r="AY543" s="243" t="s">
        <v>140</v>
      </c>
    </row>
    <row r="544" s="2" customFormat="1" ht="16.5" customHeight="1">
      <c r="A544" s="39"/>
      <c r="B544" s="40"/>
      <c r="C544" s="213" t="s">
        <v>862</v>
      </c>
      <c r="D544" s="213" t="s">
        <v>142</v>
      </c>
      <c r="E544" s="214" t="s">
        <v>863</v>
      </c>
      <c r="F544" s="215" t="s">
        <v>864</v>
      </c>
      <c r="G544" s="216" t="s">
        <v>327</v>
      </c>
      <c r="H544" s="217">
        <v>2</v>
      </c>
      <c r="I544" s="218"/>
      <c r="J544" s="219">
        <f>ROUND(I544*H544,2)</f>
        <v>0</v>
      </c>
      <c r="K544" s="215" t="s">
        <v>146</v>
      </c>
      <c r="L544" s="45"/>
      <c r="M544" s="220" t="s">
        <v>19</v>
      </c>
      <c r="N544" s="221" t="s">
        <v>42</v>
      </c>
      <c r="O544" s="85"/>
      <c r="P544" s="222">
        <f>O544*H544</f>
        <v>0</v>
      </c>
      <c r="Q544" s="222">
        <v>0.00018000000000000001</v>
      </c>
      <c r="R544" s="222">
        <f>Q544*H544</f>
        <v>0.00036000000000000002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147</v>
      </c>
      <c r="AT544" s="224" t="s">
        <v>142</v>
      </c>
      <c r="AU544" s="224" t="s">
        <v>80</v>
      </c>
      <c r="AY544" s="18" t="s">
        <v>140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78</v>
      </c>
      <c r="BK544" s="225">
        <f>ROUND(I544*H544,2)</f>
        <v>0</v>
      </c>
      <c r="BL544" s="18" t="s">
        <v>147</v>
      </c>
      <c r="BM544" s="224" t="s">
        <v>865</v>
      </c>
    </row>
    <row r="545" s="2" customFormat="1">
      <c r="A545" s="39"/>
      <c r="B545" s="40"/>
      <c r="C545" s="41"/>
      <c r="D545" s="226" t="s">
        <v>149</v>
      </c>
      <c r="E545" s="41"/>
      <c r="F545" s="227" t="s">
        <v>866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149</v>
      </c>
      <c r="AU545" s="18" t="s">
        <v>80</v>
      </c>
    </row>
    <row r="546" s="2" customFormat="1">
      <c r="A546" s="39"/>
      <c r="B546" s="40"/>
      <c r="C546" s="41"/>
      <c r="D546" s="231" t="s">
        <v>151</v>
      </c>
      <c r="E546" s="41"/>
      <c r="F546" s="232" t="s">
        <v>867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151</v>
      </c>
      <c r="AU546" s="18" t="s">
        <v>80</v>
      </c>
    </row>
    <row r="547" s="2" customFormat="1" ht="16.5" customHeight="1">
      <c r="A547" s="39"/>
      <c r="B547" s="40"/>
      <c r="C547" s="244" t="s">
        <v>868</v>
      </c>
      <c r="D547" s="244" t="s">
        <v>210</v>
      </c>
      <c r="E547" s="245" t="s">
        <v>869</v>
      </c>
      <c r="F547" s="246" t="s">
        <v>870</v>
      </c>
      <c r="G547" s="247" t="s">
        <v>327</v>
      </c>
      <c r="H547" s="248">
        <v>2</v>
      </c>
      <c r="I547" s="249"/>
      <c r="J547" s="250">
        <f>ROUND(I547*H547,2)</f>
        <v>0</v>
      </c>
      <c r="K547" s="246" t="s">
        <v>146</v>
      </c>
      <c r="L547" s="251"/>
      <c r="M547" s="252" t="s">
        <v>19</v>
      </c>
      <c r="N547" s="253" t="s">
        <v>42</v>
      </c>
      <c r="O547" s="85"/>
      <c r="P547" s="222">
        <f>O547*H547</f>
        <v>0</v>
      </c>
      <c r="Q547" s="222">
        <v>0.012</v>
      </c>
      <c r="R547" s="222">
        <f>Q547*H547</f>
        <v>0.024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201</v>
      </c>
      <c r="AT547" s="224" t="s">
        <v>210</v>
      </c>
      <c r="AU547" s="224" t="s">
        <v>80</v>
      </c>
      <c r="AY547" s="18" t="s">
        <v>140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78</v>
      </c>
      <c r="BK547" s="225">
        <f>ROUND(I547*H547,2)</f>
        <v>0</v>
      </c>
      <c r="BL547" s="18" t="s">
        <v>147</v>
      </c>
      <c r="BM547" s="224" t="s">
        <v>871</v>
      </c>
    </row>
    <row r="548" s="2" customFormat="1">
      <c r="A548" s="39"/>
      <c r="B548" s="40"/>
      <c r="C548" s="41"/>
      <c r="D548" s="226" t="s">
        <v>149</v>
      </c>
      <c r="E548" s="41"/>
      <c r="F548" s="227" t="s">
        <v>870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149</v>
      </c>
      <c r="AU548" s="18" t="s">
        <v>80</v>
      </c>
    </row>
    <row r="549" s="2" customFormat="1" ht="33" customHeight="1">
      <c r="A549" s="39"/>
      <c r="B549" s="40"/>
      <c r="C549" s="213" t="s">
        <v>872</v>
      </c>
      <c r="D549" s="213" t="s">
        <v>142</v>
      </c>
      <c r="E549" s="214" t="s">
        <v>873</v>
      </c>
      <c r="F549" s="215" t="s">
        <v>874</v>
      </c>
      <c r="G549" s="216" t="s">
        <v>327</v>
      </c>
      <c r="H549" s="217">
        <v>33</v>
      </c>
      <c r="I549" s="218"/>
      <c r="J549" s="219">
        <f>ROUND(I549*H549,2)</f>
        <v>0</v>
      </c>
      <c r="K549" s="215" t="s">
        <v>146</v>
      </c>
      <c r="L549" s="45"/>
      <c r="M549" s="220" t="s">
        <v>19</v>
      </c>
      <c r="N549" s="221" t="s">
        <v>42</v>
      </c>
      <c r="O549" s="85"/>
      <c r="P549" s="222">
        <f>O549*H549</f>
        <v>0</v>
      </c>
      <c r="Q549" s="222">
        <v>0.00059999999999999995</v>
      </c>
      <c r="R549" s="222">
        <f>Q549*H549</f>
        <v>0.019799999999999998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147</v>
      </c>
      <c r="AT549" s="224" t="s">
        <v>142</v>
      </c>
      <c r="AU549" s="224" t="s">
        <v>80</v>
      </c>
      <c r="AY549" s="18" t="s">
        <v>140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78</v>
      </c>
      <c r="BK549" s="225">
        <f>ROUND(I549*H549,2)</f>
        <v>0</v>
      </c>
      <c r="BL549" s="18" t="s">
        <v>147</v>
      </c>
      <c r="BM549" s="224" t="s">
        <v>875</v>
      </c>
    </row>
    <row r="550" s="2" customFormat="1">
      <c r="A550" s="39"/>
      <c r="B550" s="40"/>
      <c r="C550" s="41"/>
      <c r="D550" s="226" t="s">
        <v>149</v>
      </c>
      <c r="E550" s="41"/>
      <c r="F550" s="227" t="s">
        <v>876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149</v>
      </c>
      <c r="AU550" s="18" t="s">
        <v>80</v>
      </c>
    </row>
    <row r="551" s="2" customFormat="1">
      <c r="A551" s="39"/>
      <c r="B551" s="40"/>
      <c r="C551" s="41"/>
      <c r="D551" s="231" t="s">
        <v>151</v>
      </c>
      <c r="E551" s="41"/>
      <c r="F551" s="232" t="s">
        <v>877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151</v>
      </c>
      <c r="AU551" s="18" t="s">
        <v>80</v>
      </c>
    </row>
    <row r="552" s="13" customFormat="1">
      <c r="A552" s="13"/>
      <c r="B552" s="233"/>
      <c r="C552" s="234"/>
      <c r="D552" s="226" t="s">
        <v>153</v>
      </c>
      <c r="E552" s="235" t="s">
        <v>19</v>
      </c>
      <c r="F552" s="236" t="s">
        <v>878</v>
      </c>
      <c r="G552" s="234"/>
      <c r="H552" s="237">
        <v>33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153</v>
      </c>
      <c r="AU552" s="243" t="s">
        <v>80</v>
      </c>
      <c r="AV552" s="13" t="s">
        <v>80</v>
      </c>
      <c r="AW552" s="13" t="s">
        <v>34</v>
      </c>
      <c r="AX552" s="13" t="s">
        <v>71</v>
      </c>
      <c r="AY552" s="243" t="s">
        <v>140</v>
      </c>
    </row>
    <row r="553" s="2" customFormat="1" ht="33" customHeight="1">
      <c r="A553" s="39"/>
      <c r="B553" s="40"/>
      <c r="C553" s="213" t="s">
        <v>879</v>
      </c>
      <c r="D553" s="213" t="s">
        <v>142</v>
      </c>
      <c r="E553" s="214" t="s">
        <v>880</v>
      </c>
      <c r="F553" s="215" t="s">
        <v>881</v>
      </c>
      <c r="G553" s="216" t="s">
        <v>327</v>
      </c>
      <c r="H553" s="217">
        <v>25</v>
      </c>
      <c r="I553" s="218"/>
      <c r="J553" s="219">
        <f>ROUND(I553*H553,2)</f>
        <v>0</v>
      </c>
      <c r="K553" s="215" t="s">
        <v>146</v>
      </c>
      <c r="L553" s="45"/>
      <c r="M553" s="220" t="s">
        <v>19</v>
      </c>
      <c r="N553" s="221" t="s">
        <v>42</v>
      </c>
      <c r="O553" s="85"/>
      <c r="P553" s="222">
        <f>O553*H553</f>
        <v>0</v>
      </c>
      <c r="Q553" s="222">
        <v>0.00080999999999999996</v>
      </c>
      <c r="R553" s="222">
        <f>Q553*H553</f>
        <v>0.020249999999999997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147</v>
      </c>
      <c r="AT553" s="224" t="s">
        <v>142</v>
      </c>
      <c r="AU553" s="224" t="s">
        <v>80</v>
      </c>
      <c r="AY553" s="18" t="s">
        <v>140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78</v>
      </c>
      <c r="BK553" s="225">
        <f>ROUND(I553*H553,2)</f>
        <v>0</v>
      </c>
      <c r="BL553" s="18" t="s">
        <v>147</v>
      </c>
      <c r="BM553" s="224" t="s">
        <v>882</v>
      </c>
    </row>
    <row r="554" s="2" customFormat="1">
      <c r="A554" s="39"/>
      <c r="B554" s="40"/>
      <c r="C554" s="41"/>
      <c r="D554" s="226" t="s">
        <v>149</v>
      </c>
      <c r="E554" s="41"/>
      <c r="F554" s="227" t="s">
        <v>883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149</v>
      </c>
      <c r="AU554" s="18" t="s">
        <v>80</v>
      </c>
    </row>
    <row r="555" s="2" customFormat="1">
      <c r="A555" s="39"/>
      <c r="B555" s="40"/>
      <c r="C555" s="41"/>
      <c r="D555" s="231" t="s">
        <v>151</v>
      </c>
      <c r="E555" s="41"/>
      <c r="F555" s="232" t="s">
        <v>884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151</v>
      </c>
      <c r="AU555" s="18" t="s">
        <v>80</v>
      </c>
    </row>
    <row r="556" s="13" customFormat="1">
      <c r="A556" s="13"/>
      <c r="B556" s="233"/>
      <c r="C556" s="234"/>
      <c r="D556" s="226" t="s">
        <v>153</v>
      </c>
      <c r="E556" s="235" t="s">
        <v>19</v>
      </c>
      <c r="F556" s="236" t="s">
        <v>885</v>
      </c>
      <c r="G556" s="234"/>
      <c r="H556" s="237">
        <v>25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153</v>
      </c>
      <c r="AU556" s="243" t="s">
        <v>80</v>
      </c>
      <c r="AV556" s="13" t="s">
        <v>80</v>
      </c>
      <c r="AW556" s="13" t="s">
        <v>34</v>
      </c>
      <c r="AX556" s="13" t="s">
        <v>71</v>
      </c>
      <c r="AY556" s="243" t="s">
        <v>140</v>
      </c>
    </row>
    <row r="557" s="2" customFormat="1" ht="24.15" customHeight="1">
      <c r="A557" s="39"/>
      <c r="B557" s="40"/>
      <c r="C557" s="213" t="s">
        <v>886</v>
      </c>
      <c r="D557" s="213" t="s">
        <v>142</v>
      </c>
      <c r="E557" s="214" t="s">
        <v>887</v>
      </c>
      <c r="F557" s="215" t="s">
        <v>888</v>
      </c>
      <c r="G557" s="216" t="s">
        <v>327</v>
      </c>
      <c r="H557" s="217">
        <v>12</v>
      </c>
      <c r="I557" s="218"/>
      <c r="J557" s="219">
        <f>ROUND(I557*H557,2)</f>
        <v>0</v>
      </c>
      <c r="K557" s="215" t="s">
        <v>146</v>
      </c>
      <c r="L557" s="45"/>
      <c r="M557" s="220" t="s">
        <v>19</v>
      </c>
      <c r="N557" s="221" t="s">
        <v>42</v>
      </c>
      <c r="O557" s="85"/>
      <c r="P557" s="222">
        <f>O557*H557</f>
        <v>0</v>
      </c>
      <c r="Q557" s="222">
        <v>8.0000000000000007E-05</v>
      </c>
      <c r="R557" s="222">
        <f>Q557*H557</f>
        <v>0.00096000000000000013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147</v>
      </c>
      <c r="AT557" s="224" t="s">
        <v>142</v>
      </c>
      <c r="AU557" s="224" t="s">
        <v>80</v>
      </c>
      <c r="AY557" s="18" t="s">
        <v>140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78</v>
      </c>
      <c r="BK557" s="225">
        <f>ROUND(I557*H557,2)</f>
        <v>0</v>
      </c>
      <c r="BL557" s="18" t="s">
        <v>147</v>
      </c>
      <c r="BM557" s="224" t="s">
        <v>889</v>
      </c>
    </row>
    <row r="558" s="2" customFormat="1">
      <c r="A558" s="39"/>
      <c r="B558" s="40"/>
      <c r="C558" s="41"/>
      <c r="D558" s="226" t="s">
        <v>149</v>
      </c>
      <c r="E558" s="41"/>
      <c r="F558" s="227" t="s">
        <v>890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149</v>
      </c>
      <c r="AU558" s="18" t="s">
        <v>80</v>
      </c>
    </row>
    <row r="559" s="2" customFormat="1">
      <c r="A559" s="39"/>
      <c r="B559" s="40"/>
      <c r="C559" s="41"/>
      <c r="D559" s="231" t="s">
        <v>151</v>
      </c>
      <c r="E559" s="41"/>
      <c r="F559" s="232" t="s">
        <v>891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151</v>
      </c>
      <c r="AU559" s="18" t="s">
        <v>80</v>
      </c>
    </row>
    <row r="560" s="13" customFormat="1">
      <c r="A560" s="13"/>
      <c r="B560" s="233"/>
      <c r="C560" s="234"/>
      <c r="D560" s="226" t="s">
        <v>153</v>
      </c>
      <c r="E560" s="235" t="s">
        <v>19</v>
      </c>
      <c r="F560" s="236" t="s">
        <v>892</v>
      </c>
      <c r="G560" s="234"/>
      <c r="H560" s="237">
        <v>12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153</v>
      </c>
      <c r="AU560" s="243" t="s">
        <v>80</v>
      </c>
      <c r="AV560" s="13" t="s">
        <v>80</v>
      </c>
      <c r="AW560" s="13" t="s">
        <v>34</v>
      </c>
      <c r="AX560" s="13" t="s">
        <v>71</v>
      </c>
      <c r="AY560" s="243" t="s">
        <v>140</v>
      </c>
    </row>
    <row r="561" s="2" customFormat="1" ht="24.15" customHeight="1">
      <c r="A561" s="39"/>
      <c r="B561" s="40"/>
      <c r="C561" s="213" t="s">
        <v>893</v>
      </c>
      <c r="D561" s="213" t="s">
        <v>142</v>
      </c>
      <c r="E561" s="214" t="s">
        <v>894</v>
      </c>
      <c r="F561" s="215" t="s">
        <v>895</v>
      </c>
      <c r="G561" s="216" t="s">
        <v>327</v>
      </c>
      <c r="H561" s="217">
        <v>12</v>
      </c>
      <c r="I561" s="218"/>
      <c r="J561" s="219">
        <f>ROUND(I561*H561,2)</f>
        <v>0</v>
      </c>
      <c r="K561" s="215" t="s">
        <v>19</v>
      </c>
      <c r="L561" s="45"/>
      <c r="M561" s="220" t="s">
        <v>19</v>
      </c>
      <c r="N561" s="221" t="s">
        <v>42</v>
      </c>
      <c r="O561" s="85"/>
      <c r="P561" s="222">
        <f>O561*H561</f>
        <v>0</v>
      </c>
      <c r="Q561" s="222">
        <v>0.00016419199999999999</v>
      </c>
      <c r="R561" s="222">
        <f>Q561*H561</f>
        <v>0.001970304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147</v>
      </c>
      <c r="AT561" s="224" t="s">
        <v>142</v>
      </c>
      <c r="AU561" s="224" t="s">
        <v>80</v>
      </c>
      <c r="AY561" s="18" t="s">
        <v>140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78</v>
      </c>
      <c r="BK561" s="225">
        <f>ROUND(I561*H561,2)</f>
        <v>0</v>
      </c>
      <c r="BL561" s="18" t="s">
        <v>147</v>
      </c>
      <c r="BM561" s="224" t="s">
        <v>896</v>
      </c>
    </row>
    <row r="562" s="2" customFormat="1">
      <c r="A562" s="39"/>
      <c r="B562" s="40"/>
      <c r="C562" s="41"/>
      <c r="D562" s="226" t="s">
        <v>149</v>
      </c>
      <c r="E562" s="41"/>
      <c r="F562" s="227" t="s">
        <v>897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149</v>
      </c>
      <c r="AU562" s="18" t="s">
        <v>80</v>
      </c>
    </row>
    <row r="563" s="13" customFormat="1">
      <c r="A563" s="13"/>
      <c r="B563" s="233"/>
      <c r="C563" s="234"/>
      <c r="D563" s="226" t="s">
        <v>153</v>
      </c>
      <c r="E563" s="235" t="s">
        <v>19</v>
      </c>
      <c r="F563" s="236" t="s">
        <v>898</v>
      </c>
      <c r="G563" s="234"/>
      <c r="H563" s="237">
        <v>12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153</v>
      </c>
      <c r="AU563" s="243" t="s">
        <v>80</v>
      </c>
      <c r="AV563" s="13" t="s">
        <v>80</v>
      </c>
      <c r="AW563" s="13" t="s">
        <v>34</v>
      </c>
      <c r="AX563" s="13" t="s">
        <v>71</v>
      </c>
      <c r="AY563" s="243" t="s">
        <v>140</v>
      </c>
    </row>
    <row r="564" s="2" customFormat="1" ht="21.75" customHeight="1">
      <c r="A564" s="39"/>
      <c r="B564" s="40"/>
      <c r="C564" s="213" t="s">
        <v>899</v>
      </c>
      <c r="D564" s="213" t="s">
        <v>142</v>
      </c>
      <c r="E564" s="214" t="s">
        <v>900</v>
      </c>
      <c r="F564" s="215" t="s">
        <v>901</v>
      </c>
      <c r="G564" s="216" t="s">
        <v>327</v>
      </c>
      <c r="H564" s="217">
        <v>12</v>
      </c>
      <c r="I564" s="218"/>
      <c r="J564" s="219">
        <f>ROUND(I564*H564,2)</f>
        <v>0</v>
      </c>
      <c r="K564" s="215" t="s">
        <v>146</v>
      </c>
      <c r="L564" s="45"/>
      <c r="M564" s="220" t="s">
        <v>19</v>
      </c>
      <c r="N564" s="221" t="s">
        <v>42</v>
      </c>
      <c r="O564" s="85"/>
      <c r="P564" s="222">
        <f>O564*H564</f>
        <v>0</v>
      </c>
      <c r="Q564" s="222">
        <v>0.00042000000000000002</v>
      </c>
      <c r="R564" s="222">
        <f>Q564*H564</f>
        <v>0.0050400000000000002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147</v>
      </c>
      <c r="AT564" s="224" t="s">
        <v>142</v>
      </c>
      <c r="AU564" s="224" t="s">
        <v>80</v>
      </c>
      <c r="AY564" s="18" t="s">
        <v>140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78</v>
      </c>
      <c r="BK564" s="225">
        <f>ROUND(I564*H564,2)</f>
        <v>0</v>
      </c>
      <c r="BL564" s="18" t="s">
        <v>147</v>
      </c>
      <c r="BM564" s="224" t="s">
        <v>902</v>
      </c>
    </row>
    <row r="565" s="2" customFormat="1">
      <c r="A565" s="39"/>
      <c r="B565" s="40"/>
      <c r="C565" s="41"/>
      <c r="D565" s="226" t="s">
        <v>149</v>
      </c>
      <c r="E565" s="41"/>
      <c r="F565" s="227" t="s">
        <v>903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149</v>
      </c>
      <c r="AU565" s="18" t="s">
        <v>80</v>
      </c>
    </row>
    <row r="566" s="2" customFormat="1">
      <c r="A566" s="39"/>
      <c r="B566" s="40"/>
      <c r="C566" s="41"/>
      <c r="D566" s="231" t="s">
        <v>151</v>
      </c>
      <c r="E566" s="41"/>
      <c r="F566" s="232" t="s">
        <v>904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151</v>
      </c>
      <c r="AU566" s="18" t="s">
        <v>80</v>
      </c>
    </row>
    <row r="567" s="13" customFormat="1">
      <c r="A567" s="13"/>
      <c r="B567" s="233"/>
      <c r="C567" s="234"/>
      <c r="D567" s="226" t="s">
        <v>153</v>
      </c>
      <c r="E567" s="235" t="s">
        <v>19</v>
      </c>
      <c r="F567" s="236" t="s">
        <v>892</v>
      </c>
      <c r="G567" s="234"/>
      <c r="H567" s="237">
        <v>12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153</v>
      </c>
      <c r="AU567" s="243" t="s">
        <v>80</v>
      </c>
      <c r="AV567" s="13" t="s">
        <v>80</v>
      </c>
      <c r="AW567" s="13" t="s">
        <v>34</v>
      </c>
      <c r="AX567" s="13" t="s">
        <v>71</v>
      </c>
      <c r="AY567" s="243" t="s">
        <v>140</v>
      </c>
    </row>
    <row r="568" s="2" customFormat="1" ht="21.75" customHeight="1">
      <c r="A568" s="39"/>
      <c r="B568" s="40"/>
      <c r="C568" s="213" t="s">
        <v>905</v>
      </c>
      <c r="D568" s="213" t="s">
        <v>142</v>
      </c>
      <c r="E568" s="214" t="s">
        <v>906</v>
      </c>
      <c r="F568" s="215" t="s">
        <v>907</v>
      </c>
      <c r="G568" s="216" t="s">
        <v>327</v>
      </c>
      <c r="H568" s="217">
        <v>12</v>
      </c>
      <c r="I568" s="218"/>
      <c r="J568" s="219">
        <f>ROUND(I568*H568,2)</f>
        <v>0</v>
      </c>
      <c r="K568" s="215" t="s">
        <v>146</v>
      </c>
      <c r="L568" s="45"/>
      <c r="M568" s="220" t="s">
        <v>19</v>
      </c>
      <c r="N568" s="221" t="s">
        <v>42</v>
      </c>
      <c r="O568" s="85"/>
      <c r="P568" s="222">
        <f>O568*H568</f>
        <v>0</v>
      </c>
      <c r="Q568" s="222">
        <v>0.00068000000000000005</v>
      </c>
      <c r="R568" s="222">
        <f>Q568*H568</f>
        <v>0.0081600000000000006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147</v>
      </c>
      <c r="AT568" s="224" t="s">
        <v>142</v>
      </c>
      <c r="AU568" s="224" t="s">
        <v>80</v>
      </c>
      <c r="AY568" s="18" t="s">
        <v>140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78</v>
      </c>
      <c r="BK568" s="225">
        <f>ROUND(I568*H568,2)</f>
        <v>0</v>
      </c>
      <c r="BL568" s="18" t="s">
        <v>147</v>
      </c>
      <c r="BM568" s="224" t="s">
        <v>908</v>
      </c>
    </row>
    <row r="569" s="2" customFormat="1">
      <c r="A569" s="39"/>
      <c r="B569" s="40"/>
      <c r="C569" s="41"/>
      <c r="D569" s="226" t="s">
        <v>149</v>
      </c>
      <c r="E569" s="41"/>
      <c r="F569" s="227" t="s">
        <v>909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149</v>
      </c>
      <c r="AU569" s="18" t="s">
        <v>80</v>
      </c>
    </row>
    <row r="570" s="2" customFormat="1">
      <c r="A570" s="39"/>
      <c r="B570" s="40"/>
      <c r="C570" s="41"/>
      <c r="D570" s="231" t="s">
        <v>151</v>
      </c>
      <c r="E570" s="41"/>
      <c r="F570" s="232" t="s">
        <v>910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151</v>
      </c>
      <c r="AU570" s="18" t="s">
        <v>80</v>
      </c>
    </row>
    <row r="571" s="13" customFormat="1">
      <c r="A571" s="13"/>
      <c r="B571" s="233"/>
      <c r="C571" s="234"/>
      <c r="D571" s="226" t="s">
        <v>153</v>
      </c>
      <c r="E571" s="235" t="s">
        <v>19</v>
      </c>
      <c r="F571" s="236" t="s">
        <v>898</v>
      </c>
      <c r="G571" s="234"/>
      <c r="H571" s="237">
        <v>12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153</v>
      </c>
      <c r="AU571" s="243" t="s">
        <v>80</v>
      </c>
      <c r="AV571" s="13" t="s">
        <v>80</v>
      </c>
      <c r="AW571" s="13" t="s">
        <v>34</v>
      </c>
      <c r="AX571" s="13" t="s">
        <v>71</v>
      </c>
      <c r="AY571" s="243" t="s">
        <v>140</v>
      </c>
    </row>
    <row r="572" s="2" customFormat="1" ht="24.15" customHeight="1">
      <c r="A572" s="39"/>
      <c r="B572" s="40"/>
      <c r="C572" s="213" t="s">
        <v>911</v>
      </c>
      <c r="D572" s="213" t="s">
        <v>142</v>
      </c>
      <c r="E572" s="214" t="s">
        <v>912</v>
      </c>
      <c r="F572" s="215" t="s">
        <v>913</v>
      </c>
      <c r="G572" s="216" t="s">
        <v>327</v>
      </c>
      <c r="H572" s="217">
        <v>3</v>
      </c>
      <c r="I572" s="218"/>
      <c r="J572" s="219">
        <f>ROUND(I572*H572,2)</f>
        <v>0</v>
      </c>
      <c r="K572" s="215" t="s">
        <v>146</v>
      </c>
      <c r="L572" s="45"/>
      <c r="M572" s="220" t="s">
        <v>19</v>
      </c>
      <c r="N572" s="221" t="s">
        <v>42</v>
      </c>
      <c r="O572" s="85"/>
      <c r="P572" s="222">
        <f>O572*H572</f>
        <v>0</v>
      </c>
      <c r="Q572" s="222">
        <v>1.0000000000000001E-05</v>
      </c>
      <c r="R572" s="222">
        <f>Q572*H572</f>
        <v>3.0000000000000004E-05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147</v>
      </c>
      <c r="AT572" s="224" t="s">
        <v>142</v>
      </c>
      <c r="AU572" s="224" t="s">
        <v>80</v>
      </c>
      <c r="AY572" s="18" t="s">
        <v>140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78</v>
      </c>
      <c r="BK572" s="225">
        <f>ROUND(I572*H572,2)</f>
        <v>0</v>
      </c>
      <c r="BL572" s="18" t="s">
        <v>147</v>
      </c>
      <c r="BM572" s="224" t="s">
        <v>914</v>
      </c>
    </row>
    <row r="573" s="2" customFormat="1">
      <c r="A573" s="39"/>
      <c r="B573" s="40"/>
      <c r="C573" s="41"/>
      <c r="D573" s="226" t="s">
        <v>149</v>
      </c>
      <c r="E573" s="41"/>
      <c r="F573" s="227" t="s">
        <v>915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149</v>
      </c>
      <c r="AU573" s="18" t="s">
        <v>80</v>
      </c>
    </row>
    <row r="574" s="2" customFormat="1">
      <c r="A574" s="39"/>
      <c r="B574" s="40"/>
      <c r="C574" s="41"/>
      <c r="D574" s="231" t="s">
        <v>151</v>
      </c>
      <c r="E574" s="41"/>
      <c r="F574" s="232" t="s">
        <v>916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151</v>
      </c>
      <c r="AU574" s="18" t="s">
        <v>80</v>
      </c>
    </row>
    <row r="575" s="2" customFormat="1" ht="24.15" customHeight="1">
      <c r="A575" s="39"/>
      <c r="B575" s="40"/>
      <c r="C575" s="244" t="s">
        <v>917</v>
      </c>
      <c r="D575" s="244" t="s">
        <v>210</v>
      </c>
      <c r="E575" s="245" t="s">
        <v>918</v>
      </c>
      <c r="F575" s="246" t="s">
        <v>919</v>
      </c>
      <c r="G575" s="247" t="s">
        <v>327</v>
      </c>
      <c r="H575" s="248">
        <v>3</v>
      </c>
      <c r="I575" s="249"/>
      <c r="J575" s="250">
        <f>ROUND(I575*H575,2)</f>
        <v>0</v>
      </c>
      <c r="K575" s="246" t="s">
        <v>146</v>
      </c>
      <c r="L575" s="251"/>
      <c r="M575" s="252" t="s">
        <v>19</v>
      </c>
      <c r="N575" s="253" t="s">
        <v>42</v>
      </c>
      <c r="O575" s="85"/>
      <c r="P575" s="222">
        <f>O575*H575</f>
        <v>0</v>
      </c>
      <c r="Q575" s="222">
        <v>0</v>
      </c>
      <c r="R575" s="222">
        <f>Q575*H575</f>
        <v>0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201</v>
      </c>
      <c r="AT575" s="224" t="s">
        <v>210</v>
      </c>
      <c r="AU575" s="224" t="s">
        <v>80</v>
      </c>
      <c r="AY575" s="18" t="s">
        <v>140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78</v>
      </c>
      <c r="BK575" s="225">
        <f>ROUND(I575*H575,2)</f>
        <v>0</v>
      </c>
      <c r="BL575" s="18" t="s">
        <v>147</v>
      </c>
      <c r="BM575" s="224" t="s">
        <v>920</v>
      </c>
    </row>
    <row r="576" s="2" customFormat="1">
      <c r="A576" s="39"/>
      <c r="B576" s="40"/>
      <c r="C576" s="41"/>
      <c r="D576" s="226" t="s">
        <v>149</v>
      </c>
      <c r="E576" s="41"/>
      <c r="F576" s="227" t="s">
        <v>919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149</v>
      </c>
      <c r="AU576" s="18" t="s">
        <v>80</v>
      </c>
    </row>
    <row r="577" s="2" customFormat="1">
      <c r="A577" s="39"/>
      <c r="B577" s="40"/>
      <c r="C577" s="41"/>
      <c r="D577" s="226" t="s">
        <v>321</v>
      </c>
      <c r="E577" s="41"/>
      <c r="F577" s="264" t="s">
        <v>921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321</v>
      </c>
      <c r="AU577" s="18" t="s">
        <v>80</v>
      </c>
    </row>
    <row r="578" s="2" customFormat="1" ht="24.15" customHeight="1">
      <c r="A578" s="39"/>
      <c r="B578" s="40"/>
      <c r="C578" s="213" t="s">
        <v>922</v>
      </c>
      <c r="D578" s="213" t="s">
        <v>142</v>
      </c>
      <c r="E578" s="214" t="s">
        <v>923</v>
      </c>
      <c r="F578" s="215" t="s">
        <v>924</v>
      </c>
      <c r="G578" s="216" t="s">
        <v>157</v>
      </c>
      <c r="H578" s="217">
        <v>2.6459999999999999</v>
      </c>
      <c r="I578" s="218"/>
      <c r="J578" s="219">
        <f>ROUND(I578*H578,2)</f>
        <v>0</v>
      </c>
      <c r="K578" s="215" t="s">
        <v>146</v>
      </c>
      <c r="L578" s="45"/>
      <c r="M578" s="220" t="s">
        <v>19</v>
      </c>
      <c r="N578" s="221" t="s">
        <v>42</v>
      </c>
      <c r="O578" s="85"/>
      <c r="P578" s="222">
        <f>O578*H578</f>
        <v>0</v>
      </c>
      <c r="Q578" s="222">
        <v>0</v>
      </c>
      <c r="R578" s="222">
        <f>Q578*H578</f>
        <v>0</v>
      </c>
      <c r="S578" s="222">
        <v>1.8</v>
      </c>
      <c r="T578" s="223">
        <f>S578*H578</f>
        <v>4.7628000000000004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147</v>
      </c>
      <c r="AT578" s="224" t="s">
        <v>142</v>
      </c>
      <c r="AU578" s="224" t="s">
        <v>80</v>
      </c>
      <c r="AY578" s="18" t="s">
        <v>140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78</v>
      </c>
      <c r="BK578" s="225">
        <f>ROUND(I578*H578,2)</f>
        <v>0</v>
      </c>
      <c r="BL578" s="18" t="s">
        <v>147</v>
      </c>
      <c r="BM578" s="224" t="s">
        <v>925</v>
      </c>
    </row>
    <row r="579" s="2" customFormat="1">
      <c r="A579" s="39"/>
      <c r="B579" s="40"/>
      <c r="C579" s="41"/>
      <c r="D579" s="226" t="s">
        <v>149</v>
      </c>
      <c r="E579" s="41"/>
      <c r="F579" s="227" t="s">
        <v>926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149</v>
      </c>
      <c r="AU579" s="18" t="s">
        <v>80</v>
      </c>
    </row>
    <row r="580" s="2" customFormat="1">
      <c r="A580" s="39"/>
      <c r="B580" s="40"/>
      <c r="C580" s="41"/>
      <c r="D580" s="231" t="s">
        <v>151</v>
      </c>
      <c r="E580" s="41"/>
      <c r="F580" s="232" t="s">
        <v>927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151</v>
      </c>
      <c r="AU580" s="18" t="s">
        <v>80</v>
      </c>
    </row>
    <row r="581" s="13" customFormat="1">
      <c r="A581" s="13"/>
      <c r="B581" s="233"/>
      <c r="C581" s="234"/>
      <c r="D581" s="226" t="s">
        <v>153</v>
      </c>
      <c r="E581" s="235" t="s">
        <v>19</v>
      </c>
      <c r="F581" s="236" t="s">
        <v>928</v>
      </c>
      <c r="G581" s="234"/>
      <c r="H581" s="237">
        <v>2.6459999999999999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153</v>
      </c>
      <c r="AU581" s="243" t="s">
        <v>80</v>
      </c>
      <c r="AV581" s="13" t="s">
        <v>80</v>
      </c>
      <c r="AW581" s="13" t="s">
        <v>34</v>
      </c>
      <c r="AX581" s="13" t="s">
        <v>71</v>
      </c>
      <c r="AY581" s="243" t="s">
        <v>140</v>
      </c>
    </row>
    <row r="582" s="2" customFormat="1" ht="24.15" customHeight="1">
      <c r="A582" s="39"/>
      <c r="B582" s="40"/>
      <c r="C582" s="213" t="s">
        <v>929</v>
      </c>
      <c r="D582" s="213" t="s">
        <v>142</v>
      </c>
      <c r="E582" s="214" t="s">
        <v>930</v>
      </c>
      <c r="F582" s="215" t="s">
        <v>931</v>
      </c>
      <c r="G582" s="216" t="s">
        <v>227</v>
      </c>
      <c r="H582" s="217">
        <v>11.199999999999999</v>
      </c>
      <c r="I582" s="218"/>
      <c r="J582" s="219">
        <f>ROUND(I582*H582,2)</f>
        <v>0</v>
      </c>
      <c r="K582" s="215" t="s">
        <v>146</v>
      </c>
      <c r="L582" s="45"/>
      <c r="M582" s="220" t="s">
        <v>19</v>
      </c>
      <c r="N582" s="221" t="s">
        <v>42</v>
      </c>
      <c r="O582" s="85"/>
      <c r="P582" s="222">
        <f>O582*H582</f>
        <v>0</v>
      </c>
      <c r="Q582" s="222">
        <v>0</v>
      </c>
      <c r="R582" s="222">
        <f>Q582*H582</f>
        <v>0</v>
      </c>
      <c r="S582" s="222">
        <v>0.37</v>
      </c>
      <c r="T582" s="223">
        <f>S582*H582</f>
        <v>4.1440000000000001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147</v>
      </c>
      <c r="AT582" s="224" t="s">
        <v>142</v>
      </c>
      <c r="AU582" s="224" t="s">
        <v>80</v>
      </c>
      <c r="AY582" s="18" t="s">
        <v>140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78</v>
      </c>
      <c r="BK582" s="225">
        <f>ROUND(I582*H582,2)</f>
        <v>0</v>
      </c>
      <c r="BL582" s="18" t="s">
        <v>147</v>
      </c>
      <c r="BM582" s="224" t="s">
        <v>932</v>
      </c>
    </row>
    <row r="583" s="2" customFormat="1">
      <c r="A583" s="39"/>
      <c r="B583" s="40"/>
      <c r="C583" s="41"/>
      <c r="D583" s="226" t="s">
        <v>149</v>
      </c>
      <c r="E583" s="41"/>
      <c r="F583" s="227" t="s">
        <v>933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149</v>
      </c>
      <c r="AU583" s="18" t="s">
        <v>80</v>
      </c>
    </row>
    <row r="584" s="2" customFormat="1">
      <c r="A584" s="39"/>
      <c r="B584" s="40"/>
      <c r="C584" s="41"/>
      <c r="D584" s="231" t="s">
        <v>151</v>
      </c>
      <c r="E584" s="41"/>
      <c r="F584" s="232" t="s">
        <v>934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151</v>
      </c>
      <c r="AU584" s="18" t="s">
        <v>80</v>
      </c>
    </row>
    <row r="585" s="13" customFormat="1">
      <c r="A585" s="13"/>
      <c r="B585" s="233"/>
      <c r="C585" s="234"/>
      <c r="D585" s="226" t="s">
        <v>153</v>
      </c>
      <c r="E585" s="235" t="s">
        <v>19</v>
      </c>
      <c r="F585" s="236" t="s">
        <v>935</v>
      </c>
      <c r="G585" s="234"/>
      <c r="H585" s="237">
        <v>11.200000000000001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153</v>
      </c>
      <c r="AU585" s="243" t="s">
        <v>80</v>
      </c>
      <c r="AV585" s="13" t="s">
        <v>80</v>
      </c>
      <c r="AW585" s="13" t="s">
        <v>34</v>
      </c>
      <c r="AX585" s="13" t="s">
        <v>71</v>
      </c>
      <c r="AY585" s="243" t="s">
        <v>140</v>
      </c>
    </row>
    <row r="586" s="2" customFormat="1" ht="24.15" customHeight="1">
      <c r="A586" s="39"/>
      <c r="B586" s="40"/>
      <c r="C586" s="213" t="s">
        <v>936</v>
      </c>
      <c r="D586" s="213" t="s">
        <v>142</v>
      </c>
      <c r="E586" s="214" t="s">
        <v>937</v>
      </c>
      <c r="F586" s="215" t="s">
        <v>938</v>
      </c>
      <c r="G586" s="216" t="s">
        <v>145</v>
      </c>
      <c r="H586" s="217">
        <v>0.85599999999999998</v>
      </c>
      <c r="I586" s="218"/>
      <c r="J586" s="219">
        <f>ROUND(I586*H586,2)</f>
        <v>0</v>
      </c>
      <c r="K586" s="215" t="s">
        <v>146</v>
      </c>
      <c r="L586" s="45"/>
      <c r="M586" s="220" t="s">
        <v>19</v>
      </c>
      <c r="N586" s="221" t="s">
        <v>42</v>
      </c>
      <c r="O586" s="85"/>
      <c r="P586" s="222">
        <f>O586*H586</f>
        <v>0</v>
      </c>
      <c r="Q586" s="222">
        <v>0</v>
      </c>
      <c r="R586" s="222">
        <f>Q586*H586</f>
        <v>0</v>
      </c>
      <c r="S586" s="222">
        <v>0.27000000000000002</v>
      </c>
      <c r="T586" s="223">
        <f>S586*H586</f>
        <v>0.23112000000000002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4" t="s">
        <v>147</v>
      </c>
      <c r="AT586" s="224" t="s">
        <v>142</v>
      </c>
      <c r="AU586" s="224" t="s">
        <v>80</v>
      </c>
      <c r="AY586" s="18" t="s">
        <v>140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8" t="s">
        <v>78</v>
      </c>
      <c r="BK586" s="225">
        <f>ROUND(I586*H586,2)</f>
        <v>0</v>
      </c>
      <c r="BL586" s="18" t="s">
        <v>147</v>
      </c>
      <c r="BM586" s="224" t="s">
        <v>939</v>
      </c>
    </row>
    <row r="587" s="2" customFormat="1">
      <c r="A587" s="39"/>
      <c r="B587" s="40"/>
      <c r="C587" s="41"/>
      <c r="D587" s="226" t="s">
        <v>149</v>
      </c>
      <c r="E587" s="41"/>
      <c r="F587" s="227" t="s">
        <v>940</v>
      </c>
      <c r="G587" s="41"/>
      <c r="H587" s="41"/>
      <c r="I587" s="228"/>
      <c r="J587" s="41"/>
      <c r="K587" s="41"/>
      <c r="L587" s="45"/>
      <c r="M587" s="229"/>
      <c r="N587" s="230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149</v>
      </c>
      <c r="AU587" s="18" t="s">
        <v>80</v>
      </c>
    </row>
    <row r="588" s="2" customFormat="1">
      <c r="A588" s="39"/>
      <c r="B588" s="40"/>
      <c r="C588" s="41"/>
      <c r="D588" s="231" t="s">
        <v>151</v>
      </c>
      <c r="E588" s="41"/>
      <c r="F588" s="232" t="s">
        <v>941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151</v>
      </c>
      <c r="AU588" s="18" t="s">
        <v>80</v>
      </c>
    </row>
    <row r="589" s="13" customFormat="1">
      <c r="A589" s="13"/>
      <c r="B589" s="233"/>
      <c r="C589" s="234"/>
      <c r="D589" s="226" t="s">
        <v>153</v>
      </c>
      <c r="E589" s="235" t="s">
        <v>19</v>
      </c>
      <c r="F589" s="236" t="s">
        <v>942</v>
      </c>
      <c r="G589" s="234"/>
      <c r="H589" s="237">
        <v>0.85599999999999987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80</v>
      </c>
      <c r="AV589" s="13" t="s">
        <v>80</v>
      </c>
      <c r="AW589" s="13" t="s">
        <v>34</v>
      </c>
      <c r="AX589" s="13" t="s">
        <v>71</v>
      </c>
      <c r="AY589" s="243" t="s">
        <v>140</v>
      </c>
    </row>
    <row r="590" s="2" customFormat="1" ht="24.15" customHeight="1">
      <c r="A590" s="39"/>
      <c r="B590" s="40"/>
      <c r="C590" s="213" t="s">
        <v>943</v>
      </c>
      <c r="D590" s="213" t="s">
        <v>142</v>
      </c>
      <c r="E590" s="214" t="s">
        <v>944</v>
      </c>
      <c r="F590" s="215" t="s">
        <v>945</v>
      </c>
      <c r="G590" s="216" t="s">
        <v>227</v>
      </c>
      <c r="H590" s="217">
        <v>6.4169999999999998</v>
      </c>
      <c r="I590" s="218"/>
      <c r="J590" s="219">
        <f>ROUND(I590*H590,2)</f>
        <v>0</v>
      </c>
      <c r="K590" s="215" t="s">
        <v>146</v>
      </c>
      <c r="L590" s="45"/>
      <c r="M590" s="220" t="s">
        <v>19</v>
      </c>
      <c r="N590" s="221" t="s">
        <v>42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0.053999999999999999</v>
      </c>
      <c r="T590" s="223">
        <f>S590*H590</f>
        <v>0.34651799999999999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147</v>
      </c>
      <c r="AT590" s="224" t="s">
        <v>142</v>
      </c>
      <c r="AU590" s="224" t="s">
        <v>80</v>
      </c>
      <c r="AY590" s="18" t="s">
        <v>140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78</v>
      </c>
      <c r="BK590" s="225">
        <f>ROUND(I590*H590,2)</f>
        <v>0</v>
      </c>
      <c r="BL590" s="18" t="s">
        <v>147</v>
      </c>
      <c r="BM590" s="224" t="s">
        <v>946</v>
      </c>
    </row>
    <row r="591" s="2" customFormat="1">
      <c r="A591" s="39"/>
      <c r="B591" s="40"/>
      <c r="C591" s="41"/>
      <c r="D591" s="226" t="s">
        <v>149</v>
      </c>
      <c r="E591" s="41"/>
      <c r="F591" s="227" t="s">
        <v>947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149</v>
      </c>
      <c r="AU591" s="18" t="s">
        <v>80</v>
      </c>
    </row>
    <row r="592" s="2" customFormat="1">
      <c r="A592" s="39"/>
      <c r="B592" s="40"/>
      <c r="C592" s="41"/>
      <c r="D592" s="231" t="s">
        <v>151</v>
      </c>
      <c r="E592" s="41"/>
      <c r="F592" s="232" t="s">
        <v>948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151</v>
      </c>
      <c r="AU592" s="18" t="s">
        <v>80</v>
      </c>
    </row>
    <row r="593" s="13" customFormat="1">
      <c r="A593" s="13"/>
      <c r="B593" s="233"/>
      <c r="C593" s="234"/>
      <c r="D593" s="226" t="s">
        <v>153</v>
      </c>
      <c r="E593" s="235" t="s">
        <v>19</v>
      </c>
      <c r="F593" s="236" t="s">
        <v>949</v>
      </c>
      <c r="G593" s="234"/>
      <c r="H593" s="237">
        <v>6.4169999999999998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153</v>
      </c>
      <c r="AU593" s="243" t="s">
        <v>80</v>
      </c>
      <c r="AV593" s="13" t="s">
        <v>80</v>
      </c>
      <c r="AW593" s="13" t="s">
        <v>34</v>
      </c>
      <c r="AX593" s="13" t="s">
        <v>71</v>
      </c>
      <c r="AY593" s="243" t="s">
        <v>140</v>
      </c>
    </row>
    <row r="594" s="2" customFormat="1" ht="24.15" customHeight="1">
      <c r="A594" s="39"/>
      <c r="B594" s="40"/>
      <c r="C594" s="213" t="s">
        <v>950</v>
      </c>
      <c r="D594" s="213" t="s">
        <v>142</v>
      </c>
      <c r="E594" s="214" t="s">
        <v>951</v>
      </c>
      <c r="F594" s="215" t="s">
        <v>952</v>
      </c>
      <c r="G594" s="216" t="s">
        <v>227</v>
      </c>
      <c r="H594" s="217">
        <v>2.25</v>
      </c>
      <c r="I594" s="218"/>
      <c r="J594" s="219">
        <f>ROUND(I594*H594,2)</f>
        <v>0</v>
      </c>
      <c r="K594" s="215" t="s">
        <v>146</v>
      </c>
      <c r="L594" s="45"/>
      <c r="M594" s="220" t="s">
        <v>19</v>
      </c>
      <c r="N594" s="221" t="s">
        <v>42</v>
      </c>
      <c r="O594" s="85"/>
      <c r="P594" s="222">
        <f>O594*H594</f>
        <v>0</v>
      </c>
      <c r="Q594" s="222">
        <v>9.0000000000000006E-05</v>
      </c>
      <c r="R594" s="222">
        <f>Q594*H594</f>
        <v>0.00020250000000000002</v>
      </c>
      <c r="S594" s="222">
        <v>0.0030000000000000001</v>
      </c>
      <c r="T594" s="223">
        <f>S594*H594</f>
        <v>0.0067499999999999999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4" t="s">
        <v>147</v>
      </c>
      <c r="AT594" s="224" t="s">
        <v>142</v>
      </c>
      <c r="AU594" s="224" t="s">
        <v>80</v>
      </c>
      <c r="AY594" s="18" t="s">
        <v>140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8" t="s">
        <v>78</v>
      </c>
      <c r="BK594" s="225">
        <f>ROUND(I594*H594,2)</f>
        <v>0</v>
      </c>
      <c r="BL594" s="18" t="s">
        <v>147</v>
      </c>
      <c r="BM594" s="224" t="s">
        <v>953</v>
      </c>
    </row>
    <row r="595" s="2" customFormat="1">
      <c r="A595" s="39"/>
      <c r="B595" s="40"/>
      <c r="C595" s="41"/>
      <c r="D595" s="226" t="s">
        <v>149</v>
      </c>
      <c r="E595" s="41"/>
      <c r="F595" s="227" t="s">
        <v>954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149</v>
      </c>
      <c r="AU595" s="18" t="s">
        <v>80</v>
      </c>
    </row>
    <row r="596" s="2" customFormat="1">
      <c r="A596" s="39"/>
      <c r="B596" s="40"/>
      <c r="C596" s="41"/>
      <c r="D596" s="231" t="s">
        <v>151</v>
      </c>
      <c r="E596" s="41"/>
      <c r="F596" s="232" t="s">
        <v>955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151</v>
      </c>
      <c r="AU596" s="18" t="s">
        <v>80</v>
      </c>
    </row>
    <row r="597" s="13" customFormat="1">
      <c r="A597" s="13"/>
      <c r="B597" s="233"/>
      <c r="C597" s="234"/>
      <c r="D597" s="226" t="s">
        <v>153</v>
      </c>
      <c r="E597" s="235" t="s">
        <v>19</v>
      </c>
      <c r="F597" s="236" t="s">
        <v>956</v>
      </c>
      <c r="G597" s="234"/>
      <c r="H597" s="237">
        <v>2.25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153</v>
      </c>
      <c r="AU597" s="243" t="s">
        <v>80</v>
      </c>
      <c r="AV597" s="13" t="s">
        <v>80</v>
      </c>
      <c r="AW597" s="13" t="s">
        <v>34</v>
      </c>
      <c r="AX597" s="13" t="s">
        <v>71</v>
      </c>
      <c r="AY597" s="243" t="s">
        <v>140</v>
      </c>
    </row>
    <row r="598" s="2" customFormat="1" ht="21.75" customHeight="1">
      <c r="A598" s="39"/>
      <c r="B598" s="40"/>
      <c r="C598" s="213" t="s">
        <v>957</v>
      </c>
      <c r="D598" s="213" t="s">
        <v>142</v>
      </c>
      <c r="E598" s="214" t="s">
        <v>958</v>
      </c>
      <c r="F598" s="215" t="s">
        <v>959</v>
      </c>
      <c r="G598" s="216" t="s">
        <v>227</v>
      </c>
      <c r="H598" s="217">
        <v>12.861000000000001</v>
      </c>
      <c r="I598" s="218"/>
      <c r="J598" s="219">
        <f>ROUND(I598*H598,2)</f>
        <v>0</v>
      </c>
      <c r="K598" s="215" t="s">
        <v>19</v>
      </c>
      <c r="L598" s="45"/>
      <c r="M598" s="220" t="s">
        <v>19</v>
      </c>
      <c r="N598" s="221" t="s">
        <v>42</v>
      </c>
      <c r="O598" s="85"/>
      <c r="P598" s="222">
        <f>O598*H598</f>
        <v>0</v>
      </c>
      <c r="Q598" s="222">
        <v>2.2050000000000001E-06</v>
      </c>
      <c r="R598" s="222">
        <f>Q598*H598</f>
        <v>2.8358505000000003E-05</v>
      </c>
      <c r="S598" s="222">
        <v>0</v>
      </c>
      <c r="T598" s="223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4" t="s">
        <v>147</v>
      </c>
      <c r="AT598" s="224" t="s">
        <v>142</v>
      </c>
      <c r="AU598" s="224" t="s">
        <v>80</v>
      </c>
      <c r="AY598" s="18" t="s">
        <v>140</v>
      </c>
      <c r="BE598" s="225">
        <f>IF(N598="základní",J598,0)</f>
        <v>0</v>
      </c>
      <c r="BF598" s="225">
        <f>IF(N598="snížená",J598,0)</f>
        <v>0</v>
      </c>
      <c r="BG598" s="225">
        <f>IF(N598="zákl. přenesená",J598,0)</f>
        <v>0</v>
      </c>
      <c r="BH598" s="225">
        <f>IF(N598="sníž. přenesená",J598,0)</f>
        <v>0</v>
      </c>
      <c r="BI598" s="225">
        <f>IF(N598="nulová",J598,0)</f>
        <v>0</v>
      </c>
      <c r="BJ598" s="18" t="s">
        <v>78</v>
      </c>
      <c r="BK598" s="225">
        <f>ROUND(I598*H598,2)</f>
        <v>0</v>
      </c>
      <c r="BL598" s="18" t="s">
        <v>147</v>
      </c>
      <c r="BM598" s="224" t="s">
        <v>960</v>
      </c>
    </row>
    <row r="599" s="2" customFormat="1">
      <c r="A599" s="39"/>
      <c r="B599" s="40"/>
      <c r="C599" s="41"/>
      <c r="D599" s="226" t="s">
        <v>149</v>
      </c>
      <c r="E599" s="41"/>
      <c r="F599" s="227" t="s">
        <v>959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149</v>
      </c>
      <c r="AU599" s="18" t="s">
        <v>80</v>
      </c>
    </row>
    <row r="600" s="13" customFormat="1">
      <c r="A600" s="13"/>
      <c r="B600" s="233"/>
      <c r="C600" s="234"/>
      <c r="D600" s="226" t="s">
        <v>153</v>
      </c>
      <c r="E600" s="235" t="s">
        <v>19</v>
      </c>
      <c r="F600" s="236" t="s">
        <v>961</v>
      </c>
      <c r="G600" s="234"/>
      <c r="H600" s="237">
        <v>12.861000000000001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153</v>
      </c>
      <c r="AU600" s="243" t="s">
        <v>80</v>
      </c>
      <c r="AV600" s="13" t="s">
        <v>80</v>
      </c>
      <c r="AW600" s="13" t="s">
        <v>34</v>
      </c>
      <c r="AX600" s="13" t="s">
        <v>71</v>
      </c>
      <c r="AY600" s="243" t="s">
        <v>140</v>
      </c>
    </row>
    <row r="601" s="2" customFormat="1" ht="37.8" customHeight="1">
      <c r="A601" s="39"/>
      <c r="B601" s="40"/>
      <c r="C601" s="213" t="s">
        <v>962</v>
      </c>
      <c r="D601" s="213" t="s">
        <v>142</v>
      </c>
      <c r="E601" s="214" t="s">
        <v>963</v>
      </c>
      <c r="F601" s="215" t="s">
        <v>964</v>
      </c>
      <c r="G601" s="216" t="s">
        <v>145</v>
      </c>
      <c r="H601" s="217">
        <v>11.488</v>
      </c>
      <c r="I601" s="218"/>
      <c r="J601" s="219">
        <f>ROUND(I601*H601,2)</f>
        <v>0</v>
      </c>
      <c r="K601" s="215" t="s">
        <v>146</v>
      </c>
      <c r="L601" s="45"/>
      <c r="M601" s="220" t="s">
        <v>19</v>
      </c>
      <c r="N601" s="221" t="s">
        <v>42</v>
      </c>
      <c r="O601" s="85"/>
      <c r="P601" s="222">
        <f>O601*H601</f>
        <v>0</v>
      </c>
      <c r="Q601" s="222">
        <v>0</v>
      </c>
      <c r="R601" s="222">
        <f>Q601*H601</f>
        <v>0</v>
      </c>
      <c r="S601" s="222">
        <v>0.02</v>
      </c>
      <c r="T601" s="223">
        <f>S601*H601</f>
        <v>0.22975999999999999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147</v>
      </c>
      <c r="AT601" s="224" t="s">
        <v>142</v>
      </c>
      <c r="AU601" s="224" t="s">
        <v>80</v>
      </c>
      <c r="AY601" s="18" t="s">
        <v>140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78</v>
      </c>
      <c r="BK601" s="225">
        <f>ROUND(I601*H601,2)</f>
        <v>0</v>
      </c>
      <c r="BL601" s="18" t="s">
        <v>147</v>
      </c>
      <c r="BM601" s="224" t="s">
        <v>965</v>
      </c>
    </row>
    <row r="602" s="2" customFormat="1">
      <c r="A602" s="39"/>
      <c r="B602" s="40"/>
      <c r="C602" s="41"/>
      <c r="D602" s="226" t="s">
        <v>149</v>
      </c>
      <c r="E602" s="41"/>
      <c r="F602" s="227" t="s">
        <v>966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149</v>
      </c>
      <c r="AU602" s="18" t="s">
        <v>80</v>
      </c>
    </row>
    <row r="603" s="2" customFormat="1">
      <c r="A603" s="39"/>
      <c r="B603" s="40"/>
      <c r="C603" s="41"/>
      <c r="D603" s="231" t="s">
        <v>151</v>
      </c>
      <c r="E603" s="41"/>
      <c r="F603" s="232" t="s">
        <v>967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151</v>
      </c>
      <c r="AU603" s="18" t="s">
        <v>80</v>
      </c>
    </row>
    <row r="604" s="13" customFormat="1">
      <c r="A604" s="13"/>
      <c r="B604" s="233"/>
      <c r="C604" s="234"/>
      <c r="D604" s="226" t="s">
        <v>153</v>
      </c>
      <c r="E604" s="235" t="s">
        <v>19</v>
      </c>
      <c r="F604" s="236" t="s">
        <v>633</v>
      </c>
      <c r="G604" s="234"/>
      <c r="H604" s="237">
        <v>11.487600000000001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153</v>
      </c>
      <c r="AU604" s="243" t="s">
        <v>80</v>
      </c>
      <c r="AV604" s="13" t="s">
        <v>80</v>
      </c>
      <c r="AW604" s="13" t="s">
        <v>34</v>
      </c>
      <c r="AX604" s="13" t="s">
        <v>71</v>
      </c>
      <c r="AY604" s="243" t="s">
        <v>140</v>
      </c>
    </row>
    <row r="605" s="2" customFormat="1" ht="24.15" customHeight="1">
      <c r="A605" s="39"/>
      <c r="B605" s="40"/>
      <c r="C605" s="213" t="s">
        <v>968</v>
      </c>
      <c r="D605" s="213" t="s">
        <v>142</v>
      </c>
      <c r="E605" s="214" t="s">
        <v>969</v>
      </c>
      <c r="F605" s="215" t="s">
        <v>970</v>
      </c>
      <c r="G605" s="216" t="s">
        <v>145</v>
      </c>
      <c r="H605" s="217">
        <v>2.0699999999999998</v>
      </c>
      <c r="I605" s="218"/>
      <c r="J605" s="219">
        <f>ROUND(I605*H605,2)</f>
        <v>0</v>
      </c>
      <c r="K605" s="215" t="s">
        <v>146</v>
      </c>
      <c r="L605" s="45"/>
      <c r="M605" s="220" t="s">
        <v>19</v>
      </c>
      <c r="N605" s="221" t="s">
        <v>42</v>
      </c>
      <c r="O605" s="85"/>
      <c r="P605" s="222">
        <f>O605*H605</f>
        <v>0</v>
      </c>
      <c r="Q605" s="222">
        <v>0</v>
      </c>
      <c r="R605" s="222">
        <f>Q605*H605</f>
        <v>0</v>
      </c>
      <c r="S605" s="222">
        <v>0</v>
      </c>
      <c r="T605" s="22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4" t="s">
        <v>147</v>
      </c>
      <c r="AT605" s="224" t="s">
        <v>142</v>
      </c>
      <c r="AU605" s="224" t="s">
        <v>80</v>
      </c>
      <c r="AY605" s="18" t="s">
        <v>140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8" t="s">
        <v>78</v>
      </c>
      <c r="BK605" s="225">
        <f>ROUND(I605*H605,2)</f>
        <v>0</v>
      </c>
      <c r="BL605" s="18" t="s">
        <v>147</v>
      </c>
      <c r="BM605" s="224" t="s">
        <v>971</v>
      </c>
    </row>
    <row r="606" s="2" customFormat="1">
      <c r="A606" s="39"/>
      <c r="B606" s="40"/>
      <c r="C606" s="41"/>
      <c r="D606" s="226" t="s">
        <v>149</v>
      </c>
      <c r="E606" s="41"/>
      <c r="F606" s="227" t="s">
        <v>972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149</v>
      </c>
      <c r="AU606" s="18" t="s">
        <v>80</v>
      </c>
    </row>
    <row r="607" s="2" customFormat="1">
      <c r="A607" s="39"/>
      <c r="B607" s="40"/>
      <c r="C607" s="41"/>
      <c r="D607" s="231" t="s">
        <v>151</v>
      </c>
      <c r="E607" s="41"/>
      <c r="F607" s="232" t="s">
        <v>973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151</v>
      </c>
      <c r="AU607" s="18" t="s">
        <v>80</v>
      </c>
    </row>
    <row r="608" s="13" customFormat="1">
      <c r="A608" s="13"/>
      <c r="B608" s="233"/>
      <c r="C608" s="234"/>
      <c r="D608" s="226" t="s">
        <v>153</v>
      </c>
      <c r="E608" s="235" t="s">
        <v>19</v>
      </c>
      <c r="F608" s="236" t="s">
        <v>974</v>
      </c>
      <c r="G608" s="234"/>
      <c r="H608" s="237">
        <v>2.0699999999999998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153</v>
      </c>
      <c r="AU608" s="243" t="s">
        <v>80</v>
      </c>
      <c r="AV608" s="13" t="s">
        <v>80</v>
      </c>
      <c r="AW608" s="13" t="s">
        <v>34</v>
      </c>
      <c r="AX608" s="13" t="s">
        <v>71</v>
      </c>
      <c r="AY608" s="243" t="s">
        <v>140</v>
      </c>
    </row>
    <row r="609" s="2" customFormat="1" ht="24.15" customHeight="1">
      <c r="A609" s="39"/>
      <c r="B609" s="40"/>
      <c r="C609" s="213" t="s">
        <v>975</v>
      </c>
      <c r="D609" s="213" t="s">
        <v>142</v>
      </c>
      <c r="E609" s="214" t="s">
        <v>976</v>
      </c>
      <c r="F609" s="215" t="s">
        <v>977</v>
      </c>
      <c r="G609" s="216" t="s">
        <v>145</v>
      </c>
      <c r="H609" s="217">
        <v>52.340000000000003</v>
      </c>
      <c r="I609" s="218"/>
      <c r="J609" s="219">
        <f>ROUND(I609*H609,2)</f>
        <v>0</v>
      </c>
      <c r="K609" s="215" t="s">
        <v>146</v>
      </c>
      <c r="L609" s="45"/>
      <c r="M609" s="220" t="s">
        <v>19</v>
      </c>
      <c r="N609" s="221" t="s">
        <v>42</v>
      </c>
      <c r="O609" s="85"/>
      <c r="P609" s="222">
        <f>O609*H609</f>
        <v>0</v>
      </c>
      <c r="Q609" s="222">
        <v>0</v>
      </c>
      <c r="R609" s="222">
        <f>Q609*H609</f>
        <v>0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147</v>
      </c>
      <c r="AT609" s="224" t="s">
        <v>142</v>
      </c>
      <c r="AU609" s="224" t="s">
        <v>80</v>
      </c>
      <c r="AY609" s="18" t="s">
        <v>140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78</v>
      </c>
      <c r="BK609" s="225">
        <f>ROUND(I609*H609,2)</f>
        <v>0</v>
      </c>
      <c r="BL609" s="18" t="s">
        <v>147</v>
      </c>
      <c r="BM609" s="224" t="s">
        <v>978</v>
      </c>
    </row>
    <row r="610" s="2" customFormat="1">
      <c r="A610" s="39"/>
      <c r="B610" s="40"/>
      <c r="C610" s="41"/>
      <c r="D610" s="226" t="s">
        <v>149</v>
      </c>
      <c r="E610" s="41"/>
      <c r="F610" s="227" t="s">
        <v>979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149</v>
      </c>
      <c r="AU610" s="18" t="s">
        <v>80</v>
      </c>
    </row>
    <row r="611" s="2" customFormat="1">
      <c r="A611" s="39"/>
      <c r="B611" s="40"/>
      <c r="C611" s="41"/>
      <c r="D611" s="231" t="s">
        <v>151</v>
      </c>
      <c r="E611" s="41"/>
      <c r="F611" s="232" t="s">
        <v>980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151</v>
      </c>
      <c r="AU611" s="18" t="s">
        <v>80</v>
      </c>
    </row>
    <row r="612" s="2" customFormat="1" ht="24.15" customHeight="1">
      <c r="A612" s="39"/>
      <c r="B612" s="40"/>
      <c r="C612" s="213" t="s">
        <v>981</v>
      </c>
      <c r="D612" s="213" t="s">
        <v>142</v>
      </c>
      <c r="E612" s="214" t="s">
        <v>982</v>
      </c>
      <c r="F612" s="215" t="s">
        <v>983</v>
      </c>
      <c r="G612" s="216" t="s">
        <v>145</v>
      </c>
      <c r="H612" s="217">
        <v>523.39999999999998</v>
      </c>
      <c r="I612" s="218"/>
      <c r="J612" s="219">
        <f>ROUND(I612*H612,2)</f>
        <v>0</v>
      </c>
      <c r="K612" s="215" t="s">
        <v>146</v>
      </c>
      <c r="L612" s="45"/>
      <c r="M612" s="220" t="s">
        <v>19</v>
      </c>
      <c r="N612" s="221" t="s">
        <v>42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147</v>
      </c>
      <c r="AT612" s="224" t="s">
        <v>142</v>
      </c>
      <c r="AU612" s="224" t="s">
        <v>80</v>
      </c>
      <c r="AY612" s="18" t="s">
        <v>140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78</v>
      </c>
      <c r="BK612" s="225">
        <f>ROUND(I612*H612,2)</f>
        <v>0</v>
      </c>
      <c r="BL612" s="18" t="s">
        <v>147</v>
      </c>
      <c r="BM612" s="224" t="s">
        <v>984</v>
      </c>
    </row>
    <row r="613" s="2" customFormat="1">
      <c r="A613" s="39"/>
      <c r="B613" s="40"/>
      <c r="C613" s="41"/>
      <c r="D613" s="226" t="s">
        <v>149</v>
      </c>
      <c r="E613" s="41"/>
      <c r="F613" s="227" t="s">
        <v>985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149</v>
      </c>
      <c r="AU613" s="18" t="s">
        <v>80</v>
      </c>
    </row>
    <row r="614" s="2" customFormat="1">
      <c r="A614" s="39"/>
      <c r="B614" s="40"/>
      <c r="C614" s="41"/>
      <c r="D614" s="231" t="s">
        <v>151</v>
      </c>
      <c r="E614" s="41"/>
      <c r="F614" s="232" t="s">
        <v>986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151</v>
      </c>
      <c r="AU614" s="18" t="s">
        <v>80</v>
      </c>
    </row>
    <row r="615" s="13" customFormat="1">
      <c r="A615" s="13"/>
      <c r="B615" s="233"/>
      <c r="C615" s="234"/>
      <c r="D615" s="226" t="s">
        <v>153</v>
      </c>
      <c r="E615" s="234"/>
      <c r="F615" s="236" t="s">
        <v>987</v>
      </c>
      <c r="G615" s="234"/>
      <c r="H615" s="237">
        <v>523.39999999999998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153</v>
      </c>
      <c r="AU615" s="243" t="s">
        <v>80</v>
      </c>
      <c r="AV615" s="13" t="s">
        <v>80</v>
      </c>
      <c r="AW615" s="13" t="s">
        <v>4</v>
      </c>
      <c r="AX615" s="13" t="s">
        <v>78</v>
      </c>
      <c r="AY615" s="243" t="s">
        <v>140</v>
      </c>
    </row>
    <row r="616" s="2" customFormat="1" ht="24.15" customHeight="1">
      <c r="A616" s="39"/>
      <c r="B616" s="40"/>
      <c r="C616" s="213" t="s">
        <v>988</v>
      </c>
      <c r="D616" s="213" t="s">
        <v>142</v>
      </c>
      <c r="E616" s="214" t="s">
        <v>989</v>
      </c>
      <c r="F616" s="215" t="s">
        <v>990</v>
      </c>
      <c r="G616" s="216" t="s">
        <v>157</v>
      </c>
      <c r="H616" s="217">
        <v>28.149999999999999</v>
      </c>
      <c r="I616" s="218"/>
      <c r="J616" s="219">
        <f>ROUND(I616*H616,2)</f>
        <v>0</v>
      </c>
      <c r="K616" s="215" t="s">
        <v>146</v>
      </c>
      <c r="L616" s="45"/>
      <c r="M616" s="220" t="s">
        <v>19</v>
      </c>
      <c r="N616" s="221" t="s">
        <v>42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147</v>
      </c>
      <c r="AT616" s="224" t="s">
        <v>142</v>
      </c>
      <c r="AU616" s="224" t="s">
        <v>80</v>
      </c>
      <c r="AY616" s="18" t="s">
        <v>140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78</v>
      </c>
      <c r="BK616" s="225">
        <f>ROUND(I616*H616,2)</f>
        <v>0</v>
      </c>
      <c r="BL616" s="18" t="s">
        <v>147</v>
      </c>
      <c r="BM616" s="224" t="s">
        <v>991</v>
      </c>
    </row>
    <row r="617" s="2" customFormat="1">
      <c r="A617" s="39"/>
      <c r="B617" s="40"/>
      <c r="C617" s="41"/>
      <c r="D617" s="226" t="s">
        <v>149</v>
      </c>
      <c r="E617" s="41"/>
      <c r="F617" s="227" t="s">
        <v>992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149</v>
      </c>
      <c r="AU617" s="18" t="s">
        <v>80</v>
      </c>
    </row>
    <row r="618" s="2" customFormat="1">
      <c r="A618" s="39"/>
      <c r="B618" s="40"/>
      <c r="C618" s="41"/>
      <c r="D618" s="231" t="s">
        <v>151</v>
      </c>
      <c r="E618" s="41"/>
      <c r="F618" s="232" t="s">
        <v>993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151</v>
      </c>
      <c r="AU618" s="18" t="s">
        <v>80</v>
      </c>
    </row>
    <row r="619" s="2" customFormat="1" ht="24.15" customHeight="1">
      <c r="A619" s="39"/>
      <c r="B619" s="40"/>
      <c r="C619" s="213" t="s">
        <v>994</v>
      </c>
      <c r="D619" s="213" t="s">
        <v>142</v>
      </c>
      <c r="E619" s="214" t="s">
        <v>995</v>
      </c>
      <c r="F619" s="215" t="s">
        <v>996</v>
      </c>
      <c r="G619" s="216" t="s">
        <v>157</v>
      </c>
      <c r="H619" s="217">
        <v>281.5</v>
      </c>
      <c r="I619" s="218"/>
      <c r="J619" s="219">
        <f>ROUND(I619*H619,2)</f>
        <v>0</v>
      </c>
      <c r="K619" s="215" t="s">
        <v>146</v>
      </c>
      <c r="L619" s="45"/>
      <c r="M619" s="220" t="s">
        <v>19</v>
      </c>
      <c r="N619" s="221" t="s">
        <v>42</v>
      </c>
      <c r="O619" s="85"/>
      <c r="P619" s="222">
        <f>O619*H619</f>
        <v>0</v>
      </c>
      <c r="Q619" s="222">
        <v>0</v>
      </c>
      <c r="R619" s="222">
        <f>Q619*H619</f>
        <v>0</v>
      </c>
      <c r="S619" s="222">
        <v>0</v>
      </c>
      <c r="T619" s="223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4" t="s">
        <v>147</v>
      </c>
      <c r="AT619" s="224" t="s">
        <v>142</v>
      </c>
      <c r="AU619" s="224" t="s">
        <v>80</v>
      </c>
      <c r="AY619" s="18" t="s">
        <v>140</v>
      </c>
      <c r="BE619" s="225">
        <f>IF(N619="základní",J619,0)</f>
        <v>0</v>
      </c>
      <c r="BF619" s="225">
        <f>IF(N619="snížená",J619,0)</f>
        <v>0</v>
      </c>
      <c r="BG619" s="225">
        <f>IF(N619="zákl. přenesená",J619,0)</f>
        <v>0</v>
      </c>
      <c r="BH619" s="225">
        <f>IF(N619="sníž. přenesená",J619,0)</f>
        <v>0</v>
      </c>
      <c r="BI619" s="225">
        <f>IF(N619="nulová",J619,0)</f>
        <v>0</v>
      </c>
      <c r="BJ619" s="18" t="s">
        <v>78</v>
      </c>
      <c r="BK619" s="225">
        <f>ROUND(I619*H619,2)</f>
        <v>0</v>
      </c>
      <c r="BL619" s="18" t="s">
        <v>147</v>
      </c>
      <c r="BM619" s="224" t="s">
        <v>997</v>
      </c>
    </row>
    <row r="620" s="2" customFormat="1">
      <c r="A620" s="39"/>
      <c r="B620" s="40"/>
      <c r="C620" s="41"/>
      <c r="D620" s="226" t="s">
        <v>149</v>
      </c>
      <c r="E620" s="41"/>
      <c r="F620" s="227" t="s">
        <v>998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149</v>
      </c>
      <c r="AU620" s="18" t="s">
        <v>80</v>
      </c>
    </row>
    <row r="621" s="2" customFormat="1">
      <c r="A621" s="39"/>
      <c r="B621" s="40"/>
      <c r="C621" s="41"/>
      <c r="D621" s="231" t="s">
        <v>151</v>
      </c>
      <c r="E621" s="41"/>
      <c r="F621" s="232" t="s">
        <v>999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151</v>
      </c>
      <c r="AU621" s="18" t="s">
        <v>80</v>
      </c>
    </row>
    <row r="622" s="13" customFormat="1">
      <c r="A622" s="13"/>
      <c r="B622" s="233"/>
      <c r="C622" s="234"/>
      <c r="D622" s="226" t="s">
        <v>153</v>
      </c>
      <c r="E622" s="234"/>
      <c r="F622" s="236" t="s">
        <v>1000</v>
      </c>
      <c r="G622" s="234"/>
      <c r="H622" s="237">
        <v>281.5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153</v>
      </c>
      <c r="AU622" s="243" t="s">
        <v>80</v>
      </c>
      <c r="AV622" s="13" t="s">
        <v>80</v>
      </c>
      <c r="AW622" s="13" t="s">
        <v>4</v>
      </c>
      <c r="AX622" s="13" t="s">
        <v>78</v>
      </c>
      <c r="AY622" s="243" t="s">
        <v>140</v>
      </c>
    </row>
    <row r="623" s="12" customFormat="1" ht="22.8" customHeight="1">
      <c r="A623" s="12"/>
      <c r="B623" s="197"/>
      <c r="C623" s="198"/>
      <c r="D623" s="199" t="s">
        <v>70</v>
      </c>
      <c r="E623" s="211" t="s">
        <v>1001</v>
      </c>
      <c r="F623" s="211" t="s">
        <v>1002</v>
      </c>
      <c r="G623" s="198"/>
      <c r="H623" s="198"/>
      <c r="I623" s="201"/>
      <c r="J623" s="212">
        <f>BK623</f>
        <v>0</v>
      </c>
      <c r="K623" s="198"/>
      <c r="L623" s="203"/>
      <c r="M623" s="204"/>
      <c r="N623" s="205"/>
      <c r="O623" s="205"/>
      <c r="P623" s="206">
        <f>SUM(P624:P641)</f>
        <v>0</v>
      </c>
      <c r="Q623" s="205"/>
      <c r="R623" s="206">
        <f>SUM(R624:R641)</f>
        <v>0</v>
      </c>
      <c r="S623" s="205"/>
      <c r="T623" s="207">
        <f>SUM(T624:T641)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8" t="s">
        <v>78</v>
      </c>
      <c r="AT623" s="209" t="s">
        <v>70</v>
      </c>
      <c r="AU623" s="209" t="s">
        <v>78</v>
      </c>
      <c r="AY623" s="208" t="s">
        <v>140</v>
      </c>
      <c r="BK623" s="210">
        <f>SUM(BK624:BK641)</f>
        <v>0</v>
      </c>
    </row>
    <row r="624" s="2" customFormat="1" ht="24.15" customHeight="1">
      <c r="A624" s="39"/>
      <c r="B624" s="40"/>
      <c r="C624" s="213" t="s">
        <v>1003</v>
      </c>
      <c r="D624" s="213" t="s">
        <v>142</v>
      </c>
      <c r="E624" s="214" t="s">
        <v>1004</v>
      </c>
      <c r="F624" s="215" t="s">
        <v>1005</v>
      </c>
      <c r="G624" s="216" t="s">
        <v>196</v>
      </c>
      <c r="H624" s="217">
        <v>10.651999999999999</v>
      </c>
      <c r="I624" s="218"/>
      <c r="J624" s="219">
        <f>ROUND(I624*H624,2)</f>
        <v>0</v>
      </c>
      <c r="K624" s="215" t="s">
        <v>146</v>
      </c>
      <c r="L624" s="45"/>
      <c r="M624" s="220" t="s">
        <v>19</v>
      </c>
      <c r="N624" s="221" t="s">
        <v>42</v>
      </c>
      <c r="O624" s="85"/>
      <c r="P624" s="222">
        <f>O624*H624</f>
        <v>0</v>
      </c>
      <c r="Q624" s="222">
        <v>0</v>
      </c>
      <c r="R624" s="222">
        <f>Q624*H624</f>
        <v>0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147</v>
      </c>
      <c r="AT624" s="224" t="s">
        <v>142</v>
      </c>
      <c r="AU624" s="224" t="s">
        <v>80</v>
      </c>
      <c r="AY624" s="18" t="s">
        <v>140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78</v>
      </c>
      <c r="BK624" s="225">
        <f>ROUND(I624*H624,2)</f>
        <v>0</v>
      </c>
      <c r="BL624" s="18" t="s">
        <v>147</v>
      </c>
      <c r="BM624" s="224" t="s">
        <v>1006</v>
      </c>
    </row>
    <row r="625" s="2" customFormat="1">
      <c r="A625" s="39"/>
      <c r="B625" s="40"/>
      <c r="C625" s="41"/>
      <c r="D625" s="226" t="s">
        <v>149</v>
      </c>
      <c r="E625" s="41"/>
      <c r="F625" s="227" t="s">
        <v>1007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149</v>
      </c>
      <c r="AU625" s="18" t="s">
        <v>80</v>
      </c>
    </row>
    <row r="626" s="2" customFormat="1">
      <c r="A626" s="39"/>
      <c r="B626" s="40"/>
      <c r="C626" s="41"/>
      <c r="D626" s="231" t="s">
        <v>151</v>
      </c>
      <c r="E626" s="41"/>
      <c r="F626" s="232" t="s">
        <v>1008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151</v>
      </c>
      <c r="AU626" s="18" t="s">
        <v>80</v>
      </c>
    </row>
    <row r="627" s="2" customFormat="1" ht="24.15" customHeight="1">
      <c r="A627" s="39"/>
      <c r="B627" s="40"/>
      <c r="C627" s="213" t="s">
        <v>1009</v>
      </c>
      <c r="D627" s="213" t="s">
        <v>142</v>
      </c>
      <c r="E627" s="214" t="s">
        <v>1010</v>
      </c>
      <c r="F627" s="215" t="s">
        <v>1011</v>
      </c>
      <c r="G627" s="216" t="s">
        <v>196</v>
      </c>
      <c r="H627" s="217">
        <v>10.651999999999999</v>
      </c>
      <c r="I627" s="218"/>
      <c r="J627" s="219">
        <f>ROUND(I627*H627,2)</f>
        <v>0</v>
      </c>
      <c r="K627" s="215" t="s">
        <v>146</v>
      </c>
      <c r="L627" s="45"/>
      <c r="M627" s="220" t="s">
        <v>19</v>
      </c>
      <c r="N627" s="221" t="s">
        <v>42</v>
      </c>
      <c r="O627" s="85"/>
      <c r="P627" s="222">
        <f>O627*H627</f>
        <v>0</v>
      </c>
      <c r="Q627" s="222">
        <v>0</v>
      </c>
      <c r="R627" s="222">
        <f>Q627*H627</f>
        <v>0</v>
      </c>
      <c r="S627" s="222">
        <v>0</v>
      </c>
      <c r="T627" s="223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147</v>
      </c>
      <c r="AT627" s="224" t="s">
        <v>142</v>
      </c>
      <c r="AU627" s="224" t="s">
        <v>80</v>
      </c>
      <c r="AY627" s="18" t="s">
        <v>140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78</v>
      </c>
      <c r="BK627" s="225">
        <f>ROUND(I627*H627,2)</f>
        <v>0</v>
      </c>
      <c r="BL627" s="18" t="s">
        <v>147</v>
      </c>
      <c r="BM627" s="224" t="s">
        <v>1012</v>
      </c>
    </row>
    <row r="628" s="2" customFormat="1">
      <c r="A628" s="39"/>
      <c r="B628" s="40"/>
      <c r="C628" s="41"/>
      <c r="D628" s="226" t="s">
        <v>149</v>
      </c>
      <c r="E628" s="41"/>
      <c r="F628" s="227" t="s">
        <v>1013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149</v>
      </c>
      <c r="AU628" s="18" t="s">
        <v>80</v>
      </c>
    </row>
    <row r="629" s="2" customFormat="1">
      <c r="A629" s="39"/>
      <c r="B629" s="40"/>
      <c r="C629" s="41"/>
      <c r="D629" s="231" t="s">
        <v>151</v>
      </c>
      <c r="E629" s="41"/>
      <c r="F629" s="232" t="s">
        <v>1014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151</v>
      </c>
      <c r="AU629" s="18" t="s">
        <v>80</v>
      </c>
    </row>
    <row r="630" s="2" customFormat="1" ht="24.15" customHeight="1">
      <c r="A630" s="39"/>
      <c r="B630" s="40"/>
      <c r="C630" s="213" t="s">
        <v>1015</v>
      </c>
      <c r="D630" s="213" t="s">
        <v>142</v>
      </c>
      <c r="E630" s="214" t="s">
        <v>1016</v>
      </c>
      <c r="F630" s="215" t="s">
        <v>1017</v>
      </c>
      <c r="G630" s="216" t="s">
        <v>196</v>
      </c>
      <c r="H630" s="217">
        <v>63.911999999999999</v>
      </c>
      <c r="I630" s="218"/>
      <c r="J630" s="219">
        <f>ROUND(I630*H630,2)</f>
        <v>0</v>
      </c>
      <c r="K630" s="215" t="s">
        <v>146</v>
      </c>
      <c r="L630" s="45"/>
      <c r="M630" s="220" t="s">
        <v>19</v>
      </c>
      <c r="N630" s="221" t="s">
        <v>42</v>
      </c>
      <c r="O630" s="85"/>
      <c r="P630" s="222">
        <f>O630*H630</f>
        <v>0</v>
      </c>
      <c r="Q630" s="222">
        <v>0</v>
      </c>
      <c r="R630" s="222">
        <f>Q630*H630</f>
        <v>0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147</v>
      </c>
      <c r="AT630" s="224" t="s">
        <v>142</v>
      </c>
      <c r="AU630" s="224" t="s">
        <v>80</v>
      </c>
      <c r="AY630" s="18" t="s">
        <v>140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78</v>
      </c>
      <c r="BK630" s="225">
        <f>ROUND(I630*H630,2)</f>
        <v>0</v>
      </c>
      <c r="BL630" s="18" t="s">
        <v>147</v>
      </c>
      <c r="BM630" s="224" t="s">
        <v>1018</v>
      </c>
    </row>
    <row r="631" s="2" customFormat="1">
      <c r="A631" s="39"/>
      <c r="B631" s="40"/>
      <c r="C631" s="41"/>
      <c r="D631" s="226" t="s">
        <v>149</v>
      </c>
      <c r="E631" s="41"/>
      <c r="F631" s="227" t="s">
        <v>1019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149</v>
      </c>
      <c r="AU631" s="18" t="s">
        <v>80</v>
      </c>
    </row>
    <row r="632" s="2" customFormat="1">
      <c r="A632" s="39"/>
      <c r="B632" s="40"/>
      <c r="C632" s="41"/>
      <c r="D632" s="231" t="s">
        <v>151</v>
      </c>
      <c r="E632" s="41"/>
      <c r="F632" s="232" t="s">
        <v>1020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151</v>
      </c>
      <c r="AU632" s="18" t="s">
        <v>80</v>
      </c>
    </row>
    <row r="633" s="13" customFormat="1">
      <c r="A633" s="13"/>
      <c r="B633" s="233"/>
      <c r="C633" s="234"/>
      <c r="D633" s="226" t="s">
        <v>153</v>
      </c>
      <c r="E633" s="234"/>
      <c r="F633" s="236" t="s">
        <v>1021</v>
      </c>
      <c r="G633" s="234"/>
      <c r="H633" s="237">
        <v>63.911999999999999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153</v>
      </c>
      <c r="AU633" s="243" t="s">
        <v>80</v>
      </c>
      <c r="AV633" s="13" t="s">
        <v>80</v>
      </c>
      <c r="AW633" s="13" t="s">
        <v>4</v>
      </c>
      <c r="AX633" s="13" t="s">
        <v>78</v>
      </c>
      <c r="AY633" s="243" t="s">
        <v>140</v>
      </c>
    </row>
    <row r="634" s="2" customFormat="1" ht="33" customHeight="1">
      <c r="A634" s="39"/>
      <c r="B634" s="40"/>
      <c r="C634" s="213" t="s">
        <v>1022</v>
      </c>
      <c r="D634" s="213" t="s">
        <v>142</v>
      </c>
      <c r="E634" s="214" t="s">
        <v>1023</v>
      </c>
      <c r="F634" s="215" t="s">
        <v>1024</v>
      </c>
      <c r="G634" s="216" t="s">
        <v>196</v>
      </c>
      <c r="H634" s="217">
        <v>4.9930000000000003</v>
      </c>
      <c r="I634" s="218"/>
      <c r="J634" s="219">
        <f>ROUND(I634*H634,2)</f>
        <v>0</v>
      </c>
      <c r="K634" s="215" t="s">
        <v>146</v>
      </c>
      <c r="L634" s="45"/>
      <c r="M634" s="220" t="s">
        <v>19</v>
      </c>
      <c r="N634" s="221" t="s">
        <v>42</v>
      </c>
      <c r="O634" s="85"/>
      <c r="P634" s="222">
        <f>O634*H634</f>
        <v>0</v>
      </c>
      <c r="Q634" s="222">
        <v>0</v>
      </c>
      <c r="R634" s="222">
        <f>Q634*H634</f>
        <v>0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147</v>
      </c>
      <c r="AT634" s="224" t="s">
        <v>142</v>
      </c>
      <c r="AU634" s="224" t="s">
        <v>80</v>
      </c>
      <c r="AY634" s="18" t="s">
        <v>140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78</v>
      </c>
      <c r="BK634" s="225">
        <f>ROUND(I634*H634,2)</f>
        <v>0</v>
      </c>
      <c r="BL634" s="18" t="s">
        <v>147</v>
      </c>
      <c r="BM634" s="224" t="s">
        <v>1025</v>
      </c>
    </row>
    <row r="635" s="2" customFormat="1">
      <c r="A635" s="39"/>
      <c r="B635" s="40"/>
      <c r="C635" s="41"/>
      <c r="D635" s="226" t="s">
        <v>149</v>
      </c>
      <c r="E635" s="41"/>
      <c r="F635" s="227" t="s">
        <v>1026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149</v>
      </c>
      <c r="AU635" s="18" t="s">
        <v>80</v>
      </c>
    </row>
    <row r="636" s="2" customFormat="1">
      <c r="A636" s="39"/>
      <c r="B636" s="40"/>
      <c r="C636" s="41"/>
      <c r="D636" s="231" t="s">
        <v>151</v>
      </c>
      <c r="E636" s="41"/>
      <c r="F636" s="232" t="s">
        <v>1027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151</v>
      </c>
      <c r="AU636" s="18" t="s">
        <v>80</v>
      </c>
    </row>
    <row r="637" s="13" customFormat="1">
      <c r="A637" s="13"/>
      <c r="B637" s="233"/>
      <c r="C637" s="234"/>
      <c r="D637" s="226" t="s">
        <v>153</v>
      </c>
      <c r="E637" s="235" t="s">
        <v>19</v>
      </c>
      <c r="F637" s="236" t="s">
        <v>1028</v>
      </c>
      <c r="G637" s="234"/>
      <c r="H637" s="237">
        <v>4.9929999999999994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153</v>
      </c>
      <c r="AU637" s="243" t="s">
        <v>80</v>
      </c>
      <c r="AV637" s="13" t="s">
        <v>80</v>
      </c>
      <c r="AW637" s="13" t="s">
        <v>34</v>
      </c>
      <c r="AX637" s="13" t="s">
        <v>71</v>
      </c>
      <c r="AY637" s="243" t="s">
        <v>140</v>
      </c>
    </row>
    <row r="638" s="2" customFormat="1" ht="44.25" customHeight="1">
      <c r="A638" s="39"/>
      <c r="B638" s="40"/>
      <c r="C638" s="213" t="s">
        <v>1029</v>
      </c>
      <c r="D638" s="213" t="s">
        <v>142</v>
      </c>
      <c r="E638" s="214" t="s">
        <v>1030</v>
      </c>
      <c r="F638" s="215" t="s">
        <v>1031</v>
      </c>
      <c r="G638" s="216" t="s">
        <v>196</v>
      </c>
      <c r="H638" s="217">
        <v>5.6589999999999998</v>
      </c>
      <c r="I638" s="218"/>
      <c r="J638" s="219">
        <f>ROUND(I638*H638,2)</f>
        <v>0</v>
      </c>
      <c r="K638" s="215" t="s">
        <v>146</v>
      </c>
      <c r="L638" s="45"/>
      <c r="M638" s="220" t="s">
        <v>19</v>
      </c>
      <c r="N638" s="221" t="s">
        <v>42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147</v>
      </c>
      <c r="AT638" s="224" t="s">
        <v>142</v>
      </c>
      <c r="AU638" s="224" t="s">
        <v>80</v>
      </c>
      <c r="AY638" s="18" t="s">
        <v>140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78</v>
      </c>
      <c r="BK638" s="225">
        <f>ROUND(I638*H638,2)</f>
        <v>0</v>
      </c>
      <c r="BL638" s="18" t="s">
        <v>147</v>
      </c>
      <c r="BM638" s="224" t="s">
        <v>1032</v>
      </c>
    </row>
    <row r="639" s="2" customFormat="1">
      <c r="A639" s="39"/>
      <c r="B639" s="40"/>
      <c r="C639" s="41"/>
      <c r="D639" s="226" t="s">
        <v>149</v>
      </c>
      <c r="E639" s="41"/>
      <c r="F639" s="227" t="s">
        <v>1033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149</v>
      </c>
      <c r="AU639" s="18" t="s">
        <v>80</v>
      </c>
    </row>
    <row r="640" s="2" customFormat="1">
      <c r="A640" s="39"/>
      <c r="B640" s="40"/>
      <c r="C640" s="41"/>
      <c r="D640" s="231" t="s">
        <v>151</v>
      </c>
      <c r="E640" s="41"/>
      <c r="F640" s="232" t="s">
        <v>1034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151</v>
      </c>
      <c r="AU640" s="18" t="s">
        <v>80</v>
      </c>
    </row>
    <row r="641" s="13" customFormat="1">
      <c r="A641" s="13"/>
      <c r="B641" s="233"/>
      <c r="C641" s="234"/>
      <c r="D641" s="226" t="s">
        <v>153</v>
      </c>
      <c r="E641" s="235" t="s">
        <v>19</v>
      </c>
      <c r="F641" s="236" t="s">
        <v>1035</v>
      </c>
      <c r="G641" s="234"/>
      <c r="H641" s="237">
        <v>5.6589999999999989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153</v>
      </c>
      <c r="AU641" s="243" t="s">
        <v>80</v>
      </c>
      <c r="AV641" s="13" t="s">
        <v>80</v>
      </c>
      <c r="AW641" s="13" t="s">
        <v>34</v>
      </c>
      <c r="AX641" s="13" t="s">
        <v>71</v>
      </c>
      <c r="AY641" s="243" t="s">
        <v>140</v>
      </c>
    </row>
    <row r="642" s="12" customFormat="1" ht="22.8" customHeight="1">
      <c r="A642" s="12"/>
      <c r="B642" s="197"/>
      <c r="C642" s="198"/>
      <c r="D642" s="199" t="s">
        <v>70</v>
      </c>
      <c r="E642" s="211" t="s">
        <v>1036</v>
      </c>
      <c r="F642" s="211" t="s">
        <v>1037</v>
      </c>
      <c r="G642" s="198"/>
      <c r="H642" s="198"/>
      <c r="I642" s="201"/>
      <c r="J642" s="212">
        <f>BK642</f>
        <v>0</v>
      </c>
      <c r="K642" s="198"/>
      <c r="L642" s="203"/>
      <c r="M642" s="204"/>
      <c r="N642" s="205"/>
      <c r="O642" s="205"/>
      <c r="P642" s="206">
        <f>SUM(P643:P645)</f>
        <v>0</v>
      </c>
      <c r="Q642" s="205"/>
      <c r="R642" s="206">
        <f>SUM(R643:R645)</f>
        <v>0</v>
      </c>
      <c r="S642" s="205"/>
      <c r="T642" s="207">
        <f>SUM(T643:T645)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08" t="s">
        <v>78</v>
      </c>
      <c r="AT642" s="209" t="s">
        <v>70</v>
      </c>
      <c r="AU642" s="209" t="s">
        <v>78</v>
      </c>
      <c r="AY642" s="208" t="s">
        <v>140</v>
      </c>
      <c r="BK642" s="210">
        <f>SUM(BK643:BK645)</f>
        <v>0</v>
      </c>
    </row>
    <row r="643" s="2" customFormat="1" ht="16.5" customHeight="1">
      <c r="A643" s="39"/>
      <c r="B643" s="40"/>
      <c r="C643" s="213" t="s">
        <v>1038</v>
      </c>
      <c r="D643" s="213" t="s">
        <v>142</v>
      </c>
      <c r="E643" s="214" t="s">
        <v>1039</v>
      </c>
      <c r="F643" s="215" t="s">
        <v>1040</v>
      </c>
      <c r="G643" s="216" t="s">
        <v>196</v>
      </c>
      <c r="H643" s="217">
        <v>184.79400000000001</v>
      </c>
      <c r="I643" s="218"/>
      <c r="J643" s="219">
        <f>ROUND(I643*H643,2)</f>
        <v>0</v>
      </c>
      <c r="K643" s="215" t="s">
        <v>146</v>
      </c>
      <c r="L643" s="45"/>
      <c r="M643" s="220" t="s">
        <v>19</v>
      </c>
      <c r="N643" s="221" t="s">
        <v>42</v>
      </c>
      <c r="O643" s="85"/>
      <c r="P643" s="222">
        <f>O643*H643</f>
        <v>0</v>
      </c>
      <c r="Q643" s="222">
        <v>0</v>
      </c>
      <c r="R643" s="222">
        <f>Q643*H643</f>
        <v>0</v>
      </c>
      <c r="S643" s="222">
        <v>0</v>
      </c>
      <c r="T643" s="223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4" t="s">
        <v>147</v>
      </c>
      <c r="AT643" s="224" t="s">
        <v>142</v>
      </c>
      <c r="AU643" s="224" t="s">
        <v>80</v>
      </c>
      <c r="AY643" s="18" t="s">
        <v>140</v>
      </c>
      <c r="BE643" s="225">
        <f>IF(N643="základní",J643,0)</f>
        <v>0</v>
      </c>
      <c r="BF643" s="225">
        <f>IF(N643="snížená",J643,0)</f>
        <v>0</v>
      </c>
      <c r="BG643" s="225">
        <f>IF(N643="zákl. přenesená",J643,0)</f>
        <v>0</v>
      </c>
      <c r="BH643" s="225">
        <f>IF(N643="sníž. přenesená",J643,0)</f>
        <v>0</v>
      </c>
      <c r="BI643" s="225">
        <f>IF(N643="nulová",J643,0)</f>
        <v>0</v>
      </c>
      <c r="BJ643" s="18" t="s">
        <v>78</v>
      </c>
      <c r="BK643" s="225">
        <f>ROUND(I643*H643,2)</f>
        <v>0</v>
      </c>
      <c r="BL643" s="18" t="s">
        <v>147</v>
      </c>
      <c r="BM643" s="224" t="s">
        <v>1041</v>
      </c>
    </row>
    <row r="644" s="2" customFormat="1">
      <c r="A644" s="39"/>
      <c r="B644" s="40"/>
      <c r="C644" s="41"/>
      <c r="D644" s="226" t="s">
        <v>149</v>
      </c>
      <c r="E644" s="41"/>
      <c r="F644" s="227" t="s">
        <v>1042</v>
      </c>
      <c r="G644" s="41"/>
      <c r="H644" s="41"/>
      <c r="I644" s="228"/>
      <c r="J644" s="41"/>
      <c r="K644" s="41"/>
      <c r="L644" s="45"/>
      <c r="M644" s="229"/>
      <c r="N644" s="230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149</v>
      </c>
      <c r="AU644" s="18" t="s">
        <v>80</v>
      </c>
    </row>
    <row r="645" s="2" customFormat="1">
      <c r="A645" s="39"/>
      <c r="B645" s="40"/>
      <c r="C645" s="41"/>
      <c r="D645" s="231" t="s">
        <v>151</v>
      </c>
      <c r="E645" s="41"/>
      <c r="F645" s="232" t="s">
        <v>1043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151</v>
      </c>
      <c r="AU645" s="18" t="s">
        <v>80</v>
      </c>
    </row>
    <row r="646" s="12" customFormat="1" ht="25.92" customHeight="1">
      <c r="A646" s="12"/>
      <c r="B646" s="197"/>
      <c r="C646" s="198"/>
      <c r="D646" s="199" t="s">
        <v>70</v>
      </c>
      <c r="E646" s="200" t="s">
        <v>1044</v>
      </c>
      <c r="F646" s="200" t="s">
        <v>1045</v>
      </c>
      <c r="G646" s="198"/>
      <c r="H646" s="198"/>
      <c r="I646" s="201"/>
      <c r="J646" s="202">
        <f>BK646</f>
        <v>0</v>
      </c>
      <c r="K646" s="198"/>
      <c r="L646" s="203"/>
      <c r="M646" s="204"/>
      <c r="N646" s="205"/>
      <c r="O646" s="205"/>
      <c r="P646" s="206">
        <f>P647+P667+P690+P737+P758+P780+P797+P814+P823</f>
        <v>0</v>
      </c>
      <c r="Q646" s="205"/>
      <c r="R646" s="206">
        <f>R647+R667+R690+R737+R758+R780+R797+R814+R823</f>
        <v>6.6234476499999992</v>
      </c>
      <c r="S646" s="205"/>
      <c r="T646" s="207">
        <f>T647+T667+T690+T737+T758+T780+T797+T814+T823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8" t="s">
        <v>80</v>
      </c>
      <c r="AT646" s="209" t="s">
        <v>70</v>
      </c>
      <c r="AU646" s="209" t="s">
        <v>71</v>
      </c>
      <c r="AY646" s="208" t="s">
        <v>140</v>
      </c>
      <c r="BK646" s="210">
        <f>BK647+BK667+BK690+BK737+BK758+BK780+BK797+BK814+BK823</f>
        <v>0</v>
      </c>
    </row>
    <row r="647" s="12" customFormat="1" ht="22.8" customHeight="1">
      <c r="A647" s="12"/>
      <c r="B647" s="197"/>
      <c r="C647" s="198"/>
      <c r="D647" s="199" t="s">
        <v>70</v>
      </c>
      <c r="E647" s="211" t="s">
        <v>1046</v>
      </c>
      <c r="F647" s="211" t="s">
        <v>1047</v>
      </c>
      <c r="G647" s="198"/>
      <c r="H647" s="198"/>
      <c r="I647" s="201"/>
      <c r="J647" s="212">
        <f>BK647</f>
        <v>0</v>
      </c>
      <c r="K647" s="198"/>
      <c r="L647" s="203"/>
      <c r="M647" s="204"/>
      <c r="N647" s="205"/>
      <c r="O647" s="205"/>
      <c r="P647" s="206">
        <f>SUM(P648:P666)</f>
        <v>0</v>
      </c>
      <c r="Q647" s="205"/>
      <c r="R647" s="206">
        <f>SUM(R648:R666)</f>
        <v>0.12180768000000002</v>
      </c>
      <c r="S647" s="205"/>
      <c r="T647" s="207">
        <f>SUM(T648:T666)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08" t="s">
        <v>80</v>
      </c>
      <c r="AT647" s="209" t="s">
        <v>70</v>
      </c>
      <c r="AU647" s="209" t="s">
        <v>78</v>
      </c>
      <c r="AY647" s="208" t="s">
        <v>140</v>
      </c>
      <c r="BK647" s="210">
        <f>SUM(BK648:BK666)</f>
        <v>0</v>
      </c>
    </row>
    <row r="648" s="2" customFormat="1" ht="24.15" customHeight="1">
      <c r="A648" s="39"/>
      <c r="B648" s="40"/>
      <c r="C648" s="213" t="s">
        <v>1048</v>
      </c>
      <c r="D648" s="213" t="s">
        <v>142</v>
      </c>
      <c r="E648" s="214" t="s">
        <v>1049</v>
      </c>
      <c r="F648" s="215" t="s">
        <v>1050</v>
      </c>
      <c r="G648" s="216" t="s">
        <v>145</v>
      </c>
      <c r="H648" s="217">
        <v>15.302</v>
      </c>
      <c r="I648" s="218"/>
      <c r="J648" s="219">
        <f>ROUND(I648*H648,2)</f>
        <v>0</v>
      </c>
      <c r="K648" s="215" t="s">
        <v>146</v>
      </c>
      <c r="L648" s="45"/>
      <c r="M648" s="220" t="s">
        <v>19</v>
      </c>
      <c r="N648" s="221" t="s">
        <v>42</v>
      </c>
      <c r="O648" s="85"/>
      <c r="P648" s="222">
        <f>O648*H648</f>
        <v>0</v>
      </c>
      <c r="Q648" s="222">
        <v>0</v>
      </c>
      <c r="R648" s="222">
        <f>Q648*H648</f>
        <v>0</v>
      </c>
      <c r="S648" s="222">
        <v>0</v>
      </c>
      <c r="T648" s="223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264</v>
      </c>
      <c r="AT648" s="224" t="s">
        <v>142</v>
      </c>
      <c r="AU648" s="224" t="s">
        <v>80</v>
      </c>
      <c r="AY648" s="18" t="s">
        <v>140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78</v>
      </c>
      <c r="BK648" s="225">
        <f>ROUND(I648*H648,2)</f>
        <v>0</v>
      </c>
      <c r="BL648" s="18" t="s">
        <v>264</v>
      </c>
      <c r="BM648" s="224" t="s">
        <v>1051</v>
      </c>
    </row>
    <row r="649" s="2" customFormat="1">
      <c r="A649" s="39"/>
      <c r="B649" s="40"/>
      <c r="C649" s="41"/>
      <c r="D649" s="226" t="s">
        <v>149</v>
      </c>
      <c r="E649" s="41"/>
      <c r="F649" s="227" t="s">
        <v>1052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149</v>
      </c>
      <c r="AU649" s="18" t="s">
        <v>80</v>
      </c>
    </row>
    <row r="650" s="2" customFormat="1">
      <c r="A650" s="39"/>
      <c r="B650" s="40"/>
      <c r="C650" s="41"/>
      <c r="D650" s="231" t="s">
        <v>151</v>
      </c>
      <c r="E650" s="41"/>
      <c r="F650" s="232" t="s">
        <v>1053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151</v>
      </c>
      <c r="AU650" s="18" t="s">
        <v>80</v>
      </c>
    </row>
    <row r="651" s="13" customFormat="1">
      <c r="A651" s="13"/>
      <c r="B651" s="233"/>
      <c r="C651" s="234"/>
      <c r="D651" s="226" t="s">
        <v>153</v>
      </c>
      <c r="E651" s="235" t="s">
        <v>19</v>
      </c>
      <c r="F651" s="236" t="s">
        <v>1054</v>
      </c>
      <c r="G651" s="234"/>
      <c r="H651" s="237">
        <v>15.301999999999996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153</v>
      </c>
      <c r="AU651" s="243" t="s">
        <v>80</v>
      </c>
      <c r="AV651" s="13" t="s">
        <v>80</v>
      </c>
      <c r="AW651" s="13" t="s">
        <v>34</v>
      </c>
      <c r="AX651" s="13" t="s">
        <v>71</v>
      </c>
      <c r="AY651" s="243" t="s">
        <v>140</v>
      </c>
    </row>
    <row r="652" s="2" customFormat="1" ht="16.5" customHeight="1">
      <c r="A652" s="39"/>
      <c r="B652" s="40"/>
      <c r="C652" s="244" t="s">
        <v>1055</v>
      </c>
      <c r="D652" s="244" t="s">
        <v>210</v>
      </c>
      <c r="E652" s="245" t="s">
        <v>1056</v>
      </c>
      <c r="F652" s="246" t="s">
        <v>1057</v>
      </c>
      <c r="G652" s="247" t="s">
        <v>196</v>
      </c>
      <c r="H652" s="248">
        <v>0.0050000000000000001</v>
      </c>
      <c r="I652" s="249"/>
      <c r="J652" s="250">
        <f>ROUND(I652*H652,2)</f>
        <v>0</v>
      </c>
      <c r="K652" s="246" t="s">
        <v>146</v>
      </c>
      <c r="L652" s="251"/>
      <c r="M652" s="252" t="s">
        <v>19</v>
      </c>
      <c r="N652" s="253" t="s">
        <v>42</v>
      </c>
      <c r="O652" s="85"/>
      <c r="P652" s="222">
        <f>O652*H652</f>
        <v>0</v>
      </c>
      <c r="Q652" s="222">
        <v>1</v>
      </c>
      <c r="R652" s="222">
        <f>Q652*H652</f>
        <v>0.0050000000000000001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374</v>
      </c>
      <c r="AT652" s="224" t="s">
        <v>210</v>
      </c>
      <c r="AU652" s="224" t="s">
        <v>80</v>
      </c>
      <c r="AY652" s="18" t="s">
        <v>140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78</v>
      </c>
      <c r="BK652" s="225">
        <f>ROUND(I652*H652,2)</f>
        <v>0</v>
      </c>
      <c r="BL652" s="18" t="s">
        <v>264</v>
      </c>
      <c r="BM652" s="224" t="s">
        <v>1058</v>
      </c>
    </row>
    <row r="653" s="2" customFormat="1">
      <c r="A653" s="39"/>
      <c r="B653" s="40"/>
      <c r="C653" s="41"/>
      <c r="D653" s="226" t="s">
        <v>149</v>
      </c>
      <c r="E653" s="41"/>
      <c r="F653" s="227" t="s">
        <v>1057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149</v>
      </c>
      <c r="AU653" s="18" t="s">
        <v>80</v>
      </c>
    </row>
    <row r="654" s="13" customFormat="1">
      <c r="A654" s="13"/>
      <c r="B654" s="233"/>
      <c r="C654" s="234"/>
      <c r="D654" s="226" t="s">
        <v>153</v>
      </c>
      <c r="E654" s="234"/>
      <c r="F654" s="236" t="s">
        <v>1059</v>
      </c>
      <c r="G654" s="234"/>
      <c r="H654" s="237">
        <v>0.0050000000000000001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153</v>
      </c>
      <c r="AU654" s="243" t="s">
        <v>80</v>
      </c>
      <c r="AV654" s="13" t="s">
        <v>80</v>
      </c>
      <c r="AW654" s="13" t="s">
        <v>4</v>
      </c>
      <c r="AX654" s="13" t="s">
        <v>78</v>
      </c>
      <c r="AY654" s="243" t="s">
        <v>140</v>
      </c>
    </row>
    <row r="655" s="2" customFormat="1" ht="24.15" customHeight="1">
      <c r="A655" s="39"/>
      <c r="B655" s="40"/>
      <c r="C655" s="213" t="s">
        <v>1060</v>
      </c>
      <c r="D655" s="213" t="s">
        <v>142</v>
      </c>
      <c r="E655" s="214" t="s">
        <v>1061</v>
      </c>
      <c r="F655" s="215" t="s">
        <v>1062</v>
      </c>
      <c r="G655" s="216" t="s">
        <v>145</v>
      </c>
      <c r="H655" s="217">
        <v>15.302</v>
      </c>
      <c r="I655" s="218"/>
      <c r="J655" s="219">
        <f>ROUND(I655*H655,2)</f>
        <v>0</v>
      </c>
      <c r="K655" s="215" t="s">
        <v>146</v>
      </c>
      <c r="L655" s="45"/>
      <c r="M655" s="220" t="s">
        <v>19</v>
      </c>
      <c r="N655" s="221" t="s">
        <v>42</v>
      </c>
      <c r="O655" s="85"/>
      <c r="P655" s="222">
        <f>O655*H655</f>
        <v>0</v>
      </c>
      <c r="Q655" s="222">
        <v>0.00040000000000000002</v>
      </c>
      <c r="R655" s="222">
        <f>Q655*H655</f>
        <v>0.0061208</v>
      </c>
      <c r="S655" s="222">
        <v>0</v>
      </c>
      <c r="T655" s="223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4" t="s">
        <v>264</v>
      </c>
      <c r="AT655" s="224" t="s">
        <v>142</v>
      </c>
      <c r="AU655" s="224" t="s">
        <v>80</v>
      </c>
      <c r="AY655" s="18" t="s">
        <v>140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8" t="s">
        <v>78</v>
      </c>
      <c r="BK655" s="225">
        <f>ROUND(I655*H655,2)</f>
        <v>0</v>
      </c>
      <c r="BL655" s="18" t="s">
        <v>264</v>
      </c>
      <c r="BM655" s="224" t="s">
        <v>1063</v>
      </c>
    </row>
    <row r="656" s="2" customFormat="1">
      <c r="A656" s="39"/>
      <c r="B656" s="40"/>
      <c r="C656" s="41"/>
      <c r="D656" s="226" t="s">
        <v>149</v>
      </c>
      <c r="E656" s="41"/>
      <c r="F656" s="227" t="s">
        <v>1064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149</v>
      </c>
      <c r="AU656" s="18" t="s">
        <v>80</v>
      </c>
    </row>
    <row r="657" s="2" customFormat="1">
      <c r="A657" s="39"/>
      <c r="B657" s="40"/>
      <c r="C657" s="41"/>
      <c r="D657" s="231" t="s">
        <v>151</v>
      </c>
      <c r="E657" s="41"/>
      <c r="F657" s="232" t="s">
        <v>1065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151</v>
      </c>
      <c r="AU657" s="18" t="s">
        <v>80</v>
      </c>
    </row>
    <row r="658" s="2" customFormat="1" ht="49.05" customHeight="1">
      <c r="A658" s="39"/>
      <c r="B658" s="40"/>
      <c r="C658" s="244" t="s">
        <v>1066</v>
      </c>
      <c r="D658" s="244" t="s">
        <v>210</v>
      </c>
      <c r="E658" s="245" t="s">
        <v>1067</v>
      </c>
      <c r="F658" s="246" t="s">
        <v>1068</v>
      </c>
      <c r="G658" s="247" t="s">
        <v>145</v>
      </c>
      <c r="H658" s="248">
        <v>18.684000000000001</v>
      </c>
      <c r="I658" s="249"/>
      <c r="J658" s="250">
        <f>ROUND(I658*H658,2)</f>
        <v>0</v>
      </c>
      <c r="K658" s="246" t="s">
        <v>146</v>
      </c>
      <c r="L658" s="251"/>
      <c r="M658" s="252" t="s">
        <v>19</v>
      </c>
      <c r="N658" s="253" t="s">
        <v>42</v>
      </c>
      <c r="O658" s="85"/>
      <c r="P658" s="222">
        <f>O658*H658</f>
        <v>0</v>
      </c>
      <c r="Q658" s="222">
        <v>0.0054000000000000003</v>
      </c>
      <c r="R658" s="222">
        <f>Q658*H658</f>
        <v>0.10089360000000001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374</v>
      </c>
      <c r="AT658" s="224" t="s">
        <v>210</v>
      </c>
      <c r="AU658" s="224" t="s">
        <v>80</v>
      </c>
      <c r="AY658" s="18" t="s">
        <v>140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78</v>
      </c>
      <c r="BK658" s="225">
        <f>ROUND(I658*H658,2)</f>
        <v>0</v>
      </c>
      <c r="BL658" s="18" t="s">
        <v>264</v>
      </c>
      <c r="BM658" s="224" t="s">
        <v>1069</v>
      </c>
    </row>
    <row r="659" s="2" customFormat="1">
      <c r="A659" s="39"/>
      <c r="B659" s="40"/>
      <c r="C659" s="41"/>
      <c r="D659" s="226" t="s">
        <v>149</v>
      </c>
      <c r="E659" s="41"/>
      <c r="F659" s="227" t="s">
        <v>1068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149</v>
      </c>
      <c r="AU659" s="18" t="s">
        <v>80</v>
      </c>
    </row>
    <row r="660" s="13" customFormat="1">
      <c r="A660" s="13"/>
      <c r="B660" s="233"/>
      <c r="C660" s="234"/>
      <c r="D660" s="226" t="s">
        <v>153</v>
      </c>
      <c r="E660" s="234"/>
      <c r="F660" s="236" t="s">
        <v>1070</v>
      </c>
      <c r="G660" s="234"/>
      <c r="H660" s="237">
        <v>18.684000000000001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153</v>
      </c>
      <c r="AU660" s="243" t="s">
        <v>80</v>
      </c>
      <c r="AV660" s="13" t="s">
        <v>80</v>
      </c>
      <c r="AW660" s="13" t="s">
        <v>4</v>
      </c>
      <c r="AX660" s="13" t="s">
        <v>78</v>
      </c>
      <c r="AY660" s="243" t="s">
        <v>140</v>
      </c>
    </row>
    <row r="661" s="2" customFormat="1" ht="24.15" customHeight="1">
      <c r="A661" s="39"/>
      <c r="B661" s="40"/>
      <c r="C661" s="213" t="s">
        <v>1071</v>
      </c>
      <c r="D661" s="213" t="s">
        <v>142</v>
      </c>
      <c r="E661" s="214" t="s">
        <v>1072</v>
      </c>
      <c r="F661" s="215" t="s">
        <v>1073</v>
      </c>
      <c r="G661" s="216" t="s">
        <v>145</v>
      </c>
      <c r="H661" s="217">
        <v>15.302</v>
      </c>
      <c r="I661" s="218"/>
      <c r="J661" s="219">
        <f>ROUND(I661*H661,2)</f>
        <v>0</v>
      </c>
      <c r="K661" s="215" t="s">
        <v>146</v>
      </c>
      <c r="L661" s="45"/>
      <c r="M661" s="220" t="s">
        <v>19</v>
      </c>
      <c r="N661" s="221" t="s">
        <v>42</v>
      </c>
      <c r="O661" s="85"/>
      <c r="P661" s="222">
        <f>O661*H661</f>
        <v>0</v>
      </c>
      <c r="Q661" s="222">
        <v>0.00064000000000000005</v>
      </c>
      <c r="R661" s="222">
        <f>Q661*H661</f>
        <v>0.0097932799999999997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264</v>
      </c>
      <c r="AT661" s="224" t="s">
        <v>142</v>
      </c>
      <c r="AU661" s="224" t="s">
        <v>80</v>
      </c>
      <c r="AY661" s="18" t="s">
        <v>140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78</v>
      </c>
      <c r="BK661" s="225">
        <f>ROUND(I661*H661,2)</f>
        <v>0</v>
      </c>
      <c r="BL661" s="18" t="s">
        <v>264</v>
      </c>
      <c r="BM661" s="224" t="s">
        <v>1074</v>
      </c>
    </row>
    <row r="662" s="2" customFormat="1">
      <c r="A662" s="39"/>
      <c r="B662" s="40"/>
      <c r="C662" s="41"/>
      <c r="D662" s="226" t="s">
        <v>149</v>
      </c>
      <c r="E662" s="41"/>
      <c r="F662" s="227" t="s">
        <v>1075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149</v>
      </c>
      <c r="AU662" s="18" t="s">
        <v>80</v>
      </c>
    </row>
    <row r="663" s="2" customFormat="1">
      <c r="A663" s="39"/>
      <c r="B663" s="40"/>
      <c r="C663" s="41"/>
      <c r="D663" s="231" t="s">
        <v>151</v>
      </c>
      <c r="E663" s="41"/>
      <c r="F663" s="232" t="s">
        <v>1076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151</v>
      </c>
      <c r="AU663" s="18" t="s">
        <v>80</v>
      </c>
    </row>
    <row r="664" s="2" customFormat="1" ht="24.15" customHeight="1">
      <c r="A664" s="39"/>
      <c r="B664" s="40"/>
      <c r="C664" s="213" t="s">
        <v>1077</v>
      </c>
      <c r="D664" s="213" t="s">
        <v>142</v>
      </c>
      <c r="E664" s="214" t="s">
        <v>1078</v>
      </c>
      <c r="F664" s="215" t="s">
        <v>1079</v>
      </c>
      <c r="G664" s="216" t="s">
        <v>196</v>
      </c>
      <c r="H664" s="217">
        <v>0.122</v>
      </c>
      <c r="I664" s="218"/>
      <c r="J664" s="219">
        <f>ROUND(I664*H664,2)</f>
        <v>0</v>
      </c>
      <c r="K664" s="215" t="s">
        <v>146</v>
      </c>
      <c r="L664" s="45"/>
      <c r="M664" s="220" t="s">
        <v>19</v>
      </c>
      <c r="N664" s="221" t="s">
        <v>42</v>
      </c>
      <c r="O664" s="85"/>
      <c r="P664" s="222">
        <f>O664*H664</f>
        <v>0</v>
      </c>
      <c r="Q664" s="222">
        <v>0</v>
      </c>
      <c r="R664" s="222">
        <f>Q664*H664</f>
        <v>0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264</v>
      </c>
      <c r="AT664" s="224" t="s">
        <v>142</v>
      </c>
      <c r="AU664" s="224" t="s">
        <v>80</v>
      </c>
      <c r="AY664" s="18" t="s">
        <v>140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78</v>
      </c>
      <c r="BK664" s="225">
        <f>ROUND(I664*H664,2)</f>
        <v>0</v>
      </c>
      <c r="BL664" s="18" t="s">
        <v>264</v>
      </c>
      <c r="BM664" s="224" t="s">
        <v>1080</v>
      </c>
    </row>
    <row r="665" s="2" customFormat="1">
      <c r="A665" s="39"/>
      <c r="B665" s="40"/>
      <c r="C665" s="41"/>
      <c r="D665" s="226" t="s">
        <v>149</v>
      </c>
      <c r="E665" s="41"/>
      <c r="F665" s="227" t="s">
        <v>1081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149</v>
      </c>
      <c r="AU665" s="18" t="s">
        <v>80</v>
      </c>
    </row>
    <row r="666" s="2" customFormat="1">
      <c r="A666" s="39"/>
      <c r="B666" s="40"/>
      <c r="C666" s="41"/>
      <c r="D666" s="231" t="s">
        <v>151</v>
      </c>
      <c r="E666" s="41"/>
      <c r="F666" s="232" t="s">
        <v>1082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151</v>
      </c>
      <c r="AU666" s="18" t="s">
        <v>80</v>
      </c>
    </row>
    <row r="667" s="12" customFormat="1" ht="22.8" customHeight="1">
      <c r="A667" s="12"/>
      <c r="B667" s="197"/>
      <c r="C667" s="198"/>
      <c r="D667" s="199" t="s">
        <v>70</v>
      </c>
      <c r="E667" s="211" t="s">
        <v>1083</v>
      </c>
      <c r="F667" s="211" t="s">
        <v>1084</v>
      </c>
      <c r="G667" s="198"/>
      <c r="H667" s="198"/>
      <c r="I667" s="201"/>
      <c r="J667" s="212">
        <f>BK667</f>
        <v>0</v>
      </c>
      <c r="K667" s="198"/>
      <c r="L667" s="203"/>
      <c r="M667" s="204"/>
      <c r="N667" s="205"/>
      <c r="O667" s="205"/>
      <c r="P667" s="206">
        <f>SUM(P668:P689)</f>
        <v>0</v>
      </c>
      <c r="Q667" s="205"/>
      <c r="R667" s="206">
        <f>SUM(R668:R689)</f>
        <v>0.56139583000000004</v>
      </c>
      <c r="S667" s="205"/>
      <c r="T667" s="207">
        <f>SUM(T668:T689)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08" t="s">
        <v>80</v>
      </c>
      <c r="AT667" s="209" t="s">
        <v>70</v>
      </c>
      <c r="AU667" s="209" t="s">
        <v>78</v>
      </c>
      <c r="AY667" s="208" t="s">
        <v>140</v>
      </c>
      <c r="BK667" s="210">
        <f>SUM(BK668:BK689)</f>
        <v>0</v>
      </c>
    </row>
    <row r="668" s="2" customFormat="1" ht="24.15" customHeight="1">
      <c r="A668" s="39"/>
      <c r="B668" s="40"/>
      <c r="C668" s="213" t="s">
        <v>1085</v>
      </c>
      <c r="D668" s="213" t="s">
        <v>142</v>
      </c>
      <c r="E668" s="214" t="s">
        <v>1086</v>
      </c>
      <c r="F668" s="215" t="s">
        <v>1087</v>
      </c>
      <c r="G668" s="216" t="s">
        <v>145</v>
      </c>
      <c r="H668" s="217">
        <v>54.378999999999998</v>
      </c>
      <c r="I668" s="218"/>
      <c r="J668" s="219">
        <f>ROUND(I668*H668,2)</f>
        <v>0</v>
      </c>
      <c r="K668" s="215" t="s">
        <v>146</v>
      </c>
      <c r="L668" s="45"/>
      <c r="M668" s="220" t="s">
        <v>19</v>
      </c>
      <c r="N668" s="221" t="s">
        <v>42</v>
      </c>
      <c r="O668" s="85"/>
      <c r="P668" s="222">
        <f>O668*H668</f>
        <v>0</v>
      </c>
      <c r="Q668" s="222">
        <v>0</v>
      </c>
      <c r="R668" s="222">
        <f>Q668*H668</f>
        <v>0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264</v>
      </c>
      <c r="AT668" s="224" t="s">
        <v>142</v>
      </c>
      <c r="AU668" s="224" t="s">
        <v>80</v>
      </c>
      <c r="AY668" s="18" t="s">
        <v>140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78</v>
      </c>
      <c r="BK668" s="225">
        <f>ROUND(I668*H668,2)</f>
        <v>0</v>
      </c>
      <c r="BL668" s="18" t="s">
        <v>264</v>
      </c>
      <c r="BM668" s="224" t="s">
        <v>1088</v>
      </c>
    </row>
    <row r="669" s="2" customFormat="1">
      <c r="A669" s="39"/>
      <c r="B669" s="40"/>
      <c r="C669" s="41"/>
      <c r="D669" s="226" t="s">
        <v>149</v>
      </c>
      <c r="E669" s="41"/>
      <c r="F669" s="227" t="s">
        <v>1089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149</v>
      </c>
      <c r="AU669" s="18" t="s">
        <v>80</v>
      </c>
    </row>
    <row r="670" s="2" customFormat="1">
      <c r="A670" s="39"/>
      <c r="B670" s="40"/>
      <c r="C670" s="41"/>
      <c r="D670" s="231" t="s">
        <v>151</v>
      </c>
      <c r="E670" s="41"/>
      <c r="F670" s="232" t="s">
        <v>1090</v>
      </c>
      <c r="G670" s="41"/>
      <c r="H670" s="41"/>
      <c r="I670" s="228"/>
      <c r="J670" s="41"/>
      <c r="K670" s="41"/>
      <c r="L670" s="45"/>
      <c r="M670" s="229"/>
      <c r="N670" s="230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151</v>
      </c>
      <c r="AU670" s="18" t="s">
        <v>80</v>
      </c>
    </row>
    <row r="671" s="2" customFormat="1" ht="24.15" customHeight="1">
      <c r="A671" s="39"/>
      <c r="B671" s="40"/>
      <c r="C671" s="244" t="s">
        <v>1091</v>
      </c>
      <c r="D671" s="244" t="s">
        <v>210</v>
      </c>
      <c r="E671" s="245" t="s">
        <v>1092</v>
      </c>
      <c r="F671" s="246" t="s">
        <v>1093</v>
      </c>
      <c r="G671" s="247" t="s">
        <v>145</v>
      </c>
      <c r="H671" s="248">
        <v>63.378999999999998</v>
      </c>
      <c r="I671" s="249"/>
      <c r="J671" s="250">
        <f>ROUND(I671*H671,2)</f>
        <v>0</v>
      </c>
      <c r="K671" s="246" t="s">
        <v>146</v>
      </c>
      <c r="L671" s="251"/>
      <c r="M671" s="252" t="s">
        <v>19</v>
      </c>
      <c r="N671" s="253" t="s">
        <v>42</v>
      </c>
      <c r="O671" s="85"/>
      <c r="P671" s="222">
        <f>O671*H671</f>
        <v>0</v>
      </c>
      <c r="Q671" s="222">
        <v>0.0016999999999999999</v>
      </c>
      <c r="R671" s="222">
        <f>Q671*H671</f>
        <v>0.10774429999999999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374</v>
      </c>
      <c r="AT671" s="224" t="s">
        <v>210</v>
      </c>
      <c r="AU671" s="224" t="s">
        <v>80</v>
      </c>
      <c r="AY671" s="18" t="s">
        <v>140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78</v>
      </c>
      <c r="BK671" s="225">
        <f>ROUND(I671*H671,2)</f>
        <v>0</v>
      </c>
      <c r="BL671" s="18" t="s">
        <v>264</v>
      </c>
      <c r="BM671" s="224" t="s">
        <v>1094</v>
      </c>
    </row>
    <row r="672" s="2" customFormat="1">
      <c r="A672" s="39"/>
      <c r="B672" s="40"/>
      <c r="C672" s="41"/>
      <c r="D672" s="226" t="s">
        <v>149</v>
      </c>
      <c r="E672" s="41"/>
      <c r="F672" s="227" t="s">
        <v>1093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149</v>
      </c>
      <c r="AU672" s="18" t="s">
        <v>80</v>
      </c>
    </row>
    <row r="673" s="13" customFormat="1">
      <c r="A673" s="13"/>
      <c r="B673" s="233"/>
      <c r="C673" s="234"/>
      <c r="D673" s="226" t="s">
        <v>153</v>
      </c>
      <c r="E673" s="234"/>
      <c r="F673" s="236" t="s">
        <v>1095</v>
      </c>
      <c r="G673" s="234"/>
      <c r="H673" s="237">
        <v>63.378999999999998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153</v>
      </c>
      <c r="AU673" s="243" t="s">
        <v>80</v>
      </c>
      <c r="AV673" s="13" t="s">
        <v>80</v>
      </c>
      <c r="AW673" s="13" t="s">
        <v>4</v>
      </c>
      <c r="AX673" s="13" t="s">
        <v>78</v>
      </c>
      <c r="AY673" s="243" t="s">
        <v>140</v>
      </c>
    </row>
    <row r="674" s="2" customFormat="1" ht="24.15" customHeight="1">
      <c r="A674" s="39"/>
      <c r="B674" s="40"/>
      <c r="C674" s="213" t="s">
        <v>1096</v>
      </c>
      <c r="D674" s="213" t="s">
        <v>142</v>
      </c>
      <c r="E674" s="214" t="s">
        <v>1097</v>
      </c>
      <c r="F674" s="215" t="s">
        <v>1098</v>
      </c>
      <c r="G674" s="216" t="s">
        <v>145</v>
      </c>
      <c r="H674" s="217">
        <v>54.378999999999998</v>
      </c>
      <c r="I674" s="218"/>
      <c r="J674" s="219">
        <f>ROUND(I674*H674,2)</f>
        <v>0</v>
      </c>
      <c r="K674" s="215" t="s">
        <v>146</v>
      </c>
      <c r="L674" s="45"/>
      <c r="M674" s="220" t="s">
        <v>19</v>
      </c>
      <c r="N674" s="221" t="s">
        <v>42</v>
      </c>
      <c r="O674" s="85"/>
      <c r="P674" s="222">
        <f>O674*H674</f>
        <v>0</v>
      </c>
      <c r="Q674" s="222">
        <v>0.00088000000000000003</v>
      </c>
      <c r="R674" s="222">
        <f>Q674*H674</f>
        <v>0.047853519999999997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264</v>
      </c>
      <c r="AT674" s="224" t="s">
        <v>142</v>
      </c>
      <c r="AU674" s="224" t="s">
        <v>80</v>
      </c>
      <c r="AY674" s="18" t="s">
        <v>140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78</v>
      </c>
      <c r="BK674" s="225">
        <f>ROUND(I674*H674,2)</f>
        <v>0</v>
      </c>
      <c r="BL674" s="18" t="s">
        <v>264</v>
      </c>
      <c r="BM674" s="224" t="s">
        <v>1099</v>
      </c>
    </row>
    <row r="675" s="2" customFormat="1">
      <c r="A675" s="39"/>
      <c r="B675" s="40"/>
      <c r="C675" s="41"/>
      <c r="D675" s="226" t="s">
        <v>149</v>
      </c>
      <c r="E675" s="41"/>
      <c r="F675" s="227" t="s">
        <v>1100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149</v>
      </c>
      <c r="AU675" s="18" t="s">
        <v>80</v>
      </c>
    </row>
    <row r="676" s="2" customFormat="1">
      <c r="A676" s="39"/>
      <c r="B676" s="40"/>
      <c r="C676" s="41"/>
      <c r="D676" s="231" t="s">
        <v>151</v>
      </c>
      <c r="E676" s="41"/>
      <c r="F676" s="232" t="s">
        <v>1101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151</v>
      </c>
      <c r="AU676" s="18" t="s">
        <v>80</v>
      </c>
    </row>
    <row r="677" s="2" customFormat="1" ht="49.05" customHeight="1">
      <c r="A677" s="39"/>
      <c r="B677" s="40"/>
      <c r="C677" s="244" t="s">
        <v>1102</v>
      </c>
      <c r="D677" s="244" t="s">
        <v>210</v>
      </c>
      <c r="E677" s="245" t="s">
        <v>1103</v>
      </c>
      <c r="F677" s="246" t="s">
        <v>1104</v>
      </c>
      <c r="G677" s="247" t="s">
        <v>145</v>
      </c>
      <c r="H677" s="248">
        <v>63.378999999999998</v>
      </c>
      <c r="I677" s="249"/>
      <c r="J677" s="250">
        <f>ROUND(I677*H677,2)</f>
        <v>0</v>
      </c>
      <c r="K677" s="246" t="s">
        <v>146</v>
      </c>
      <c r="L677" s="251"/>
      <c r="M677" s="252" t="s">
        <v>19</v>
      </c>
      <c r="N677" s="253" t="s">
        <v>42</v>
      </c>
      <c r="O677" s="85"/>
      <c r="P677" s="222">
        <f>O677*H677</f>
        <v>0</v>
      </c>
      <c r="Q677" s="222">
        <v>0.0064000000000000003</v>
      </c>
      <c r="R677" s="222">
        <f>Q677*H677</f>
        <v>0.40562560000000003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374</v>
      </c>
      <c r="AT677" s="224" t="s">
        <v>210</v>
      </c>
      <c r="AU677" s="224" t="s">
        <v>80</v>
      </c>
      <c r="AY677" s="18" t="s">
        <v>140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78</v>
      </c>
      <c r="BK677" s="225">
        <f>ROUND(I677*H677,2)</f>
        <v>0</v>
      </c>
      <c r="BL677" s="18" t="s">
        <v>264</v>
      </c>
      <c r="BM677" s="224" t="s">
        <v>1105</v>
      </c>
    </row>
    <row r="678" s="2" customFormat="1">
      <c r="A678" s="39"/>
      <c r="B678" s="40"/>
      <c r="C678" s="41"/>
      <c r="D678" s="226" t="s">
        <v>149</v>
      </c>
      <c r="E678" s="41"/>
      <c r="F678" s="227" t="s">
        <v>1104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149</v>
      </c>
      <c r="AU678" s="18" t="s">
        <v>80</v>
      </c>
    </row>
    <row r="679" s="13" customFormat="1">
      <c r="A679" s="13"/>
      <c r="B679" s="233"/>
      <c r="C679" s="234"/>
      <c r="D679" s="226" t="s">
        <v>153</v>
      </c>
      <c r="E679" s="234"/>
      <c r="F679" s="236" t="s">
        <v>1095</v>
      </c>
      <c r="G679" s="234"/>
      <c r="H679" s="237">
        <v>63.378999999999998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153</v>
      </c>
      <c r="AU679" s="243" t="s">
        <v>80</v>
      </c>
      <c r="AV679" s="13" t="s">
        <v>80</v>
      </c>
      <c r="AW679" s="13" t="s">
        <v>4</v>
      </c>
      <c r="AX679" s="13" t="s">
        <v>78</v>
      </c>
      <c r="AY679" s="243" t="s">
        <v>140</v>
      </c>
    </row>
    <row r="680" s="2" customFormat="1" ht="24.15" customHeight="1">
      <c r="A680" s="39"/>
      <c r="B680" s="40"/>
      <c r="C680" s="213" t="s">
        <v>1106</v>
      </c>
      <c r="D680" s="213" t="s">
        <v>142</v>
      </c>
      <c r="E680" s="214" t="s">
        <v>1107</v>
      </c>
      <c r="F680" s="215" t="s">
        <v>1108</v>
      </c>
      <c r="G680" s="216" t="s">
        <v>227</v>
      </c>
      <c r="H680" s="217">
        <v>16.420000000000002</v>
      </c>
      <c r="I680" s="218"/>
      <c r="J680" s="219">
        <f>ROUND(I680*H680,2)</f>
        <v>0</v>
      </c>
      <c r="K680" s="215" t="s">
        <v>146</v>
      </c>
      <c r="L680" s="45"/>
      <c r="M680" s="220" t="s">
        <v>19</v>
      </c>
      <c r="N680" s="221" t="s">
        <v>42</v>
      </c>
      <c r="O680" s="85"/>
      <c r="P680" s="222">
        <f>O680*H680</f>
        <v>0</v>
      </c>
      <c r="Q680" s="222">
        <v>0</v>
      </c>
      <c r="R680" s="222">
        <f>Q680*H680</f>
        <v>0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264</v>
      </c>
      <c r="AT680" s="224" t="s">
        <v>142</v>
      </c>
      <c r="AU680" s="224" t="s">
        <v>80</v>
      </c>
      <c r="AY680" s="18" t="s">
        <v>140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78</v>
      </c>
      <c r="BK680" s="225">
        <f>ROUND(I680*H680,2)</f>
        <v>0</v>
      </c>
      <c r="BL680" s="18" t="s">
        <v>264</v>
      </c>
      <c r="BM680" s="224" t="s">
        <v>1109</v>
      </c>
    </row>
    <row r="681" s="2" customFormat="1">
      <c r="A681" s="39"/>
      <c r="B681" s="40"/>
      <c r="C681" s="41"/>
      <c r="D681" s="226" t="s">
        <v>149</v>
      </c>
      <c r="E681" s="41"/>
      <c r="F681" s="227" t="s">
        <v>1110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149</v>
      </c>
      <c r="AU681" s="18" t="s">
        <v>80</v>
      </c>
    </row>
    <row r="682" s="2" customFormat="1">
      <c r="A682" s="39"/>
      <c r="B682" s="40"/>
      <c r="C682" s="41"/>
      <c r="D682" s="231" t="s">
        <v>151</v>
      </c>
      <c r="E682" s="41"/>
      <c r="F682" s="232" t="s">
        <v>1111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151</v>
      </c>
      <c r="AU682" s="18" t="s">
        <v>80</v>
      </c>
    </row>
    <row r="683" s="13" customFormat="1">
      <c r="A683" s="13"/>
      <c r="B683" s="233"/>
      <c r="C683" s="234"/>
      <c r="D683" s="226" t="s">
        <v>153</v>
      </c>
      <c r="E683" s="235" t="s">
        <v>19</v>
      </c>
      <c r="F683" s="236" t="s">
        <v>1112</v>
      </c>
      <c r="G683" s="234"/>
      <c r="H683" s="237">
        <v>16.420000000000002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153</v>
      </c>
      <c r="AU683" s="243" t="s">
        <v>80</v>
      </c>
      <c r="AV683" s="13" t="s">
        <v>80</v>
      </c>
      <c r="AW683" s="13" t="s">
        <v>34</v>
      </c>
      <c r="AX683" s="13" t="s">
        <v>71</v>
      </c>
      <c r="AY683" s="243" t="s">
        <v>140</v>
      </c>
    </row>
    <row r="684" s="2" customFormat="1" ht="21.75" customHeight="1">
      <c r="A684" s="39"/>
      <c r="B684" s="40"/>
      <c r="C684" s="244" t="s">
        <v>1113</v>
      </c>
      <c r="D684" s="244" t="s">
        <v>210</v>
      </c>
      <c r="E684" s="245" t="s">
        <v>1114</v>
      </c>
      <c r="F684" s="246" t="s">
        <v>1115</v>
      </c>
      <c r="G684" s="247" t="s">
        <v>227</v>
      </c>
      <c r="H684" s="248">
        <v>17.241</v>
      </c>
      <c r="I684" s="249"/>
      <c r="J684" s="250">
        <f>ROUND(I684*H684,2)</f>
        <v>0</v>
      </c>
      <c r="K684" s="246" t="s">
        <v>146</v>
      </c>
      <c r="L684" s="251"/>
      <c r="M684" s="252" t="s">
        <v>19</v>
      </c>
      <c r="N684" s="253" t="s">
        <v>42</v>
      </c>
      <c r="O684" s="85"/>
      <c r="P684" s="222">
        <f>O684*H684</f>
        <v>0</v>
      </c>
      <c r="Q684" s="222">
        <v>1.0000000000000001E-05</v>
      </c>
      <c r="R684" s="222">
        <f>Q684*H684</f>
        <v>0.00017241000000000001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374</v>
      </c>
      <c r="AT684" s="224" t="s">
        <v>210</v>
      </c>
      <c r="AU684" s="224" t="s">
        <v>80</v>
      </c>
      <c r="AY684" s="18" t="s">
        <v>140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78</v>
      </c>
      <c r="BK684" s="225">
        <f>ROUND(I684*H684,2)</f>
        <v>0</v>
      </c>
      <c r="BL684" s="18" t="s">
        <v>264</v>
      </c>
      <c r="BM684" s="224" t="s">
        <v>1116</v>
      </c>
    </row>
    <row r="685" s="2" customFormat="1">
      <c r="A685" s="39"/>
      <c r="B685" s="40"/>
      <c r="C685" s="41"/>
      <c r="D685" s="226" t="s">
        <v>149</v>
      </c>
      <c r="E685" s="41"/>
      <c r="F685" s="227" t="s">
        <v>1115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149</v>
      </c>
      <c r="AU685" s="18" t="s">
        <v>80</v>
      </c>
    </row>
    <row r="686" s="13" customFormat="1">
      <c r="A686" s="13"/>
      <c r="B686" s="233"/>
      <c r="C686" s="234"/>
      <c r="D686" s="226" t="s">
        <v>153</v>
      </c>
      <c r="E686" s="234"/>
      <c r="F686" s="236" t="s">
        <v>1117</v>
      </c>
      <c r="G686" s="234"/>
      <c r="H686" s="237">
        <v>17.241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153</v>
      </c>
      <c r="AU686" s="243" t="s">
        <v>80</v>
      </c>
      <c r="AV686" s="13" t="s">
        <v>80</v>
      </c>
      <c r="AW686" s="13" t="s">
        <v>4</v>
      </c>
      <c r="AX686" s="13" t="s">
        <v>78</v>
      </c>
      <c r="AY686" s="243" t="s">
        <v>140</v>
      </c>
    </row>
    <row r="687" s="2" customFormat="1" ht="24.15" customHeight="1">
      <c r="A687" s="39"/>
      <c r="B687" s="40"/>
      <c r="C687" s="213" t="s">
        <v>1118</v>
      </c>
      <c r="D687" s="213" t="s">
        <v>142</v>
      </c>
      <c r="E687" s="214" t="s">
        <v>1119</v>
      </c>
      <c r="F687" s="215" t="s">
        <v>1120</v>
      </c>
      <c r="G687" s="216" t="s">
        <v>196</v>
      </c>
      <c r="H687" s="217">
        <v>0.56100000000000005</v>
      </c>
      <c r="I687" s="218"/>
      <c r="J687" s="219">
        <f>ROUND(I687*H687,2)</f>
        <v>0</v>
      </c>
      <c r="K687" s="215" t="s">
        <v>146</v>
      </c>
      <c r="L687" s="45"/>
      <c r="M687" s="220" t="s">
        <v>19</v>
      </c>
      <c r="N687" s="221" t="s">
        <v>42</v>
      </c>
      <c r="O687" s="85"/>
      <c r="P687" s="222">
        <f>O687*H687</f>
        <v>0</v>
      </c>
      <c r="Q687" s="222">
        <v>0</v>
      </c>
      <c r="R687" s="222">
        <f>Q687*H687</f>
        <v>0</v>
      </c>
      <c r="S687" s="222">
        <v>0</v>
      </c>
      <c r="T687" s="223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4" t="s">
        <v>264</v>
      </c>
      <c r="AT687" s="224" t="s">
        <v>142</v>
      </c>
      <c r="AU687" s="224" t="s">
        <v>80</v>
      </c>
      <c r="AY687" s="18" t="s">
        <v>140</v>
      </c>
      <c r="BE687" s="225">
        <f>IF(N687="základní",J687,0)</f>
        <v>0</v>
      </c>
      <c r="BF687" s="225">
        <f>IF(N687="snížená",J687,0)</f>
        <v>0</v>
      </c>
      <c r="BG687" s="225">
        <f>IF(N687="zákl. přenesená",J687,0)</f>
        <v>0</v>
      </c>
      <c r="BH687" s="225">
        <f>IF(N687="sníž. přenesená",J687,0)</f>
        <v>0</v>
      </c>
      <c r="BI687" s="225">
        <f>IF(N687="nulová",J687,0)</f>
        <v>0</v>
      </c>
      <c r="BJ687" s="18" t="s">
        <v>78</v>
      </c>
      <c r="BK687" s="225">
        <f>ROUND(I687*H687,2)</f>
        <v>0</v>
      </c>
      <c r="BL687" s="18" t="s">
        <v>264</v>
      </c>
      <c r="BM687" s="224" t="s">
        <v>1121</v>
      </c>
    </row>
    <row r="688" s="2" customFormat="1">
      <c r="A688" s="39"/>
      <c r="B688" s="40"/>
      <c r="C688" s="41"/>
      <c r="D688" s="226" t="s">
        <v>149</v>
      </c>
      <c r="E688" s="41"/>
      <c r="F688" s="227" t="s">
        <v>1122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149</v>
      </c>
      <c r="AU688" s="18" t="s">
        <v>80</v>
      </c>
    </row>
    <row r="689" s="2" customFormat="1">
      <c r="A689" s="39"/>
      <c r="B689" s="40"/>
      <c r="C689" s="41"/>
      <c r="D689" s="231" t="s">
        <v>151</v>
      </c>
      <c r="E689" s="41"/>
      <c r="F689" s="232" t="s">
        <v>1123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151</v>
      </c>
      <c r="AU689" s="18" t="s">
        <v>80</v>
      </c>
    </row>
    <row r="690" s="12" customFormat="1" ht="22.8" customHeight="1">
      <c r="A690" s="12"/>
      <c r="B690" s="197"/>
      <c r="C690" s="198"/>
      <c r="D690" s="199" t="s">
        <v>70</v>
      </c>
      <c r="E690" s="211" t="s">
        <v>1124</v>
      </c>
      <c r="F690" s="211" t="s">
        <v>1125</v>
      </c>
      <c r="G690" s="198"/>
      <c r="H690" s="198"/>
      <c r="I690" s="201"/>
      <c r="J690" s="212">
        <f>BK690</f>
        <v>0</v>
      </c>
      <c r="K690" s="198"/>
      <c r="L690" s="203"/>
      <c r="M690" s="204"/>
      <c r="N690" s="205"/>
      <c r="O690" s="205"/>
      <c r="P690" s="206">
        <f>SUM(P691:P736)</f>
        <v>0</v>
      </c>
      <c r="Q690" s="205"/>
      <c r="R690" s="206">
        <f>SUM(R691:R736)</f>
        <v>1.9408149100000001</v>
      </c>
      <c r="S690" s="205"/>
      <c r="T690" s="207">
        <f>SUM(T691:T736)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8" t="s">
        <v>80</v>
      </c>
      <c r="AT690" s="209" t="s">
        <v>70</v>
      </c>
      <c r="AU690" s="209" t="s">
        <v>78</v>
      </c>
      <c r="AY690" s="208" t="s">
        <v>140</v>
      </c>
      <c r="BK690" s="210">
        <f>SUM(BK691:BK736)</f>
        <v>0</v>
      </c>
    </row>
    <row r="691" s="2" customFormat="1" ht="16.5" customHeight="1">
      <c r="A691" s="39"/>
      <c r="B691" s="40"/>
      <c r="C691" s="213" t="s">
        <v>1126</v>
      </c>
      <c r="D691" s="213" t="s">
        <v>142</v>
      </c>
      <c r="E691" s="214" t="s">
        <v>1127</v>
      </c>
      <c r="F691" s="215" t="s">
        <v>1128</v>
      </c>
      <c r="G691" s="216" t="s">
        <v>157</v>
      </c>
      <c r="H691" s="217">
        <v>2.0190000000000001</v>
      </c>
      <c r="I691" s="218"/>
      <c r="J691" s="219">
        <f>ROUND(I691*H691,2)</f>
        <v>0</v>
      </c>
      <c r="K691" s="215" t="s">
        <v>146</v>
      </c>
      <c r="L691" s="45"/>
      <c r="M691" s="220" t="s">
        <v>19</v>
      </c>
      <c r="N691" s="221" t="s">
        <v>42</v>
      </c>
      <c r="O691" s="85"/>
      <c r="P691" s="222">
        <f>O691*H691</f>
        <v>0</v>
      </c>
      <c r="Q691" s="222">
        <v>0</v>
      </c>
      <c r="R691" s="222">
        <f>Q691*H691</f>
        <v>0</v>
      </c>
      <c r="S691" s="222">
        <v>0</v>
      </c>
      <c r="T691" s="223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4" t="s">
        <v>264</v>
      </c>
      <c r="AT691" s="224" t="s">
        <v>142</v>
      </c>
      <c r="AU691" s="224" t="s">
        <v>80</v>
      </c>
      <c r="AY691" s="18" t="s">
        <v>140</v>
      </c>
      <c r="BE691" s="225">
        <f>IF(N691="základní",J691,0)</f>
        <v>0</v>
      </c>
      <c r="BF691" s="225">
        <f>IF(N691="snížená",J691,0)</f>
        <v>0</v>
      </c>
      <c r="BG691" s="225">
        <f>IF(N691="zákl. přenesená",J691,0)</f>
        <v>0</v>
      </c>
      <c r="BH691" s="225">
        <f>IF(N691="sníž. přenesená",J691,0)</f>
        <v>0</v>
      </c>
      <c r="BI691" s="225">
        <f>IF(N691="nulová",J691,0)</f>
        <v>0</v>
      </c>
      <c r="BJ691" s="18" t="s">
        <v>78</v>
      </c>
      <c r="BK691" s="225">
        <f>ROUND(I691*H691,2)</f>
        <v>0</v>
      </c>
      <c r="BL691" s="18" t="s">
        <v>264</v>
      </c>
      <c r="BM691" s="224" t="s">
        <v>1129</v>
      </c>
    </row>
    <row r="692" s="2" customFormat="1">
      <c r="A692" s="39"/>
      <c r="B692" s="40"/>
      <c r="C692" s="41"/>
      <c r="D692" s="226" t="s">
        <v>149</v>
      </c>
      <c r="E692" s="41"/>
      <c r="F692" s="227" t="s">
        <v>1130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149</v>
      </c>
      <c r="AU692" s="18" t="s">
        <v>80</v>
      </c>
    </row>
    <row r="693" s="2" customFormat="1">
      <c r="A693" s="39"/>
      <c r="B693" s="40"/>
      <c r="C693" s="41"/>
      <c r="D693" s="231" t="s">
        <v>151</v>
      </c>
      <c r="E693" s="41"/>
      <c r="F693" s="232" t="s">
        <v>1131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151</v>
      </c>
      <c r="AU693" s="18" t="s">
        <v>80</v>
      </c>
    </row>
    <row r="694" s="13" customFormat="1">
      <c r="A694" s="13"/>
      <c r="B694" s="233"/>
      <c r="C694" s="234"/>
      <c r="D694" s="226" t="s">
        <v>153</v>
      </c>
      <c r="E694" s="235" t="s">
        <v>19</v>
      </c>
      <c r="F694" s="236" t="s">
        <v>1132</v>
      </c>
      <c r="G694" s="234"/>
      <c r="H694" s="237">
        <v>2.0190000000000001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153</v>
      </c>
      <c r="AU694" s="243" t="s">
        <v>80</v>
      </c>
      <c r="AV694" s="13" t="s">
        <v>80</v>
      </c>
      <c r="AW694" s="13" t="s">
        <v>34</v>
      </c>
      <c r="AX694" s="13" t="s">
        <v>71</v>
      </c>
      <c r="AY694" s="243" t="s">
        <v>140</v>
      </c>
    </row>
    <row r="695" s="2" customFormat="1" ht="33" customHeight="1">
      <c r="A695" s="39"/>
      <c r="B695" s="40"/>
      <c r="C695" s="213" t="s">
        <v>1133</v>
      </c>
      <c r="D695" s="213" t="s">
        <v>142</v>
      </c>
      <c r="E695" s="214" t="s">
        <v>1134</v>
      </c>
      <c r="F695" s="215" t="s">
        <v>1135</v>
      </c>
      <c r="G695" s="216" t="s">
        <v>227</v>
      </c>
      <c r="H695" s="217">
        <v>65.799999999999997</v>
      </c>
      <c r="I695" s="218"/>
      <c r="J695" s="219">
        <f>ROUND(I695*H695,2)</f>
        <v>0</v>
      </c>
      <c r="K695" s="215" t="s">
        <v>146</v>
      </c>
      <c r="L695" s="45"/>
      <c r="M695" s="220" t="s">
        <v>19</v>
      </c>
      <c r="N695" s="221" t="s">
        <v>42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264</v>
      </c>
      <c r="AT695" s="224" t="s">
        <v>142</v>
      </c>
      <c r="AU695" s="224" t="s">
        <v>80</v>
      </c>
      <c r="AY695" s="18" t="s">
        <v>140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78</v>
      </c>
      <c r="BK695" s="225">
        <f>ROUND(I695*H695,2)</f>
        <v>0</v>
      </c>
      <c r="BL695" s="18" t="s">
        <v>264</v>
      </c>
      <c r="BM695" s="224" t="s">
        <v>1136</v>
      </c>
    </row>
    <row r="696" s="2" customFormat="1">
      <c r="A696" s="39"/>
      <c r="B696" s="40"/>
      <c r="C696" s="41"/>
      <c r="D696" s="226" t="s">
        <v>149</v>
      </c>
      <c r="E696" s="41"/>
      <c r="F696" s="227" t="s">
        <v>1137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149</v>
      </c>
      <c r="AU696" s="18" t="s">
        <v>80</v>
      </c>
    </row>
    <row r="697" s="2" customFormat="1">
      <c r="A697" s="39"/>
      <c r="B697" s="40"/>
      <c r="C697" s="41"/>
      <c r="D697" s="231" t="s">
        <v>151</v>
      </c>
      <c r="E697" s="41"/>
      <c r="F697" s="232" t="s">
        <v>1138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151</v>
      </c>
      <c r="AU697" s="18" t="s">
        <v>80</v>
      </c>
    </row>
    <row r="698" s="13" customFormat="1">
      <c r="A698" s="13"/>
      <c r="B698" s="233"/>
      <c r="C698" s="234"/>
      <c r="D698" s="226" t="s">
        <v>153</v>
      </c>
      <c r="E698" s="235" t="s">
        <v>19</v>
      </c>
      <c r="F698" s="236" t="s">
        <v>1139</v>
      </c>
      <c r="G698" s="234"/>
      <c r="H698" s="237">
        <v>65.799999999999997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153</v>
      </c>
      <c r="AU698" s="243" t="s">
        <v>80</v>
      </c>
      <c r="AV698" s="13" t="s">
        <v>80</v>
      </c>
      <c r="AW698" s="13" t="s">
        <v>34</v>
      </c>
      <c r="AX698" s="13" t="s">
        <v>71</v>
      </c>
      <c r="AY698" s="243" t="s">
        <v>140</v>
      </c>
    </row>
    <row r="699" s="2" customFormat="1" ht="21.75" customHeight="1">
      <c r="A699" s="39"/>
      <c r="B699" s="40"/>
      <c r="C699" s="244" t="s">
        <v>1140</v>
      </c>
      <c r="D699" s="244" t="s">
        <v>210</v>
      </c>
      <c r="E699" s="245" t="s">
        <v>1141</v>
      </c>
      <c r="F699" s="246" t="s">
        <v>1142</v>
      </c>
      <c r="G699" s="247" t="s">
        <v>157</v>
      </c>
      <c r="H699" s="248">
        <v>1.389</v>
      </c>
      <c r="I699" s="249"/>
      <c r="J699" s="250">
        <f>ROUND(I699*H699,2)</f>
        <v>0</v>
      </c>
      <c r="K699" s="246" t="s">
        <v>146</v>
      </c>
      <c r="L699" s="251"/>
      <c r="M699" s="252" t="s">
        <v>19</v>
      </c>
      <c r="N699" s="253" t="s">
        <v>42</v>
      </c>
      <c r="O699" s="85"/>
      <c r="P699" s="222">
        <f>O699*H699</f>
        <v>0</v>
      </c>
      <c r="Q699" s="222">
        <v>0.55000000000000004</v>
      </c>
      <c r="R699" s="222">
        <f>Q699*H699</f>
        <v>0.76395000000000002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374</v>
      </c>
      <c r="AT699" s="224" t="s">
        <v>210</v>
      </c>
      <c r="AU699" s="224" t="s">
        <v>80</v>
      </c>
      <c r="AY699" s="18" t="s">
        <v>140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78</v>
      </c>
      <c r="BK699" s="225">
        <f>ROUND(I699*H699,2)</f>
        <v>0</v>
      </c>
      <c r="BL699" s="18" t="s">
        <v>264</v>
      </c>
      <c r="BM699" s="224" t="s">
        <v>1143</v>
      </c>
    </row>
    <row r="700" s="2" customFormat="1">
      <c r="A700" s="39"/>
      <c r="B700" s="40"/>
      <c r="C700" s="41"/>
      <c r="D700" s="226" t="s">
        <v>149</v>
      </c>
      <c r="E700" s="41"/>
      <c r="F700" s="227" t="s">
        <v>1142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149</v>
      </c>
      <c r="AU700" s="18" t="s">
        <v>80</v>
      </c>
    </row>
    <row r="701" s="13" customFormat="1">
      <c r="A701" s="13"/>
      <c r="B701" s="233"/>
      <c r="C701" s="234"/>
      <c r="D701" s="226" t="s">
        <v>153</v>
      </c>
      <c r="E701" s="235" t="s">
        <v>19</v>
      </c>
      <c r="F701" s="236" t="s">
        <v>1144</v>
      </c>
      <c r="G701" s="234"/>
      <c r="H701" s="237">
        <v>1.2633599999999998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153</v>
      </c>
      <c r="AU701" s="243" t="s">
        <v>80</v>
      </c>
      <c r="AV701" s="13" t="s">
        <v>80</v>
      </c>
      <c r="AW701" s="13" t="s">
        <v>34</v>
      </c>
      <c r="AX701" s="13" t="s">
        <v>78</v>
      </c>
      <c r="AY701" s="243" t="s">
        <v>140</v>
      </c>
    </row>
    <row r="702" s="13" customFormat="1">
      <c r="A702" s="13"/>
      <c r="B702" s="233"/>
      <c r="C702" s="234"/>
      <c r="D702" s="226" t="s">
        <v>153</v>
      </c>
      <c r="E702" s="234"/>
      <c r="F702" s="236" t="s">
        <v>1145</v>
      </c>
      <c r="G702" s="234"/>
      <c r="H702" s="237">
        <v>1.389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153</v>
      </c>
      <c r="AU702" s="243" t="s">
        <v>80</v>
      </c>
      <c r="AV702" s="13" t="s">
        <v>80</v>
      </c>
      <c r="AW702" s="13" t="s">
        <v>4</v>
      </c>
      <c r="AX702" s="13" t="s">
        <v>78</v>
      </c>
      <c r="AY702" s="243" t="s">
        <v>140</v>
      </c>
    </row>
    <row r="703" s="2" customFormat="1" ht="33" customHeight="1">
      <c r="A703" s="39"/>
      <c r="B703" s="40"/>
      <c r="C703" s="213" t="s">
        <v>1146</v>
      </c>
      <c r="D703" s="213" t="s">
        <v>142</v>
      </c>
      <c r="E703" s="214" t="s">
        <v>1147</v>
      </c>
      <c r="F703" s="215" t="s">
        <v>1148</v>
      </c>
      <c r="G703" s="216" t="s">
        <v>227</v>
      </c>
      <c r="H703" s="217">
        <v>22.739999999999998</v>
      </c>
      <c r="I703" s="218"/>
      <c r="J703" s="219">
        <f>ROUND(I703*H703,2)</f>
        <v>0</v>
      </c>
      <c r="K703" s="215" t="s">
        <v>146</v>
      </c>
      <c r="L703" s="45"/>
      <c r="M703" s="220" t="s">
        <v>19</v>
      </c>
      <c r="N703" s="221" t="s">
        <v>42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</v>
      </c>
      <c r="T703" s="223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264</v>
      </c>
      <c r="AT703" s="224" t="s">
        <v>142</v>
      </c>
      <c r="AU703" s="224" t="s">
        <v>80</v>
      </c>
      <c r="AY703" s="18" t="s">
        <v>140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78</v>
      </c>
      <c r="BK703" s="225">
        <f>ROUND(I703*H703,2)</f>
        <v>0</v>
      </c>
      <c r="BL703" s="18" t="s">
        <v>264</v>
      </c>
      <c r="BM703" s="224" t="s">
        <v>1149</v>
      </c>
    </row>
    <row r="704" s="2" customFormat="1">
      <c r="A704" s="39"/>
      <c r="B704" s="40"/>
      <c r="C704" s="41"/>
      <c r="D704" s="226" t="s">
        <v>149</v>
      </c>
      <c r="E704" s="41"/>
      <c r="F704" s="227" t="s">
        <v>1150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149</v>
      </c>
      <c r="AU704" s="18" t="s">
        <v>80</v>
      </c>
    </row>
    <row r="705" s="2" customFormat="1">
      <c r="A705" s="39"/>
      <c r="B705" s="40"/>
      <c r="C705" s="41"/>
      <c r="D705" s="231" t="s">
        <v>151</v>
      </c>
      <c r="E705" s="41"/>
      <c r="F705" s="232" t="s">
        <v>1151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151</v>
      </c>
      <c r="AU705" s="18" t="s">
        <v>80</v>
      </c>
    </row>
    <row r="706" s="13" customFormat="1">
      <c r="A706" s="13"/>
      <c r="B706" s="233"/>
      <c r="C706" s="234"/>
      <c r="D706" s="226" t="s">
        <v>153</v>
      </c>
      <c r="E706" s="235" t="s">
        <v>19</v>
      </c>
      <c r="F706" s="236" t="s">
        <v>1152</v>
      </c>
      <c r="G706" s="234"/>
      <c r="H706" s="237">
        <v>22.740000000000002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153</v>
      </c>
      <c r="AU706" s="243" t="s">
        <v>80</v>
      </c>
      <c r="AV706" s="13" t="s">
        <v>80</v>
      </c>
      <c r="AW706" s="13" t="s">
        <v>34</v>
      </c>
      <c r="AX706" s="13" t="s">
        <v>71</v>
      </c>
      <c r="AY706" s="243" t="s">
        <v>140</v>
      </c>
    </row>
    <row r="707" s="2" customFormat="1" ht="21.75" customHeight="1">
      <c r="A707" s="39"/>
      <c r="B707" s="40"/>
      <c r="C707" s="244" t="s">
        <v>1153</v>
      </c>
      <c r="D707" s="244" t="s">
        <v>210</v>
      </c>
      <c r="E707" s="245" t="s">
        <v>1154</v>
      </c>
      <c r="F707" s="246" t="s">
        <v>1155</v>
      </c>
      <c r="G707" s="247" t="s">
        <v>157</v>
      </c>
      <c r="H707" s="248">
        <v>0.63</v>
      </c>
      <c r="I707" s="249"/>
      <c r="J707" s="250">
        <f>ROUND(I707*H707,2)</f>
        <v>0</v>
      </c>
      <c r="K707" s="246" t="s">
        <v>146</v>
      </c>
      <c r="L707" s="251"/>
      <c r="M707" s="252" t="s">
        <v>19</v>
      </c>
      <c r="N707" s="253" t="s">
        <v>42</v>
      </c>
      <c r="O707" s="85"/>
      <c r="P707" s="222">
        <f>O707*H707</f>
        <v>0</v>
      </c>
      <c r="Q707" s="222">
        <v>0.55000000000000004</v>
      </c>
      <c r="R707" s="222">
        <f>Q707*H707</f>
        <v>0.34650000000000003</v>
      </c>
      <c r="S707" s="222">
        <v>0</v>
      </c>
      <c r="T707" s="223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4" t="s">
        <v>374</v>
      </c>
      <c r="AT707" s="224" t="s">
        <v>210</v>
      </c>
      <c r="AU707" s="224" t="s">
        <v>80</v>
      </c>
      <c r="AY707" s="18" t="s">
        <v>140</v>
      </c>
      <c r="BE707" s="225">
        <f>IF(N707="základní",J707,0)</f>
        <v>0</v>
      </c>
      <c r="BF707" s="225">
        <f>IF(N707="snížená",J707,0)</f>
        <v>0</v>
      </c>
      <c r="BG707" s="225">
        <f>IF(N707="zákl. přenesená",J707,0)</f>
        <v>0</v>
      </c>
      <c r="BH707" s="225">
        <f>IF(N707="sníž. přenesená",J707,0)</f>
        <v>0</v>
      </c>
      <c r="BI707" s="225">
        <f>IF(N707="nulová",J707,0)</f>
        <v>0</v>
      </c>
      <c r="BJ707" s="18" t="s">
        <v>78</v>
      </c>
      <c r="BK707" s="225">
        <f>ROUND(I707*H707,2)</f>
        <v>0</v>
      </c>
      <c r="BL707" s="18" t="s">
        <v>264</v>
      </c>
      <c r="BM707" s="224" t="s">
        <v>1156</v>
      </c>
    </row>
    <row r="708" s="2" customFormat="1">
      <c r="A708" s="39"/>
      <c r="B708" s="40"/>
      <c r="C708" s="41"/>
      <c r="D708" s="226" t="s">
        <v>149</v>
      </c>
      <c r="E708" s="41"/>
      <c r="F708" s="227" t="s">
        <v>1155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149</v>
      </c>
      <c r="AU708" s="18" t="s">
        <v>80</v>
      </c>
    </row>
    <row r="709" s="13" customFormat="1">
      <c r="A709" s="13"/>
      <c r="B709" s="233"/>
      <c r="C709" s="234"/>
      <c r="D709" s="226" t="s">
        <v>153</v>
      </c>
      <c r="E709" s="235" t="s">
        <v>19</v>
      </c>
      <c r="F709" s="236" t="s">
        <v>1157</v>
      </c>
      <c r="G709" s="234"/>
      <c r="H709" s="237">
        <v>0.573048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153</v>
      </c>
      <c r="AU709" s="243" t="s">
        <v>80</v>
      </c>
      <c r="AV709" s="13" t="s">
        <v>80</v>
      </c>
      <c r="AW709" s="13" t="s">
        <v>34</v>
      </c>
      <c r="AX709" s="13" t="s">
        <v>71</v>
      </c>
      <c r="AY709" s="243" t="s">
        <v>140</v>
      </c>
    </row>
    <row r="710" s="13" customFormat="1">
      <c r="A710" s="13"/>
      <c r="B710" s="233"/>
      <c r="C710" s="234"/>
      <c r="D710" s="226" t="s">
        <v>153</v>
      </c>
      <c r="E710" s="234"/>
      <c r="F710" s="236" t="s">
        <v>1158</v>
      </c>
      <c r="G710" s="234"/>
      <c r="H710" s="237">
        <v>0.63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153</v>
      </c>
      <c r="AU710" s="243" t="s">
        <v>80</v>
      </c>
      <c r="AV710" s="13" t="s">
        <v>80</v>
      </c>
      <c r="AW710" s="13" t="s">
        <v>4</v>
      </c>
      <c r="AX710" s="13" t="s">
        <v>78</v>
      </c>
      <c r="AY710" s="243" t="s">
        <v>140</v>
      </c>
    </row>
    <row r="711" s="2" customFormat="1" ht="24.15" customHeight="1">
      <c r="A711" s="39"/>
      <c r="B711" s="40"/>
      <c r="C711" s="213" t="s">
        <v>1159</v>
      </c>
      <c r="D711" s="213" t="s">
        <v>142</v>
      </c>
      <c r="E711" s="214" t="s">
        <v>1160</v>
      </c>
      <c r="F711" s="215" t="s">
        <v>1161</v>
      </c>
      <c r="G711" s="216" t="s">
        <v>145</v>
      </c>
      <c r="H711" s="217">
        <v>54.378999999999998</v>
      </c>
      <c r="I711" s="218"/>
      <c r="J711" s="219">
        <f>ROUND(I711*H711,2)</f>
        <v>0</v>
      </c>
      <c r="K711" s="215" t="s">
        <v>146</v>
      </c>
      <c r="L711" s="45"/>
      <c r="M711" s="220" t="s">
        <v>19</v>
      </c>
      <c r="N711" s="221" t="s">
        <v>42</v>
      </c>
      <c r="O711" s="85"/>
      <c r="P711" s="222">
        <f>O711*H711</f>
        <v>0</v>
      </c>
      <c r="Q711" s="222">
        <v>0</v>
      </c>
      <c r="R711" s="222">
        <f>Q711*H711</f>
        <v>0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264</v>
      </c>
      <c r="AT711" s="224" t="s">
        <v>142</v>
      </c>
      <c r="AU711" s="224" t="s">
        <v>80</v>
      </c>
      <c r="AY711" s="18" t="s">
        <v>140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78</v>
      </c>
      <c r="BK711" s="225">
        <f>ROUND(I711*H711,2)</f>
        <v>0</v>
      </c>
      <c r="BL711" s="18" t="s">
        <v>264</v>
      </c>
      <c r="BM711" s="224" t="s">
        <v>1162</v>
      </c>
    </row>
    <row r="712" s="2" customFormat="1">
      <c r="A712" s="39"/>
      <c r="B712" s="40"/>
      <c r="C712" s="41"/>
      <c r="D712" s="226" t="s">
        <v>149</v>
      </c>
      <c r="E712" s="41"/>
      <c r="F712" s="227" t="s">
        <v>1163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149</v>
      </c>
      <c r="AU712" s="18" t="s">
        <v>80</v>
      </c>
    </row>
    <row r="713" s="2" customFormat="1">
      <c r="A713" s="39"/>
      <c r="B713" s="40"/>
      <c r="C713" s="41"/>
      <c r="D713" s="231" t="s">
        <v>151</v>
      </c>
      <c r="E713" s="41"/>
      <c r="F713" s="232" t="s">
        <v>1164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151</v>
      </c>
      <c r="AU713" s="18" t="s">
        <v>80</v>
      </c>
    </row>
    <row r="714" s="13" customFormat="1">
      <c r="A714" s="13"/>
      <c r="B714" s="233"/>
      <c r="C714" s="234"/>
      <c r="D714" s="226" t="s">
        <v>153</v>
      </c>
      <c r="E714" s="235" t="s">
        <v>19</v>
      </c>
      <c r="F714" s="236" t="s">
        <v>1165</v>
      </c>
      <c r="G714" s="234"/>
      <c r="H714" s="237">
        <v>54.379000000000005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153</v>
      </c>
      <c r="AU714" s="243" t="s">
        <v>80</v>
      </c>
      <c r="AV714" s="13" t="s">
        <v>80</v>
      </c>
      <c r="AW714" s="13" t="s">
        <v>34</v>
      </c>
      <c r="AX714" s="13" t="s">
        <v>71</v>
      </c>
      <c r="AY714" s="243" t="s">
        <v>140</v>
      </c>
    </row>
    <row r="715" s="2" customFormat="1" ht="16.5" customHeight="1">
      <c r="A715" s="39"/>
      <c r="B715" s="40"/>
      <c r="C715" s="244" t="s">
        <v>1166</v>
      </c>
      <c r="D715" s="244" t="s">
        <v>210</v>
      </c>
      <c r="E715" s="245" t="s">
        <v>1167</v>
      </c>
      <c r="F715" s="246" t="s">
        <v>1168</v>
      </c>
      <c r="G715" s="247" t="s">
        <v>145</v>
      </c>
      <c r="H715" s="248">
        <v>59.817</v>
      </c>
      <c r="I715" s="249"/>
      <c r="J715" s="250">
        <f>ROUND(I715*H715,2)</f>
        <v>0</v>
      </c>
      <c r="K715" s="246" t="s">
        <v>146</v>
      </c>
      <c r="L715" s="251"/>
      <c r="M715" s="252" t="s">
        <v>19</v>
      </c>
      <c r="N715" s="253" t="s">
        <v>42</v>
      </c>
      <c r="O715" s="85"/>
      <c r="P715" s="222">
        <f>O715*H715</f>
        <v>0</v>
      </c>
      <c r="Q715" s="222">
        <v>0.01023</v>
      </c>
      <c r="R715" s="222">
        <f>Q715*H715</f>
        <v>0.61192791000000002</v>
      </c>
      <c r="S715" s="222">
        <v>0</v>
      </c>
      <c r="T715" s="22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4" t="s">
        <v>374</v>
      </c>
      <c r="AT715" s="224" t="s">
        <v>210</v>
      </c>
      <c r="AU715" s="224" t="s">
        <v>80</v>
      </c>
      <c r="AY715" s="18" t="s">
        <v>140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8" t="s">
        <v>78</v>
      </c>
      <c r="BK715" s="225">
        <f>ROUND(I715*H715,2)</f>
        <v>0</v>
      </c>
      <c r="BL715" s="18" t="s">
        <v>264</v>
      </c>
      <c r="BM715" s="224" t="s">
        <v>1169</v>
      </c>
    </row>
    <row r="716" s="2" customFormat="1">
      <c r="A716" s="39"/>
      <c r="B716" s="40"/>
      <c r="C716" s="41"/>
      <c r="D716" s="226" t="s">
        <v>149</v>
      </c>
      <c r="E716" s="41"/>
      <c r="F716" s="227" t="s">
        <v>1168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149</v>
      </c>
      <c r="AU716" s="18" t="s">
        <v>80</v>
      </c>
    </row>
    <row r="717" s="13" customFormat="1">
      <c r="A717" s="13"/>
      <c r="B717" s="233"/>
      <c r="C717" s="234"/>
      <c r="D717" s="226" t="s">
        <v>153</v>
      </c>
      <c r="E717" s="234"/>
      <c r="F717" s="236" t="s">
        <v>1170</v>
      </c>
      <c r="G717" s="234"/>
      <c r="H717" s="237">
        <v>59.817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153</v>
      </c>
      <c r="AU717" s="243" t="s">
        <v>80</v>
      </c>
      <c r="AV717" s="13" t="s">
        <v>80</v>
      </c>
      <c r="AW717" s="13" t="s">
        <v>4</v>
      </c>
      <c r="AX717" s="13" t="s">
        <v>78</v>
      </c>
      <c r="AY717" s="243" t="s">
        <v>140</v>
      </c>
    </row>
    <row r="718" s="2" customFormat="1" ht="33" customHeight="1">
      <c r="A718" s="39"/>
      <c r="B718" s="40"/>
      <c r="C718" s="213" t="s">
        <v>1171</v>
      </c>
      <c r="D718" s="213" t="s">
        <v>142</v>
      </c>
      <c r="E718" s="214" t="s">
        <v>1172</v>
      </c>
      <c r="F718" s="215" t="s">
        <v>1173</v>
      </c>
      <c r="G718" s="216" t="s">
        <v>145</v>
      </c>
      <c r="H718" s="217">
        <v>54.378999999999998</v>
      </c>
      <c r="I718" s="218"/>
      <c r="J718" s="219">
        <f>ROUND(I718*H718,2)</f>
        <v>0</v>
      </c>
      <c r="K718" s="215" t="s">
        <v>146</v>
      </c>
      <c r="L718" s="45"/>
      <c r="M718" s="220" t="s">
        <v>19</v>
      </c>
      <c r="N718" s="221" t="s">
        <v>42</v>
      </c>
      <c r="O718" s="85"/>
      <c r="P718" s="222">
        <f>O718*H718</f>
        <v>0</v>
      </c>
      <c r="Q718" s="222">
        <v>0</v>
      </c>
      <c r="R718" s="222">
        <f>Q718*H718</f>
        <v>0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264</v>
      </c>
      <c r="AT718" s="224" t="s">
        <v>142</v>
      </c>
      <c r="AU718" s="224" t="s">
        <v>80</v>
      </c>
      <c r="AY718" s="18" t="s">
        <v>140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78</v>
      </c>
      <c r="BK718" s="225">
        <f>ROUND(I718*H718,2)</f>
        <v>0</v>
      </c>
      <c r="BL718" s="18" t="s">
        <v>264</v>
      </c>
      <c r="BM718" s="224" t="s">
        <v>1174</v>
      </c>
    </row>
    <row r="719" s="2" customFormat="1">
      <c r="A719" s="39"/>
      <c r="B719" s="40"/>
      <c r="C719" s="41"/>
      <c r="D719" s="226" t="s">
        <v>149</v>
      </c>
      <c r="E719" s="41"/>
      <c r="F719" s="227" t="s">
        <v>1175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149</v>
      </c>
      <c r="AU719" s="18" t="s">
        <v>80</v>
      </c>
    </row>
    <row r="720" s="2" customFormat="1">
      <c r="A720" s="39"/>
      <c r="B720" s="40"/>
      <c r="C720" s="41"/>
      <c r="D720" s="231" t="s">
        <v>151</v>
      </c>
      <c r="E720" s="41"/>
      <c r="F720" s="232" t="s">
        <v>1176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151</v>
      </c>
      <c r="AU720" s="18" t="s">
        <v>80</v>
      </c>
    </row>
    <row r="721" s="2" customFormat="1">
      <c r="A721" s="39"/>
      <c r="B721" s="40"/>
      <c r="C721" s="41"/>
      <c r="D721" s="226" t="s">
        <v>321</v>
      </c>
      <c r="E721" s="41"/>
      <c r="F721" s="264" t="s">
        <v>1177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321</v>
      </c>
      <c r="AU721" s="18" t="s">
        <v>80</v>
      </c>
    </row>
    <row r="722" s="2" customFormat="1" ht="16.5" customHeight="1">
      <c r="A722" s="39"/>
      <c r="B722" s="40"/>
      <c r="C722" s="213" t="s">
        <v>1178</v>
      </c>
      <c r="D722" s="213" t="s">
        <v>142</v>
      </c>
      <c r="E722" s="214" t="s">
        <v>1179</v>
      </c>
      <c r="F722" s="215" t="s">
        <v>1180</v>
      </c>
      <c r="G722" s="216" t="s">
        <v>227</v>
      </c>
      <c r="H722" s="217">
        <v>65.799999999999997</v>
      </c>
      <c r="I722" s="218"/>
      <c r="J722" s="219">
        <f>ROUND(I722*H722,2)</f>
        <v>0</v>
      </c>
      <c r="K722" s="215" t="s">
        <v>146</v>
      </c>
      <c r="L722" s="45"/>
      <c r="M722" s="220" t="s">
        <v>19</v>
      </c>
      <c r="N722" s="221" t="s">
        <v>42</v>
      </c>
      <c r="O722" s="85"/>
      <c r="P722" s="222">
        <f>O722*H722</f>
        <v>0</v>
      </c>
      <c r="Q722" s="222">
        <v>2.0000000000000002E-05</v>
      </c>
      <c r="R722" s="222">
        <f>Q722*H722</f>
        <v>0.0013160000000000001</v>
      </c>
      <c r="S722" s="222">
        <v>0</v>
      </c>
      <c r="T722" s="223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4" t="s">
        <v>264</v>
      </c>
      <c r="AT722" s="224" t="s">
        <v>142</v>
      </c>
      <c r="AU722" s="224" t="s">
        <v>80</v>
      </c>
      <c r="AY722" s="18" t="s">
        <v>140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8" t="s">
        <v>78</v>
      </c>
      <c r="BK722" s="225">
        <f>ROUND(I722*H722,2)</f>
        <v>0</v>
      </c>
      <c r="BL722" s="18" t="s">
        <v>264</v>
      </c>
      <c r="BM722" s="224" t="s">
        <v>1181</v>
      </c>
    </row>
    <row r="723" s="2" customFormat="1">
      <c r="A723" s="39"/>
      <c r="B723" s="40"/>
      <c r="C723" s="41"/>
      <c r="D723" s="226" t="s">
        <v>149</v>
      </c>
      <c r="E723" s="41"/>
      <c r="F723" s="227" t="s">
        <v>1182</v>
      </c>
      <c r="G723" s="41"/>
      <c r="H723" s="41"/>
      <c r="I723" s="228"/>
      <c r="J723" s="41"/>
      <c r="K723" s="41"/>
      <c r="L723" s="45"/>
      <c r="M723" s="229"/>
      <c r="N723" s="230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149</v>
      </c>
      <c r="AU723" s="18" t="s">
        <v>80</v>
      </c>
    </row>
    <row r="724" s="2" customFormat="1">
      <c r="A724" s="39"/>
      <c r="B724" s="40"/>
      <c r="C724" s="41"/>
      <c r="D724" s="231" t="s">
        <v>151</v>
      </c>
      <c r="E724" s="41"/>
      <c r="F724" s="232" t="s">
        <v>1183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151</v>
      </c>
      <c r="AU724" s="18" t="s">
        <v>80</v>
      </c>
    </row>
    <row r="725" s="2" customFormat="1">
      <c r="A725" s="39"/>
      <c r="B725" s="40"/>
      <c r="C725" s="41"/>
      <c r="D725" s="226" t="s">
        <v>321</v>
      </c>
      <c r="E725" s="41"/>
      <c r="F725" s="264" t="s">
        <v>1184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321</v>
      </c>
      <c r="AU725" s="18" t="s">
        <v>80</v>
      </c>
    </row>
    <row r="726" s="2" customFormat="1" ht="16.5" customHeight="1">
      <c r="A726" s="39"/>
      <c r="B726" s="40"/>
      <c r="C726" s="244" t="s">
        <v>1185</v>
      </c>
      <c r="D726" s="244" t="s">
        <v>210</v>
      </c>
      <c r="E726" s="245" t="s">
        <v>1186</v>
      </c>
      <c r="F726" s="246" t="s">
        <v>1187</v>
      </c>
      <c r="G726" s="247" t="s">
        <v>157</v>
      </c>
      <c r="H726" s="248">
        <v>0.252</v>
      </c>
      <c r="I726" s="249"/>
      <c r="J726" s="250">
        <f>ROUND(I726*H726,2)</f>
        <v>0</v>
      </c>
      <c r="K726" s="246" t="s">
        <v>146</v>
      </c>
      <c r="L726" s="251"/>
      <c r="M726" s="252" t="s">
        <v>19</v>
      </c>
      <c r="N726" s="253" t="s">
        <v>42</v>
      </c>
      <c r="O726" s="85"/>
      <c r="P726" s="222">
        <f>O726*H726</f>
        <v>0</v>
      </c>
      <c r="Q726" s="222">
        <v>0.55000000000000004</v>
      </c>
      <c r="R726" s="222">
        <f>Q726*H726</f>
        <v>0.1386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374</v>
      </c>
      <c r="AT726" s="224" t="s">
        <v>210</v>
      </c>
      <c r="AU726" s="224" t="s">
        <v>80</v>
      </c>
      <c r="AY726" s="18" t="s">
        <v>140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78</v>
      </c>
      <c r="BK726" s="225">
        <f>ROUND(I726*H726,2)</f>
        <v>0</v>
      </c>
      <c r="BL726" s="18" t="s">
        <v>264</v>
      </c>
      <c r="BM726" s="224" t="s">
        <v>1188</v>
      </c>
    </row>
    <row r="727" s="2" customFormat="1">
      <c r="A727" s="39"/>
      <c r="B727" s="40"/>
      <c r="C727" s="41"/>
      <c r="D727" s="226" t="s">
        <v>149</v>
      </c>
      <c r="E727" s="41"/>
      <c r="F727" s="227" t="s">
        <v>1187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149</v>
      </c>
      <c r="AU727" s="18" t="s">
        <v>80</v>
      </c>
    </row>
    <row r="728" s="13" customFormat="1">
      <c r="A728" s="13"/>
      <c r="B728" s="233"/>
      <c r="C728" s="234"/>
      <c r="D728" s="226" t="s">
        <v>153</v>
      </c>
      <c r="E728" s="235" t="s">
        <v>19</v>
      </c>
      <c r="F728" s="236" t="s">
        <v>1189</v>
      </c>
      <c r="G728" s="234"/>
      <c r="H728" s="237">
        <v>0.22920960000000001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153</v>
      </c>
      <c r="AU728" s="243" t="s">
        <v>80</v>
      </c>
      <c r="AV728" s="13" t="s">
        <v>80</v>
      </c>
      <c r="AW728" s="13" t="s">
        <v>34</v>
      </c>
      <c r="AX728" s="13" t="s">
        <v>71</v>
      </c>
      <c r="AY728" s="243" t="s">
        <v>140</v>
      </c>
    </row>
    <row r="729" s="13" customFormat="1">
      <c r="A729" s="13"/>
      <c r="B729" s="233"/>
      <c r="C729" s="234"/>
      <c r="D729" s="226" t="s">
        <v>153</v>
      </c>
      <c r="E729" s="234"/>
      <c r="F729" s="236" t="s">
        <v>1190</v>
      </c>
      <c r="G729" s="234"/>
      <c r="H729" s="237">
        <v>0.252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153</v>
      </c>
      <c r="AU729" s="243" t="s">
        <v>80</v>
      </c>
      <c r="AV729" s="13" t="s">
        <v>80</v>
      </c>
      <c r="AW729" s="13" t="s">
        <v>4</v>
      </c>
      <c r="AX729" s="13" t="s">
        <v>78</v>
      </c>
      <c r="AY729" s="243" t="s">
        <v>140</v>
      </c>
    </row>
    <row r="730" s="2" customFormat="1" ht="24.15" customHeight="1">
      <c r="A730" s="39"/>
      <c r="B730" s="40"/>
      <c r="C730" s="213" t="s">
        <v>1191</v>
      </c>
      <c r="D730" s="213" t="s">
        <v>142</v>
      </c>
      <c r="E730" s="214" t="s">
        <v>1192</v>
      </c>
      <c r="F730" s="215" t="s">
        <v>1193</v>
      </c>
      <c r="G730" s="216" t="s">
        <v>157</v>
      </c>
      <c r="H730" s="217">
        <v>3.3700000000000001</v>
      </c>
      <c r="I730" s="218"/>
      <c r="J730" s="219">
        <f>ROUND(I730*H730,2)</f>
        <v>0</v>
      </c>
      <c r="K730" s="215" t="s">
        <v>146</v>
      </c>
      <c r="L730" s="45"/>
      <c r="M730" s="220" t="s">
        <v>19</v>
      </c>
      <c r="N730" s="221" t="s">
        <v>42</v>
      </c>
      <c r="O730" s="85"/>
      <c r="P730" s="222">
        <f>O730*H730</f>
        <v>0</v>
      </c>
      <c r="Q730" s="222">
        <v>0.023300000000000001</v>
      </c>
      <c r="R730" s="222">
        <f>Q730*H730</f>
        <v>0.078521000000000007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264</v>
      </c>
      <c r="AT730" s="224" t="s">
        <v>142</v>
      </c>
      <c r="AU730" s="224" t="s">
        <v>80</v>
      </c>
      <c r="AY730" s="18" t="s">
        <v>140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78</v>
      </c>
      <c r="BK730" s="225">
        <f>ROUND(I730*H730,2)</f>
        <v>0</v>
      </c>
      <c r="BL730" s="18" t="s">
        <v>264</v>
      </c>
      <c r="BM730" s="224" t="s">
        <v>1194</v>
      </c>
    </row>
    <row r="731" s="2" customFormat="1">
      <c r="A731" s="39"/>
      <c r="B731" s="40"/>
      <c r="C731" s="41"/>
      <c r="D731" s="226" t="s">
        <v>149</v>
      </c>
      <c r="E731" s="41"/>
      <c r="F731" s="227" t="s">
        <v>1195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149</v>
      </c>
      <c r="AU731" s="18" t="s">
        <v>80</v>
      </c>
    </row>
    <row r="732" s="2" customFormat="1">
      <c r="A732" s="39"/>
      <c r="B732" s="40"/>
      <c r="C732" s="41"/>
      <c r="D732" s="231" t="s">
        <v>151</v>
      </c>
      <c r="E732" s="41"/>
      <c r="F732" s="232" t="s">
        <v>1196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151</v>
      </c>
      <c r="AU732" s="18" t="s">
        <v>80</v>
      </c>
    </row>
    <row r="733" s="13" customFormat="1">
      <c r="A733" s="13"/>
      <c r="B733" s="233"/>
      <c r="C733" s="234"/>
      <c r="D733" s="226" t="s">
        <v>153</v>
      </c>
      <c r="E733" s="235" t="s">
        <v>19</v>
      </c>
      <c r="F733" s="236" t="s">
        <v>1197</v>
      </c>
      <c r="G733" s="234"/>
      <c r="H733" s="237">
        <v>3.3696436363636364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153</v>
      </c>
      <c r="AU733" s="243" t="s">
        <v>80</v>
      </c>
      <c r="AV733" s="13" t="s">
        <v>80</v>
      </c>
      <c r="AW733" s="13" t="s">
        <v>34</v>
      </c>
      <c r="AX733" s="13" t="s">
        <v>71</v>
      </c>
      <c r="AY733" s="243" t="s">
        <v>140</v>
      </c>
    </row>
    <row r="734" s="2" customFormat="1" ht="24.15" customHeight="1">
      <c r="A734" s="39"/>
      <c r="B734" s="40"/>
      <c r="C734" s="213" t="s">
        <v>1198</v>
      </c>
      <c r="D734" s="213" t="s">
        <v>142</v>
      </c>
      <c r="E734" s="214" t="s">
        <v>1199</v>
      </c>
      <c r="F734" s="215" t="s">
        <v>1200</v>
      </c>
      <c r="G734" s="216" t="s">
        <v>196</v>
      </c>
      <c r="H734" s="217">
        <v>1.9410000000000001</v>
      </c>
      <c r="I734" s="218"/>
      <c r="J734" s="219">
        <f>ROUND(I734*H734,2)</f>
        <v>0</v>
      </c>
      <c r="K734" s="215" t="s">
        <v>146</v>
      </c>
      <c r="L734" s="45"/>
      <c r="M734" s="220" t="s">
        <v>19</v>
      </c>
      <c r="N734" s="221" t="s">
        <v>42</v>
      </c>
      <c r="O734" s="85"/>
      <c r="P734" s="222">
        <f>O734*H734</f>
        <v>0</v>
      </c>
      <c r="Q734" s="222">
        <v>0</v>
      </c>
      <c r="R734" s="222">
        <f>Q734*H734</f>
        <v>0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264</v>
      </c>
      <c r="AT734" s="224" t="s">
        <v>142</v>
      </c>
      <c r="AU734" s="224" t="s">
        <v>80</v>
      </c>
      <c r="AY734" s="18" t="s">
        <v>140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78</v>
      </c>
      <c r="BK734" s="225">
        <f>ROUND(I734*H734,2)</f>
        <v>0</v>
      </c>
      <c r="BL734" s="18" t="s">
        <v>264</v>
      </c>
      <c r="BM734" s="224" t="s">
        <v>1201</v>
      </c>
    </row>
    <row r="735" s="2" customFormat="1">
      <c r="A735" s="39"/>
      <c r="B735" s="40"/>
      <c r="C735" s="41"/>
      <c r="D735" s="226" t="s">
        <v>149</v>
      </c>
      <c r="E735" s="41"/>
      <c r="F735" s="227" t="s">
        <v>1202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149</v>
      </c>
      <c r="AU735" s="18" t="s">
        <v>80</v>
      </c>
    </row>
    <row r="736" s="2" customFormat="1">
      <c r="A736" s="39"/>
      <c r="B736" s="40"/>
      <c r="C736" s="41"/>
      <c r="D736" s="231" t="s">
        <v>151</v>
      </c>
      <c r="E736" s="41"/>
      <c r="F736" s="232" t="s">
        <v>1203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151</v>
      </c>
      <c r="AU736" s="18" t="s">
        <v>80</v>
      </c>
    </row>
    <row r="737" s="12" customFormat="1" ht="22.8" customHeight="1">
      <c r="A737" s="12"/>
      <c r="B737" s="197"/>
      <c r="C737" s="198"/>
      <c r="D737" s="199" t="s">
        <v>70</v>
      </c>
      <c r="E737" s="211" t="s">
        <v>1204</v>
      </c>
      <c r="F737" s="211" t="s">
        <v>1205</v>
      </c>
      <c r="G737" s="198"/>
      <c r="H737" s="198"/>
      <c r="I737" s="201"/>
      <c r="J737" s="212">
        <f>BK737</f>
        <v>0</v>
      </c>
      <c r="K737" s="198"/>
      <c r="L737" s="203"/>
      <c r="M737" s="204"/>
      <c r="N737" s="205"/>
      <c r="O737" s="205"/>
      <c r="P737" s="206">
        <f>SUM(P738:P757)</f>
        <v>0</v>
      </c>
      <c r="Q737" s="205"/>
      <c r="R737" s="206">
        <f>SUM(R738:R757)</f>
        <v>0.13093960000000002</v>
      </c>
      <c r="S737" s="205"/>
      <c r="T737" s="207">
        <f>SUM(T738:T757)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8" t="s">
        <v>80</v>
      </c>
      <c r="AT737" s="209" t="s">
        <v>70</v>
      </c>
      <c r="AU737" s="209" t="s">
        <v>78</v>
      </c>
      <c r="AY737" s="208" t="s">
        <v>140</v>
      </c>
      <c r="BK737" s="210">
        <f>SUM(BK738:BK757)</f>
        <v>0</v>
      </c>
    </row>
    <row r="738" s="2" customFormat="1" ht="33" customHeight="1">
      <c r="A738" s="39"/>
      <c r="B738" s="40"/>
      <c r="C738" s="213" t="s">
        <v>1206</v>
      </c>
      <c r="D738" s="213" t="s">
        <v>142</v>
      </c>
      <c r="E738" s="214" t="s">
        <v>1207</v>
      </c>
      <c r="F738" s="215" t="s">
        <v>1208</v>
      </c>
      <c r="G738" s="216" t="s">
        <v>227</v>
      </c>
      <c r="H738" s="217">
        <v>4.8899999999999997</v>
      </c>
      <c r="I738" s="218"/>
      <c r="J738" s="219">
        <f>ROUND(I738*H738,2)</f>
        <v>0</v>
      </c>
      <c r="K738" s="215" t="s">
        <v>146</v>
      </c>
      <c r="L738" s="45"/>
      <c r="M738" s="220" t="s">
        <v>19</v>
      </c>
      <c r="N738" s="221" t="s">
        <v>42</v>
      </c>
      <c r="O738" s="85"/>
      <c r="P738" s="222">
        <f>O738*H738</f>
        <v>0</v>
      </c>
      <c r="Q738" s="222">
        <v>0.0037599999999999999</v>
      </c>
      <c r="R738" s="222">
        <f>Q738*H738</f>
        <v>0.018386399999999997</v>
      </c>
      <c r="S738" s="222">
        <v>0</v>
      </c>
      <c r="T738" s="223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4" t="s">
        <v>264</v>
      </c>
      <c r="AT738" s="224" t="s">
        <v>142</v>
      </c>
      <c r="AU738" s="224" t="s">
        <v>80</v>
      </c>
      <c r="AY738" s="18" t="s">
        <v>140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8" t="s">
        <v>78</v>
      </c>
      <c r="BK738" s="225">
        <f>ROUND(I738*H738,2)</f>
        <v>0</v>
      </c>
      <c r="BL738" s="18" t="s">
        <v>264</v>
      </c>
      <c r="BM738" s="224" t="s">
        <v>1209</v>
      </c>
    </row>
    <row r="739" s="2" customFormat="1">
      <c r="A739" s="39"/>
      <c r="B739" s="40"/>
      <c r="C739" s="41"/>
      <c r="D739" s="226" t="s">
        <v>149</v>
      </c>
      <c r="E739" s="41"/>
      <c r="F739" s="227" t="s">
        <v>1210</v>
      </c>
      <c r="G739" s="41"/>
      <c r="H739" s="41"/>
      <c r="I739" s="228"/>
      <c r="J739" s="41"/>
      <c r="K739" s="41"/>
      <c r="L739" s="45"/>
      <c r="M739" s="229"/>
      <c r="N739" s="230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149</v>
      </c>
      <c r="AU739" s="18" t="s">
        <v>80</v>
      </c>
    </row>
    <row r="740" s="2" customFormat="1">
      <c r="A740" s="39"/>
      <c r="B740" s="40"/>
      <c r="C740" s="41"/>
      <c r="D740" s="231" t="s">
        <v>151</v>
      </c>
      <c r="E740" s="41"/>
      <c r="F740" s="232" t="s">
        <v>1211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151</v>
      </c>
      <c r="AU740" s="18" t="s">
        <v>80</v>
      </c>
    </row>
    <row r="741" s="13" customFormat="1">
      <c r="A741" s="13"/>
      <c r="B741" s="233"/>
      <c r="C741" s="234"/>
      <c r="D741" s="226" t="s">
        <v>153</v>
      </c>
      <c r="E741" s="235" t="s">
        <v>19</v>
      </c>
      <c r="F741" s="236" t="s">
        <v>1212</v>
      </c>
      <c r="G741" s="234"/>
      <c r="H741" s="237">
        <v>4.8899999999999997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153</v>
      </c>
      <c r="AU741" s="243" t="s">
        <v>80</v>
      </c>
      <c r="AV741" s="13" t="s">
        <v>80</v>
      </c>
      <c r="AW741" s="13" t="s">
        <v>34</v>
      </c>
      <c r="AX741" s="13" t="s">
        <v>71</v>
      </c>
      <c r="AY741" s="243" t="s">
        <v>140</v>
      </c>
    </row>
    <row r="742" s="2" customFormat="1" ht="24.15" customHeight="1">
      <c r="A742" s="39"/>
      <c r="B742" s="40"/>
      <c r="C742" s="213" t="s">
        <v>1213</v>
      </c>
      <c r="D742" s="213" t="s">
        <v>142</v>
      </c>
      <c r="E742" s="214" t="s">
        <v>1214</v>
      </c>
      <c r="F742" s="215" t="s">
        <v>1215</v>
      </c>
      <c r="G742" s="216" t="s">
        <v>227</v>
      </c>
      <c r="H742" s="217">
        <v>16.420000000000002</v>
      </c>
      <c r="I742" s="218"/>
      <c r="J742" s="219">
        <f>ROUND(I742*H742,2)</f>
        <v>0</v>
      </c>
      <c r="K742" s="215" t="s">
        <v>146</v>
      </c>
      <c r="L742" s="45"/>
      <c r="M742" s="220" t="s">
        <v>19</v>
      </c>
      <c r="N742" s="221" t="s">
        <v>42</v>
      </c>
      <c r="O742" s="85"/>
      <c r="P742" s="222">
        <f>O742*H742</f>
        <v>0</v>
      </c>
      <c r="Q742" s="222">
        <v>0.0023800000000000002</v>
      </c>
      <c r="R742" s="222">
        <f>Q742*H742</f>
        <v>0.039079600000000006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264</v>
      </c>
      <c r="AT742" s="224" t="s">
        <v>142</v>
      </c>
      <c r="AU742" s="224" t="s">
        <v>80</v>
      </c>
      <c r="AY742" s="18" t="s">
        <v>140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78</v>
      </c>
      <c r="BK742" s="225">
        <f>ROUND(I742*H742,2)</f>
        <v>0</v>
      </c>
      <c r="BL742" s="18" t="s">
        <v>264</v>
      </c>
      <c r="BM742" s="224" t="s">
        <v>1216</v>
      </c>
    </row>
    <row r="743" s="2" customFormat="1">
      <c r="A743" s="39"/>
      <c r="B743" s="40"/>
      <c r="C743" s="41"/>
      <c r="D743" s="226" t="s">
        <v>149</v>
      </c>
      <c r="E743" s="41"/>
      <c r="F743" s="227" t="s">
        <v>1217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149</v>
      </c>
      <c r="AU743" s="18" t="s">
        <v>80</v>
      </c>
    </row>
    <row r="744" s="2" customFormat="1">
      <c r="A744" s="39"/>
      <c r="B744" s="40"/>
      <c r="C744" s="41"/>
      <c r="D744" s="231" t="s">
        <v>151</v>
      </c>
      <c r="E744" s="41"/>
      <c r="F744" s="232" t="s">
        <v>1218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151</v>
      </c>
      <c r="AU744" s="18" t="s">
        <v>80</v>
      </c>
    </row>
    <row r="745" s="13" customFormat="1">
      <c r="A745" s="13"/>
      <c r="B745" s="233"/>
      <c r="C745" s="234"/>
      <c r="D745" s="226" t="s">
        <v>153</v>
      </c>
      <c r="E745" s="235" t="s">
        <v>19</v>
      </c>
      <c r="F745" s="236" t="s">
        <v>1219</v>
      </c>
      <c r="G745" s="234"/>
      <c r="H745" s="237">
        <v>16.420000000000002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153</v>
      </c>
      <c r="AU745" s="243" t="s">
        <v>80</v>
      </c>
      <c r="AV745" s="13" t="s">
        <v>80</v>
      </c>
      <c r="AW745" s="13" t="s">
        <v>34</v>
      </c>
      <c r="AX745" s="13" t="s">
        <v>71</v>
      </c>
      <c r="AY745" s="243" t="s">
        <v>140</v>
      </c>
    </row>
    <row r="746" s="2" customFormat="1" ht="24.15" customHeight="1">
      <c r="A746" s="39"/>
      <c r="B746" s="40"/>
      <c r="C746" s="213" t="s">
        <v>1220</v>
      </c>
      <c r="D746" s="213" t="s">
        <v>142</v>
      </c>
      <c r="E746" s="214" t="s">
        <v>1221</v>
      </c>
      <c r="F746" s="215" t="s">
        <v>1222</v>
      </c>
      <c r="G746" s="216" t="s">
        <v>227</v>
      </c>
      <c r="H746" s="217">
        <v>16.420000000000002</v>
      </c>
      <c r="I746" s="218"/>
      <c r="J746" s="219">
        <f>ROUND(I746*H746,2)</f>
        <v>0</v>
      </c>
      <c r="K746" s="215" t="s">
        <v>146</v>
      </c>
      <c r="L746" s="45"/>
      <c r="M746" s="220" t="s">
        <v>19</v>
      </c>
      <c r="N746" s="221" t="s">
        <v>42</v>
      </c>
      <c r="O746" s="85"/>
      <c r="P746" s="222">
        <f>O746*H746</f>
        <v>0</v>
      </c>
      <c r="Q746" s="222">
        <v>0.0025600000000000002</v>
      </c>
      <c r="R746" s="222">
        <f>Q746*H746</f>
        <v>0.042035200000000009</v>
      </c>
      <c r="S746" s="222">
        <v>0</v>
      </c>
      <c r="T746" s="22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4" t="s">
        <v>264</v>
      </c>
      <c r="AT746" s="224" t="s">
        <v>142</v>
      </c>
      <c r="AU746" s="224" t="s">
        <v>80</v>
      </c>
      <c r="AY746" s="18" t="s">
        <v>140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8" t="s">
        <v>78</v>
      </c>
      <c r="BK746" s="225">
        <f>ROUND(I746*H746,2)</f>
        <v>0</v>
      </c>
      <c r="BL746" s="18" t="s">
        <v>264</v>
      </c>
      <c r="BM746" s="224" t="s">
        <v>1223</v>
      </c>
    </row>
    <row r="747" s="2" customFormat="1">
      <c r="A747" s="39"/>
      <c r="B747" s="40"/>
      <c r="C747" s="41"/>
      <c r="D747" s="226" t="s">
        <v>149</v>
      </c>
      <c r="E747" s="41"/>
      <c r="F747" s="227" t="s">
        <v>1224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149</v>
      </c>
      <c r="AU747" s="18" t="s">
        <v>80</v>
      </c>
    </row>
    <row r="748" s="2" customFormat="1">
      <c r="A748" s="39"/>
      <c r="B748" s="40"/>
      <c r="C748" s="41"/>
      <c r="D748" s="231" t="s">
        <v>151</v>
      </c>
      <c r="E748" s="41"/>
      <c r="F748" s="232" t="s">
        <v>1225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151</v>
      </c>
      <c r="AU748" s="18" t="s">
        <v>80</v>
      </c>
    </row>
    <row r="749" s="2" customFormat="1" ht="21.75" customHeight="1">
      <c r="A749" s="39"/>
      <c r="B749" s="40"/>
      <c r="C749" s="213" t="s">
        <v>1226</v>
      </c>
      <c r="D749" s="213" t="s">
        <v>142</v>
      </c>
      <c r="E749" s="214" t="s">
        <v>1227</v>
      </c>
      <c r="F749" s="215" t="s">
        <v>1228</v>
      </c>
      <c r="G749" s="216" t="s">
        <v>227</v>
      </c>
      <c r="H749" s="217">
        <v>11.44</v>
      </c>
      <c r="I749" s="218"/>
      <c r="J749" s="219">
        <f>ROUND(I749*H749,2)</f>
        <v>0</v>
      </c>
      <c r="K749" s="215" t="s">
        <v>146</v>
      </c>
      <c r="L749" s="45"/>
      <c r="M749" s="220" t="s">
        <v>19</v>
      </c>
      <c r="N749" s="221" t="s">
        <v>42</v>
      </c>
      <c r="O749" s="85"/>
      <c r="P749" s="222">
        <f>O749*H749</f>
        <v>0</v>
      </c>
      <c r="Q749" s="222">
        <v>0.0020600000000000002</v>
      </c>
      <c r="R749" s="222">
        <f>Q749*H749</f>
        <v>0.023566400000000001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264</v>
      </c>
      <c r="AT749" s="224" t="s">
        <v>142</v>
      </c>
      <c r="AU749" s="224" t="s">
        <v>80</v>
      </c>
      <c r="AY749" s="18" t="s">
        <v>140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78</v>
      </c>
      <c r="BK749" s="225">
        <f>ROUND(I749*H749,2)</f>
        <v>0</v>
      </c>
      <c r="BL749" s="18" t="s">
        <v>264</v>
      </c>
      <c r="BM749" s="224" t="s">
        <v>1229</v>
      </c>
    </row>
    <row r="750" s="2" customFormat="1">
      <c r="A750" s="39"/>
      <c r="B750" s="40"/>
      <c r="C750" s="41"/>
      <c r="D750" s="226" t="s">
        <v>149</v>
      </c>
      <c r="E750" s="41"/>
      <c r="F750" s="227" t="s">
        <v>1230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149</v>
      </c>
      <c r="AU750" s="18" t="s">
        <v>80</v>
      </c>
    </row>
    <row r="751" s="2" customFormat="1">
      <c r="A751" s="39"/>
      <c r="B751" s="40"/>
      <c r="C751" s="41"/>
      <c r="D751" s="231" t="s">
        <v>151</v>
      </c>
      <c r="E751" s="41"/>
      <c r="F751" s="232" t="s">
        <v>1231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151</v>
      </c>
      <c r="AU751" s="18" t="s">
        <v>80</v>
      </c>
    </row>
    <row r="752" s="2" customFormat="1" ht="24.15" customHeight="1">
      <c r="A752" s="39"/>
      <c r="B752" s="40"/>
      <c r="C752" s="213" t="s">
        <v>1232</v>
      </c>
      <c r="D752" s="213" t="s">
        <v>142</v>
      </c>
      <c r="E752" s="214" t="s">
        <v>1233</v>
      </c>
      <c r="F752" s="215" t="s">
        <v>1234</v>
      </c>
      <c r="G752" s="216" t="s">
        <v>227</v>
      </c>
      <c r="H752" s="217">
        <v>3.2000000000000002</v>
      </c>
      <c r="I752" s="218"/>
      <c r="J752" s="219">
        <f>ROUND(I752*H752,2)</f>
        <v>0</v>
      </c>
      <c r="K752" s="215" t="s">
        <v>146</v>
      </c>
      <c r="L752" s="45"/>
      <c r="M752" s="220" t="s">
        <v>19</v>
      </c>
      <c r="N752" s="221" t="s">
        <v>42</v>
      </c>
      <c r="O752" s="85"/>
      <c r="P752" s="222">
        <f>O752*H752</f>
        <v>0</v>
      </c>
      <c r="Q752" s="222">
        <v>0.0024599999999999999</v>
      </c>
      <c r="R752" s="222">
        <f>Q752*H752</f>
        <v>0.0078720000000000005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264</v>
      </c>
      <c r="AT752" s="224" t="s">
        <v>142</v>
      </c>
      <c r="AU752" s="224" t="s">
        <v>80</v>
      </c>
      <c r="AY752" s="18" t="s">
        <v>140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78</v>
      </c>
      <c r="BK752" s="225">
        <f>ROUND(I752*H752,2)</f>
        <v>0</v>
      </c>
      <c r="BL752" s="18" t="s">
        <v>264</v>
      </c>
      <c r="BM752" s="224" t="s">
        <v>1235</v>
      </c>
    </row>
    <row r="753" s="2" customFormat="1">
      <c r="A753" s="39"/>
      <c r="B753" s="40"/>
      <c r="C753" s="41"/>
      <c r="D753" s="226" t="s">
        <v>149</v>
      </c>
      <c r="E753" s="41"/>
      <c r="F753" s="227" t="s">
        <v>1236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149</v>
      </c>
      <c r="AU753" s="18" t="s">
        <v>80</v>
      </c>
    </row>
    <row r="754" s="2" customFormat="1">
      <c r="A754" s="39"/>
      <c r="B754" s="40"/>
      <c r="C754" s="41"/>
      <c r="D754" s="231" t="s">
        <v>151</v>
      </c>
      <c r="E754" s="41"/>
      <c r="F754" s="232" t="s">
        <v>1237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151</v>
      </c>
      <c r="AU754" s="18" t="s">
        <v>80</v>
      </c>
    </row>
    <row r="755" s="2" customFormat="1" ht="24.15" customHeight="1">
      <c r="A755" s="39"/>
      <c r="B755" s="40"/>
      <c r="C755" s="213" t="s">
        <v>1238</v>
      </c>
      <c r="D755" s="213" t="s">
        <v>142</v>
      </c>
      <c r="E755" s="214" t="s">
        <v>1239</v>
      </c>
      <c r="F755" s="215" t="s">
        <v>1240</v>
      </c>
      <c r="G755" s="216" t="s">
        <v>196</v>
      </c>
      <c r="H755" s="217">
        <v>0.13100000000000001</v>
      </c>
      <c r="I755" s="218"/>
      <c r="J755" s="219">
        <f>ROUND(I755*H755,2)</f>
        <v>0</v>
      </c>
      <c r="K755" s="215" t="s">
        <v>146</v>
      </c>
      <c r="L755" s="45"/>
      <c r="M755" s="220" t="s">
        <v>19</v>
      </c>
      <c r="N755" s="221" t="s">
        <v>42</v>
      </c>
      <c r="O755" s="85"/>
      <c r="P755" s="222">
        <f>O755*H755</f>
        <v>0</v>
      </c>
      <c r="Q755" s="222">
        <v>0</v>
      </c>
      <c r="R755" s="222">
        <f>Q755*H755</f>
        <v>0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264</v>
      </c>
      <c r="AT755" s="224" t="s">
        <v>142</v>
      </c>
      <c r="AU755" s="224" t="s">
        <v>80</v>
      </c>
      <c r="AY755" s="18" t="s">
        <v>140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78</v>
      </c>
      <c r="BK755" s="225">
        <f>ROUND(I755*H755,2)</f>
        <v>0</v>
      </c>
      <c r="BL755" s="18" t="s">
        <v>264</v>
      </c>
      <c r="BM755" s="224" t="s">
        <v>1241</v>
      </c>
    </row>
    <row r="756" s="2" customFormat="1">
      <c r="A756" s="39"/>
      <c r="B756" s="40"/>
      <c r="C756" s="41"/>
      <c r="D756" s="226" t="s">
        <v>149</v>
      </c>
      <c r="E756" s="41"/>
      <c r="F756" s="227" t="s">
        <v>1242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149</v>
      </c>
      <c r="AU756" s="18" t="s">
        <v>80</v>
      </c>
    </row>
    <row r="757" s="2" customFormat="1">
      <c r="A757" s="39"/>
      <c r="B757" s="40"/>
      <c r="C757" s="41"/>
      <c r="D757" s="231" t="s">
        <v>151</v>
      </c>
      <c r="E757" s="41"/>
      <c r="F757" s="232" t="s">
        <v>1243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151</v>
      </c>
      <c r="AU757" s="18" t="s">
        <v>80</v>
      </c>
    </row>
    <row r="758" s="12" customFormat="1" ht="22.8" customHeight="1">
      <c r="A758" s="12"/>
      <c r="B758" s="197"/>
      <c r="C758" s="198"/>
      <c r="D758" s="199" t="s">
        <v>70</v>
      </c>
      <c r="E758" s="211" t="s">
        <v>1244</v>
      </c>
      <c r="F758" s="211" t="s">
        <v>1245</v>
      </c>
      <c r="G758" s="198"/>
      <c r="H758" s="198"/>
      <c r="I758" s="201"/>
      <c r="J758" s="212">
        <f>BK758</f>
        <v>0</v>
      </c>
      <c r="K758" s="198"/>
      <c r="L758" s="203"/>
      <c r="M758" s="204"/>
      <c r="N758" s="205"/>
      <c r="O758" s="205"/>
      <c r="P758" s="206">
        <f>SUM(P759:P779)</f>
        <v>0</v>
      </c>
      <c r="Q758" s="205"/>
      <c r="R758" s="206">
        <f>SUM(R759:R779)</f>
        <v>3.6687671999999991</v>
      </c>
      <c r="S758" s="205"/>
      <c r="T758" s="207">
        <f>SUM(T759:T779)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08" t="s">
        <v>80</v>
      </c>
      <c r="AT758" s="209" t="s">
        <v>70</v>
      </c>
      <c r="AU758" s="209" t="s">
        <v>78</v>
      </c>
      <c r="AY758" s="208" t="s">
        <v>140</v>
      </c>
      <c r="BK758" s="210">
        <f>SUM(BK759:BK779)</f>
        <v>0</v>
      </c>
    </row>
    <row r="759" s="2" customFormat="1" ht="24.15" customHeight="1">
      <c r="A759" s="39"/>
      <c r="B759" s="40"/>
      <c r="C759" s="213" t="s">
        <v>1246</v>
      </c>
      <c r="D759" s="213" t="s">
        <v>142</v>
      </c>
      <c r="E759" s="214" t="s">
        <v>1247</v>
      </c>
      <c r="F759" s="215" t="s">
        <v>1248</v>
      </c>
      <c r="G759" s="216" t="s">
        <v>145</v>
      </c>
      <c r="H759" s="217">
        <v>54.378999999999998</v>
      </c>
      <c r="I759" s="218"/>
      <c r="J759" s="219">
        <f>ROUND(I759*H759,2)</f>
        <v>0</v>
      </c>
      <c r="K759" s="215" t="s">
        <v>146</v>
      </c>
      <c r="L759" s="45"/>
      <c r="M759" s="220" t="s">
        <v>19</v>
      </c>
      <c r="N759" s="221" t="s">
        <v>42</v>
      </c>
      <c r="O759" s="85"/>
      <c r="P759" s="222">
        <f>O759*H759</f>
        <v>0</v>
      </c>
      <c r="Q759" s="222">
        <v>0</v>
      </c>
      <c r="R759" s="222">
        <f>Q759*H759</f>
        <v>0</v>
      </c>
      <c r="S759" s="222">
        <v>0</v>
      </c>
      <c r="T759" s="223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4" t="s">
        <v>264</v>
      </c>
      <c r="AT759" s="224" t="s">
        <v>142</v>
      </c>
      <c r="AU759" s="224" t="s">
        <v>80</v>
      </c>
      <c r="AY759" s="18" t="s">
        <v>140</v>
      </c>
      <c r="BE759" s="225">
        <f>IF(N759="základní",J759,0)</f>
        <v>0</v>
      </c>
      <c r="BF759" s="225">
        <f>IF(N759="snížená",J759,0)</f>
        <v>0</v>
      </c>
      <c r="BG759" s="225">
        <f>IF(N759="zákl. přenesená",J759,0)</f>
        <v>0</v>
      </c>
      <c r="BH759" s="225">
        <f>IF(N759="sníž. přenesená",J759,0)</f>
        <v>0</v>
      </c>
      <c r="BI759" s="225">
        <f>IF(N759="nulová",J759,0)</f>
        <v>0</v>
      </c>
      <c r="BJ759" s="18" t="s">
        <v>78</v>
      </c>
      <c r="BK759" s="225">
        <f>ROUND(I759*H759,2)</f>
        <v>0</v>
      </c>
      <c r="BL759" s="18" t="s">
        <v>264</v>
      </c>
      <c r="BM759" s="224" t="s">
        <v>1249</v>
      </c>
    </row>
    <row r="760" s="2" customFormat="1">
      <c r="A760" s="39"/>
      <c r="B760" s="40"/>
      <c r="C760" s="41"/>
      <c r="D760" s="226" t="s">
        <v>149</v>
      </c>
      <c r="E760" s="41"/>
      <c r="F760" s="227" t="s">
        <v>1250</v>
      </c>
      <c r="G760" s="41"/>
      <c r="H760" s="41"/>
      <c r="I760" s="228"/>
      <c r="J760" s="41"/>
      <c r="K760" s="41"/>
      <c r="L760" s="45"/>
      <c r="M760" s="229"/>
      <c r="N760" s="230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149</v>
      </c>
      <c r="AU760" s="18" t="s">
        <v>80</v>
      </c>
    </row>
    <row r="761" s="2" customFormat="1">
      <c r="A761" s="39"/>
      <c r="B761" s="40"/>
      <c r="C761" s="41"/>
      <c r="D761" s="231" t="s">
        <v>151</v>
      </c>
      <c r="E761" s="41"/>
      <c r="F761" s="232" t="s">
        <v>1251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151</v>
      </c>
      <c r="AU761" s="18" t="s">
        <v>80</v>
      </c>
    </row>
    <row r="762" s="2" customFormat="1" ht="16.5" customHeight="1">
      <c r="A762" s="39"/>
      <c r="B762" s="40"/>
      <c r="C762" s="244" t="s">
        <v>1252</v>
      </c>
      <c r="D762" s="244" t="s">
        <v>210</v>
      </c>
      <c r="E762" s="245" t="s">
        <v>1253</v>
      </c>
      <c r="F762" s="246" t="s">
        <v>1254</v>
      </c>
      <c r="G762" s="247" t="s">
        <v>327</v>
      </c>
      <c r="H762" s="248">
        <v>2128.3939999999998</v>
      </c>
      <c r="I762" s="249"/>
      <c r="J762" s="250">
        <f>ROUND(I762*H762,2)</f>
        <v>0</v>
      </c>
      <c r="K762" s="246" t="s">
        <v>146</v>
      </c>
      <c r="L762" s="251"/>
      <c r="M762" s="252" t="s">
        <v>19</v>
      </c>
      <c r="N762" s="253" t="s">
        <v>42</v>
      </c>
      <c r="O762" s="85"/>
      <c r="P762" s="222">
        <f>O762*H762</f>
        <v>0</v>
      </c>
      <c r="Q762" s="222">
        <v>0.0016999999999999999</v>
      </c>
      <c r="R762" s="222">
        <f>Q762*H762</f>
        <v>3.6182697999999993</v>
      </c>
      <c r="S762" s="222">
        <v>0</v>
      </c>
      <c r="T762" s="22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4" t="s">
        <v>374</v>
      </c>
      <c r="AT762" s="224" t="s">
        <v>210</v>
      </c>
      <c r="AU762" s="224" t="s">
        <v>80</v>
      </c>
      <c r="AY762" s="18" t="s">
        <v>140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78</v>
      </c>
      <c r="BK762" s="225">
        <f>ROUND(I762*H762,2)</f>
        <v>0</v>
      </c>
      <c r="BL762" s="18" t="s">
        <v>264</v>
      </c>
      <c r="BM762" s="224" t="s">
        <v>1255</v>
      </c>
    </row>
    <row r="763" s="2" customFormat="1">
      <c r="A763" s="39"/>
      <c r="B763" s="40"/>
      <c r="C763" s="41"/>
      <c r="D763" s="226" t="s">
        <v>149</v>
      </c>
      <c r="E763" s="41"/>
      <c r="F763" s="227" t="s">
        <v>1254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149</v>
      </c>
      <c r="AU763" s="18" t="s">
        <v>80</v>
      </c>
    </row>
    <row r="764" s="13" customFormat="1">
      <c r="A764" s="13"/>
      <c r="B764" s="233"/>
      <c r="C764" s="234"/>
      <c r="D764" s="226" t="s">
        <v>153</v>
      </c>
      <c r="E764" s="234"/>
      <c r="F764" s="236" t="s">
        <v>1256</v>
      </c>
      <c r="G764" s="234"/>
      <c r="H764" s="237">
        <v>2128.3939999999998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153</v>
      </c>
      <c r="AU764" s="243" t="s">
        <v>80</v>
      </c>
      <c r="AV764" s="13" t="s">
        <v>80</v>
      </c>
      <c r="AW764" s="13" t="s">
        <v>4</v>
      </c>
      <c r="AX764" s="13" t="s">
        <v>78</v>
      </c>
      <c r="AY764" s="243" t="s">
        <v>140</v>
      </c>
    </row>
    <row r="765" s="2" customFormat="1" ht="24.15" customHeight="1">
      <c r="A765" s="39"/>
      <c r="B765" s="40"/>
      <c r="C765" s="213" t="s">
        <v>1257</v>
      </c>
      <c r="D765" s="213" t="s">
        <v>142</v>
      </c>
      <c r="E765" s="214" t="s">
        <v>1258</v>
      </c>
      <c r="F765" s="215" t="s">
        <v>1259</v>
      </c>
      <c r="G765" s="216" t="s">
        <v>227</v>
      </c>
      <c r="H765" s="217">
        <v>11.42</v>
      </c>
      <c r="I765" s="218"/>
      <c r="J765" s="219">
        <f>ROUND(I765*H765,2)</f>
        <v>0</v>
      </c>
      <c r="K765" s="215" t="s">
        <v>146</v>
      </c>
      <c r="L765" s="45"/>
      <c r="M765" s="220" t="s">
        <v>19</v>
      </c>
      <c r="N765" s="221" t="s">
        <v>42</v>
      </c>
      <c r="O765" s="85"/>
      <c r="P765" s="222">
        <f>O765*H765</f>
        <v>0</v>
      </c>
      <c r="Q765" s="222">
        <v>1.0000000000000001E-05</v>
      </c>
      <c r="R765" s="222">
        <f>Q765*H765</f>
        <v>0.00011420000000000001</v>
      </c>
      <c r="S765" s="222">
        <v>0</v>
      </c>
      <c r="T765" s="223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4" t="s">
        <v>264</v>
      </c>
      <c r="AT765" s="224" t="s">
        <v>142</v>
      </c>
      <c r="AU765" s="224" t="s">
        <v>80</v>
      </c>
      <c r="AY765" s="18" t="s">
        <v>140</v>
      </c>
      <c r="BE765" s="225">
        <f>IF(N765="základní",J765,0)</f>
        <v>0</v>
      </c>
      <c r="BF765" s="225">
        <f>IF(N765="snížená",J765,0)</f>
        <v>0</v>
      </c>
      <c r="BG765" s="225">
        <f>IF(N765="zákl. přenesená",J765,0)</f>
        <v>0</v>
      </c>
      <c r="BH765" s="225">
        <f>IF(N765="sníž. přenesená",J765,0)</f>
        <v>0</v>
      </c>
      <c r="BI765" s="225">
        <f>IF(N765="nulová",J765,0)</f>
        <v>0</v>
      </c>
      <c r="BJ765" s="18" t="s">
        <v>78</v>
      </c>
      <c r="BK765" s="225">
        <f>ROUND(I765*H765,2)</f>
        <v>0</v>
      </c>
      <c r="BL765" s="18" t="s">
        <v>264</v>
      </c>
      <c r="BM765" s="224" t="s">
        <v>1260</v>
      </c>
    </row>
    <row r="766" s="2" customFormat="1">
      <c r="A766" s="39"/>
      <c r="B766" s="40"/>
      <c r="C766" s="41"/>
      <c r="D766" s="226" t="s">
        <v>149</v>
      </c>
      <c r="E766" s="41"/>
      <c r="F766" s="227" t="s">
        <v>1261</v>
      </c>
      <c r="G766" s="41"/>
      <c r="H766" s="41"/>
      <c r="I766" s="228"/>
      <c r="J766" s="41"/>
      <c r="K766" s="41"/>
      <c r="L766" s="45"/>
      <c r="M766" s="229"/>
      <c r="N766" s="230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149</v>
      </c>
      <c r="AU766" s="18" t="s">
        <v>80</v>
      </c>
    </row>
    <row r="767" s="2" customFormat="1">
      <c r="A767" s="39"/>
      <c r="B767" s="40"/>
      <c r="C767" s="41"/>
      <c r="D767" s="231" t="s">
        <v>151</v>
      </c>
      <c r="E767" s="41"/>
      <c r="F767" s="232" t="s">
        <v>1262</v>
      </c>
      <c r="G767" s="41"/>
      <c r="H767" s="41"/>
      <c r="I767" s="228"/>
      <c r="J767" s="41"/>
      <c r="K767" s="41"/>
      <c r="L767" s="45"/>
      <c r="M767" s="229"/>
      <c r="N767" s="230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151</v>
      </c>
      <c r="AU767" s="18" t="s">
        <v>80</v>
      </c>
    </row>
    <row r="768" s="2" customFormat="1" ht="16.5" customHeight="1">
      <c r="A768" s="39"/>
      <c r="B768" s="40"/>
      <c r="C768" s="244" t="s">
        <v>1263</v>
      </c>
      <c r="D768" s="244" t="s">
        <v>210</v>
      </c>
      <c r="E768" s="245" t="s">
        <v>1264</v>
      </c>
      <c r="F768" s="246" t="s">
        <v>1265</v>
      </c>
      <c r="G768" s="247" t="s">
        <v>227</v>
      </c>
      <c r="H768" s="248">
        <v>12.561999999999999</v>
      </c>
      <c r="I768" s="249"/>
      <c r="J768" s="250">
        <f>ROUND(I768*H768,2)</f>
        <v>0</v>
      </c>
      <c r="K768" s="246" t="s">
        <v>146</v>
      </c>
      <c r="L768" s="251"/>
      <c r="M768" s="252" t="s">
        <v>19</v>
      </c>
      <c r="N768" s="253" t="s">
        <v>42</v>
      </c>
      <c r="O768" s="85"/>
      <c r="P768" s="222">
        <f>O768*H768</f>
        <v>0</v>
      </c>
      <c r="Q768" s="222">
        <v>0.00029999999999999997</v>
      </c>
      <c r="R768" s="222">
        <f>Q768*H768</f>
        <v>0.0037685999999999996</v>
      </c>
      <c r="S768" s="222">
        <v>0</v>
      </c>
      <c r="T768" s="223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4" t="s">
        <v>374</v>
      </c>
      <c r="AT768" s="224" t="s">
        <v>210</v>
      </c>
      <c r="AU768" s="224" t="s">
        <v>80</v>
      </c>
      <c r="AY768" s="18" t="s">
        <v>140</v>
      </c>
      <c r="BE768" s="225">
        <f>IF(N768="základní",J768,0)</f>
        <v>0</v>
      </c>
      <c r="BF768" s="225">
        <f>IF(N768="snížená",J768,0)</f>
        <v>0</v>
      </c>
      <c r="BG768" s="225">
        <f>IF(N768="zákl. přenesená",J768,0)</f>
        <v>0</v>
      </c>
      <c r="BH768" s="225">
        <f>IF(N768="sníž. přenesená",J768,0)</f>
        <v>0</v>
      </c>
      <c r="BI768" s="225">
        <f>IF(N768="nulová",J768,0)</f>
        <v>0</v>
      </c>
      <c r="BJ768" s="18" t="s">
        <v>78</v>
      </c>
      <c r="BK768" s="225">
        <f>ROUND(I768*H768,2)</f>
        <v>0</v>
      </c>
      <c r="BL768" s="18" t="s">
        <v>264</v>
      </c>
      <c r="BM768" s="224" t="s">
        <v>1266</v>
      </c>
    </row>
    <row r="769" s="2" customFormat="1">
      <c r="A769" s="39"/>
      <c r="B769" s="40"/>
      <c r="C769" s="41"/>
      <c r="D769" s="226" t="s">
        <v>149</v>
      </c>
      <c r="E769" s="41"/>
      <c r="F769" s="227" t="s">
        <v>1265</v>
      </c>
      <c r="G769" s="41"/>
      <c r="H769" s="41"/>
      <c r="I769" s="228"/>
      <c r="J769" s="41"/>
      <c r="K769" s="41"/>
      <c r="L769" s="45"/>
      <c r="M769" s="229"/>
      <c r="N769" s="230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149</v>
      </c>
      <c r="AU769" s="18" t="s">
        <v>80</v>
      </c>
    </row>
    <row r="770" s="13" customFormat="1">
      <c r="A770" s="13"/>
      <c r="B770" s="233"/>
      <c r="C770" s="234"/>
      <c r="D770" s="226" t="s">
        <v>153</v>
      </c>
      <c r="E770" s="234"/>
      <c r="F770" s="236" t="s">
        <v>1267</v>
      </c>
      <c r="G770" s="234"/>
      <c r="H770" s="237">
        <v>12.561999999999999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153</v>
      </c>
      <c r="AU770" s="243" t="s">
        <v>80</v>
      </c>
      <c r="AV770" s="13" t="s">
        <v>80</v>
      </c>
      <c r="AW770" s="13" t="s">
        <v>4</v>
      </c>
      <c r="AX770" s="13" t="s">
        <v>78</v>
      </c>
      <c r="AY770" s="243" t="s">
        <v>140</v>
      </c>
    </row>
    <row r="771" s="2" customFormat="1" ht="24.15" customHeight="1">
      <c r="A771" s="39"/>
      <c r="B771" s="40"/>
      <c r="C771" s="213" t="s">
        <v>1268</v>
      </c>
      <c r="D771" s="213" t="s">
        <v>142</v>
      </c>
      <c r="E771" s="214" t="s">
        <v>1269</v>
      </c>
      <c r="F771" s="215" t="s">
        <v>1270</v>
      </c>
      <c r="G771" s="216" t="s">
        <v>227</v>
      </c>
      <c r="H771" s="217">
        <v>4.7000000000000002</v>
      </c>
      <c r="I771" s="218"/>
      <c r="J771" s="219">
        <f>ROUND(I771*H771,2)</f>
        <v>0</v>
      </c>
      <c r="K771" s="215" t="s">
        <v>146</v>
      </c>
      <c r="L771" s="45"/>
      <c r="M771" s="220" t="s">
        <v>19</v>
      </c>
      <c r="N771" s="221" t="s">
        <v>42</v>
      </c>
      <c r="O771" s="85"/>
      <c r="P771" s="222">
        <f>O771*H771</f>
        <v>0</v>
      </c>
      <c r="Q771" s="222">
        <v>3.0000000000000001E-05</v>
      </c>
      <c r="R771" s="222">
        <f>Q771*H771</f>
        <v>0.00014100000000000001</v>
      </c>
      <c r="S771" s="222">
        <v>0</v>
      </c>
      <c r="T771" s="223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4" t="s">
        <v>264</v>
      </c>
      <c r="AT771" s="224" t="s">
        <v>142</v>
      </c>
      <c r="AU771" s="224" t="s">
        <v>80</v>
      </c>
      <c r="AY771" s="18" t="s">
        <v>140</v>
      </c>
      <c r="BE771" s="225">
        <f>IF(N771="základní",J771,0)</f>
        <v>0</v>
      </c>
      <c r="BF771" s="225">
        <f>IF(N771="snížená",J771,0)</f>
        <v>0</v>
      </c>
      <c r="BG771" s="225">
        <f>IF(N771="zákl. přenesená",J771,0)</f>
        <v>0</v>
      </c>
      <c r="BH771" s="225">
        <f>IF(N771="sníž. přenesená",J771,0)</f>
        <v>0</v>
      </c>
      <c r="BI771" s="225">
        <f>IF(N771="nulová",J771,0)</f>
        <v>0</v>
      </c>
      <c r="BJ771" s="18" t="s">
        <v>78</v>
      </c>
      <c r="BK771" s="225">
        <f>ROUND(I771*H771,2)</f>
        <v>0</v>
      </c>
      <c r="BL771" s="18" t="s">
        <v>264</v>
      </c>
      <c r="BM771" s="224" t="s">
        <v>1271</v>
      </c>
    </row>
    <row r="772" s="2" customFormat="1">
      <c r="A772" s="39"/>
      <c r="B772" s="40"/>
      <c r="C772" s="41"/>
      <c r="D772" s="226" t="s">
        <v>149</v>
      </c>
      <c r="E772" s="41"/>
      <c r="F772" s="227" t="s">
        <v>1270</v>
      </c>
      <c r="G772" s="41"/>
      <c r="H772" s="41"/>
      <c r="I772" s="228"/>
      <c r="J772" s="41"/>
      <c r="K772" s="41"/>
      <c r="L772" s="45"/>
      <c r="M772" s="229"/>
      <c r="N772" s="230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149</v>
      </c>
      <c r="AU772" s="18" t="s">
        <v>80</v>
      </c>
    </row>
    <row r="773" s="2" customFormat="1">
      <c r="A773" s="39"/>
      <c r="B773" s="40"/>
      <c r="C773" s="41"/>
      <c r="D773" s="231" t="s">
        <v>151</v>
      </c>
      <c r="E773" s="41"/>
      <c r="F773" s="232" t="s">
        <v>1272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151</v>
      </c>
      <c r="AU773" s="18" t="s">
        <v>80</v>
      </c>
    </row>
    <row r="774" s="2" customFormat="1" ht="24.15" customHeight="1">
      <c r="A774" s="39"/>
      <c r="B774" s="40"/>
      <c r="C774" s="244" t="s">
        <v>1273</v>
      </c>
      <c r="D774" s="244" t="s">
        <v>210</v>
      </c>
      <c r="E774" s="245" t="s">
        <v>1274</v>
      </c>
      <c r="F774" s="246" t="s">
        <v>1275</v>
      </c>
      <c r="G774" s="247" t="s">
        <v>327</v>
      </c>
      <c r="H774" s="248">
        <v>14.523</v>
      </c>
      <c r="I774" s="249"/>
      <c r="J774" s="250">
        <f>ROUND(I774*H774,2)</f>
        <v>0</v>
      </c>
      <c r="K774" s="246" t="s">
        <v>146</v>
      </c>
      <c r="L774" s="251"/>
      <c r="M774" s="252" t="s">
        <v>19</v>
      </c>
      <c r="N774" s="253" t="s">
        <v>42</v>
      </c>
      <c r="O774" s="85"/>
      <c r="P774" s="222">
        <f>O774*H774</f>
        <v>0</v>
      </c>
      <c r="Q774" s="222">
        <v>0.0032000000000000002</v>
      </c>
      <c r="R774" s="222">
        <f>Q774*H774</f>
        <v>0.046473600000000004</v>
      </c>
      <c r="S774" s="222">
        <v>0</v>
      </c>
      <c r="T774" s="223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24" t="s">
        <v>374</v>
      </c>
      <c r="AT774" s="224" t="s">
        <v>210</v>
      </c>
      <c r="AU774" s="224" t="s">
        <v>80</v>
      </c>
      <c r="AY774" s="18" t="s">
        <v>140</v>
      </c>
      <c r="BE774" s="225">
        <f>IF(N774="základní",J774,0)</f>
        <v>0</v>
      </c>
      <c r="BF774" s="225">
        <f>IF(N774="snížená",J774,0)</f>
        <v>0</v>
      </c>
      <c r="BG774" s="225">
        <f>IF(N774="zákl. přenesená",J774,0)</f>
        <v>0</v>
      </c>
      <c r="BH774" s="225">
        <f>IF(N774="sníž. přenesená",J774,0)</f>
        <v>0</v>
      </c>
      <c r="BI774" s="225">
        <f>IF(N774="nulová",J774,0)</f>
        <v>0</v>
      </c>
      <c r="BJ774" s="18" t="s">
        <v>78</v>
      </c>
      <c r="BK774" s="225">
        <f>ROUND(I774*H774,2)</f>
        <v>0</v>
      </c>
      <c r="BL774" s="18" t="s">
        <v>264</v>
      </c>
      <c r="BM774" s="224" t="s">
        <v>1276</v>
      </c>
    </row>
    <row r="775" s="2" customFormat="1">
      <c r="A775" s="39"/>
      <c r="B775" s="40"/>
      <c r="C775" s="41"/>
      <c r="D775" s="226" t="s">
        <v>149</v>
      </c>
      <c r="E775" s="41"/>
      <c r="F775" s="227" t="s">
        <v>1275</v>
      </c>
      <c r="G775" s="41"/>
      <c r="H775" s="41"/>
      <c r="I775" s="228"/>
      <c r="J775" s="41"/>
      <c r="K775" s="41"/>
      <c r="L775" s="45"/>
      <c r="M775" s="229"/>
      <c r="N775" s="230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149</v>
      </c>
      <c r="AU775" s="18" t="s">
        <v>80</v>
      </c>
    </row>
    <row r="776" s="13" customFormat="1">
      <c r="A776" s="13"/>
      <c r="B776" s="233"/>
      <c r="C776" s="234"/>
      <c r="D776" s="226" t="s">
        <v>153</v>
      </c>
      <c r="E776" s="234"/>
      <c r="F776" s="236" t="s">
        <v>1277</v>
      </c>
      <c r="G776" s="234"/>
      <c r="H776" s="237">
        <v>14.523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153</v>
      </c>
      <c r="AU776" s="243" t="s">
        <v>80</v>
      </c>
      <c r="AV776" s="13" t="s">
        <v>80</v>
      </c>
      <c r="AW776" s="13" t="s">
        <v>4</v>
      </c>
      <c r="AX776" s="13" t="s">
        <v>78</v>
      </c>
      <c r="AY776" s="243" t="s">
        <v>140</v>
      </c>
    </row>
    <row r="777" s="2" customFormat="1" ht="24.15" customHeight="1">
      <c r="A777" s="39"/>
      <c r="B777" s="40"/>
      <c r="C777" s="213" t="s">
        <v>1278</v>
      </c>
      <c r="D777" s="213" t="s">
        <v>142</v>
      </c>
      <c r="E777" s="214" t="s">
        <v>1279</v>
      </c>
      <c r="F777" s="215" t="s">
        <v>1280</v>
      </c>
      <c r="G777" s="216" t="s">
        <v>196</v>
      </c>
      <c r="H777" s="217">
        <v>3.669</v>
      </c>
      <c r="I777" s="218"/>
      <c r="J777" s="219">
        <f>ROUND(I777*H777,2)</f>
        <v>0</v>
      </c>
      <c r="K777" s="215" t="s">
        <v>146</v>
      </c>
      <c r="L777" s="45"/>
      <c r="M777" s="220" t="s">
        <v>19</v>
      </c>
      <c r="N777" s="221" t="s">
        <v>42</v>
      </c>
      <c r="O777" s="85"/>
      <c r="P777" s="222">
        <f>O777*H777</f>
        <v>0</v>
      </c>
      <c r="Q777" s="222">
        <v>0</v>
      </c>
      <c r="R777" s="222">
        <f>Q777*H777</f>
        <v>0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264</v>
      </c>
      <c r="AT777" s="224" t="s">
        <v>142</v>
      </c>
      <c r="AU777" s="224" t="s">
        <v>80</v>
      </c>
      <c r="AY777" s="18" t="s">
        <v>140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78</v>
      </c>
      <c r="BK777" s="225">
        <f>ROUND(I777*H777,2)</f>
        <v>0</v>
      </c>
      <c r="BL777" s="18" t="s">
        <v>264</v>
      </c>
      <c r="BM777" s="224" t="s">
        <v>1281</v>
      </c>
    </row>
    <row r="778" s="2" customFormat="1">
      <c r="A778" s="39"/>
      <c r="B778" s="40"/>
      <c r="C778" s="41"/>
      <c r="D778" s="226" t="s">
        <v>149</v>
      </c>
      <c r="E778" s="41"/>
      <c r="F778" s="227" t="s">
        <v>1282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149</v>
      </c>
      <c r="AU778" s="18" t="s">
        <v>80</v>
      </c>
    </row>
    <row r="779" s="2" customFormat="1">
      <c r="A779" s="39"/>
      <c r="B779" s="40"/>
      <c r="C779" s="41"/>
      <c r="D779" s="231" t="s">
        <v>151</v>
      </c>
      <c r="E779" s="41"/>
      <c r="F779" s="232" t="s">
        <v>1283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151</v>
      </c>
      <c r="AU779" s="18" t="s">
        <v>80</v>
      </c>
    </row>
    <row r="780" s="12" customFormat="1" ht="22.8" customHeight="1">
      <c r="A780" s="12"/>
      <c r="B780" s="197"/>
      <c r="C780" s="198"/>
      <c r="D780" s="199" t="s">
        <v>70</v>
      </c>
      <c r="E780" s="211" t="s">
        <v>1284</v>
      </c>
      <c r="F780" s="211" t="s">
        <v>1285</v>
      </c>
      <c r="G780" s="198"/>
      <c r="H780" s="198"/>
      <c r="I780" s="201"/>
      <c r="J780" s="212">
        <f>BK780</f>
        <v>0</v>
      </c>
      <c r="K780" s="198"/>
      <c r="L780" s="203"/>
      <c r="M780" s="204"/>
      <c r="N780" s="205"/>
      <c r="O780" s="205"/>
      <c r="P780" s="206">
        <f>SUM(P781:P796)</f>
        <v>0</v>
      </c>
      <c r="Q780" s="205"/>
      <c r="R780" s="206">
        <f>SUM(R781:R796)</f>
        <v>0.060117480000000001</v>
      </c>
      <c r="S780" s="205"/>
      <c r="T780" s="207">
        <f>SUM(T781:T796)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08" t="s">
        <v>80</v>
      </c>
      <c r="AT780" s="209" t="s">
        <v>70</v>
      </c>
      <c r="AU780" s="209" t="s">
        <v>78</v>
      </c>
      <c r="AY780" s="208" t="s">
        <v>140</v>
      </c>
      <c r="BK780" s="210">
        <f>SUM(BK781:BK796)</f>
        <v>0</v>
      </c>
    </row>
    <row r="781" s="2" customFormat="1" ht="24.15" customHeight="1">
      <c r="A781" s="39"/>
      <c r="B781" s="40"/>
      <c r="C781" s="213" t="s">
        <v>1286</v>
      </c>
      <c r="D781" s="213" t="s">
        <v>142</v>
      </c>
      <c r="E781" s="214" t="s">
        <v>1287</v>
      </c>
      <c r="F781" s="215" t="s">
        <v>1288</v>
      </c>
      <c r="G781" s="216" t="s">
        <v>327</v>
      </c>
      <c r="H781" s="217">
        <v>1</v>
      </c>
      <c r="I781" s="218"/>
      <c r="J781" s="219">
        <f>ROUND(I781*H781,2)</f>
        <v>0</v>
      </c>
      <c r="K781" s="215" t="s">
        <v>146</v>
      </c>
      <c r="L781" s="45"/>
      <c r="M781" s="220" t="s">
        <v>19</v>
      </c>
      <c r="N781" s="221" t="s">
        <v>42</v>
      </c>
      <c r="O781" s="85"/>
      <c r="P781" s="222">
        <f>O781*H781</f>
        <v>0</v>
      </c>
      <c r="Q781" s="222">
        <v>0</v>
      </c>
      <c r="R781" s="222">
        <f>Q781*H781</f>
        <v>0</v>
      </c>
      <c r="S781" s="222">
        <v>0</v>
      </c>
      <c r="T781" s="22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4" t="s">
        <v>264</v>
      </c>
      <c r="AT781" s="224" t="s">
        <v>142</v>
      </c>
      <c r="AU781" s="224" t="s">
        <v>80</v>
      </c>
      <c r="AY781" s="18" t="s">
        <v>140</v>
      </c>
      <c r="BE781" s="225">
        <f>IF(N781="základní",J781,0)</f>
        <v>0</v>
      </c>
      <c r="BF781" s="225">
        <f>IF(N781="snížená",J781,0)</f>
        <v>0</v>
      </c>
      <c r="BG781" s="225">
        <f>IF(N781="zákl. přenesená",J781,0)</f>
        <v>0</v>
      </c>
      <c r="BH781" s="225">
        <f>IF(N781="sníž. přenesená",J781,0)</f>
        <v>0</v>
      </c>
      <c r="BI781" s="225">
        <f>IF(N781="nulová",J781,0)</f>
        <v>0</v>
      </c>
      <c r="BJ781" s="18" t="s">
        <v>78</v>
      </c>
      <c r="BK781" s="225">
        <f>ROUND(I781*H781,2)</f>
        <v>0</v>
      </c>
      <c r="BL781" s="18" t="s">
        <v>264</v>
      </c>
      <c r="BM781" s="224" t="s">
        <v>1289</v>
      </c>
    </row>
    <row r="782" s="2" customFormat="1">
      <c r="A782" s="39"/>
      <c r="B782" s="40"/>
      <c r="C782" s="41"/>
      <c r="D782" s="226" t="s">
        <v>149</v>
      </c>
      <c r="E782" s="41"/>
      <c r="F782" s="227" t="s">
        <v>1290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149</v>
      </c>
      <c r="AU782" s="18" t="s">
        <v>80</v>
      </c>
    </row>
    <row r="783" s="2" customFormat="1">
      <c r="A783" s="39"/>
      <c r="B783" s="40"/>
      <c r="C783" s="41"/>
      <c r="D783" s="231" t="s">
        <v>151</v>
      </c>
      <c r="E783" s="41"/>
      <c r="F783" s="232" t="s">
        <v>1291</v>
      </c>
      <c r="G783" s="41"/>
      <c r="H783" s="41"/>
      <c r="I783" s="228"/>
      <c r="J783" s="41"/>
      <c r="K783" s="41"/>
      <c r="L783" s="45"/>
      <c r="M783" s="229"/>
      <c r="N783" s="230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151</v>
      </c>
      <c r="AU783" s="18" t="s">
        <v>80</v>
      </c>
    </row>
    <row r="784" s="13" customFormat="1">
      <c r="A784" s="13"/>
      <c r="B784" s="233"/>
      <c r="C784" s="234"/>
      <c r="D784" s="226" t="s">
        <v>153</v>
      </c>
      <c r="E784" s="235" t="s">
        <v>19</v>
      </c>
      <c r="F784" s="236" t="s">
        <v>1292</v>
      </c>
      <c r="G784" s="234"/>
      <c r="H784" s="237">
        <v>1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153</v>
      </c>
      <c r="AU784" s="243" t="s">
        <v>80</v>
      </c>
      <c r="AV784" s="13" t="s">
        <v>80</v>
      </c>
      <c r="AW784" s="13" t="s">
        <v>34</v>
      </c>
      <c r="AX784" s="13" t="s">
        <v>71</v>
      </c>
      <c r="AY784" s="243" t="s">
        <v>140</v>
      </c>
    </row>
    <row r="785" s="2" customFormat="1" ht="24.15" customHeight="1">
      <c r="A785" s="39"/>
      <c r="B785" s="40"/>
      <c r="C785" s="244" t="s">
        <v>1293</v>
      </c>
      <c r="D785" s="244" t="s">
        <v>210</v>
      </c>
      <c r="E785" s="245" t="s">
        <v>1294</v>
      </c>
      <c r="F785" s="246" t="s">
        <v>1295</v>
      </c>
      <c r="G785" s="247" t="s">
        <v>327</v>
      </c>
      <c r="H785" s="248">
        <v>1</v>
      </c>
      <c r="I785" s="249"/>
      <c r="J785" s="250">
        <f>ROUND(I785*H785,2)</f>
        <v>0</v>
      </c>
      <c r="K785" s="246" t="s">
        <v>19</v>
      </c>
      <c r="L785" s="251"/>
      <c r="M785" s="252" t="s">
        <v>19</v>
      </c>
      <c r="N785" s="253" t="s">
        <v>42</v>
      </c>
      <c r="O785" s="85"/>
      <c r="P785" s="222">
        <f>O785*H785</f>
        <v>0</v>
      </c>
      <c r="Q785" s="222">
        <v>0.059999999999999998</v>
      </c>
      <c r="R785" s="222">
        <f>Q785*H785</f>
        <v>0.059999999999999998</v>
      </c>
      <c r="S785" s="222">
        <v>0</v>
      </c>
      <c r="T785" s="223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4" t="s">
        <v>374</v>
      </c>
      <c r="AT785" s="224" t="s">
        <v>210</v>
      </c>
      <c r="AU785" s="224" t="s">
        <v>80</v>
      </c>
      <c r="AY785" s="18" t="s">
        <v>140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78</v>
      </c>
      <c r="BK785" s="225">
        <f>ROUND(I785*H785,2)</f>
        <v>0</v>
      </c>
      <c r="BL785" s="18" t="s">
        <v>264</v>
      </c>
      <c r="BM785" s="224" t="s">
        <v>1296</v>
      </c>
    </row>
    <row r="786" s="2" customFormat="1">
      <c r="A786" s="39"/>
      <c r="B786" s="40"/>
      <c r="C786" s="41"/>
      <c r="D786" s="226" t="s">
        <v>149</v>
      </c>
      <c r="E786" s="41"/>
      <c r="F786" s="227" t="s">
        <v>1295</v>
      </c>
      <c r="G786" s="41"/>
      <c r="H786" s="41"/>
      <c r="I786" s="228"/>
      <c r="J786" s="41"/>
      <c r="K786" s="41"/>
      <c r="L786" s="45"/>
      <c r="M786" s="229"/>
      <c r="N786" s="230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149</v>
      </c>
      <c r="AU786" s="18" t="s">
        <v>80</v>
      </c>
    </row>
    <row r="787" s="2" customFormat="1" ht="24.15" customHeight="1">
      <c r="A787" s="39"/>
      <c r="B787" s="40"/>
      <c r="C787" s="213" t="s">
        <v>1297</v>
      </c>
      <c r="D787" s="213" t="s">
        <v>142</v>
      </c>
      <c r="E787" s="214" t="s">
        <v>1298</v>
      </c>
      <c r="F787" s="215" t="s">
        <v>1299</v>
      </c>
      <c r="G787" s="216" t="s">
        <v>227</v>
      </c>
      <c r="H787" s="217">
        <v>10.68</v>
      </c>
      <c r="I787" s="218"/>
      <c r="J787" s="219">
        <f>ROUND(I787*H787,2)</f>
        <v>0</v>
      </c>
      <c r="K787" s="215" t="s">
        <v>146</v>
      </c>
      <c r="L787" s="45"/>
      <c r="M787" s="220" t="s">
        <v>19</v>
      </c>
      <c r="N787" s="221" t="s">
        <v>42</v>
      </c>
      <c r="O787" s="85"/>
      <c r="P787" s="222">
        <f>O787*H787</f>
        <v>0</v>
      </c>
      <c r="Q787" s="222">
        <v>0</v>
      </c>
      <c r="R787" s="222">
        <f>Q787*H787</f>
        <v>0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264</v>
      </c>
      <c r="AT787" s="224" t="s">
        <v>142</v>
      </c>
      <c r="AU787" s="224" t="s">
        <v>80</v>
      </c>
      <c r="AY787" s="18" t="s">
        <v>140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78</v>
      </c>
      <c r="BK787" s="225">
        <f>ROUND(I787*H787,2)</f>
        <v>0</v>
      </c>
      <c r="BL787" s="18" t="s">
        <v>264</v>
      </c>
      <c r="BM787" s="224" t="s">
        <v>1300</v>
      </c>
    </row>
    <row r="788" s="2" customFormat="1">
      <c r="A788" s="39"/>
      <c r="B788" s="40"/>
      <c r="C788" s="41"/>
      <c r="D788" s="226" t="s">
        <v>149</v>
      </c>
      <c r="E788" s="41"/>
      <c r="F788" s="227" t="s">
        <v>1301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149</v>
      </c>
      <c r="AU788" s="18" t="s">
        <v>80</v>
      </c>
    </row>
    <row r="789" s="2" customFormat="1">
      <c r="A789" s="39"/>
      <c r="B789" s="40"/>
      <c r="C789" s="41"/>
      <c r="D789" s="231" t="s">
        <v>151</v>
      </c>
      <c r="E789" s="41"/>
      <c r="F789" s="232" t="s">
        <v>1302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151</v>
      </c>
      <c r="AU789" s="18" t="s">
        <v>80</v>
      </c>
    </row>
    <row r="790" s="13" customFormat="1">
      <c r="A790" s="13"/>
      <c r="B790" s="233"/>
      <c r="C790" s="234"/>
      <c r="D790" s="226" t="s">
        <v>153</v>
      </c>
      <c r="E790" s="235" t="s">
        <v>19</v>
      </c>
      <c r="F790" s="236" t="s">
        <v>1303</v>
      </c>
      <c r="G790" s="234"/>
      <c r="H790" s="237">
        <v>10.68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153</v>
      </c>
      <c r="AU790" s="243" t="s">
        <v>80</v>
      </c>
      <c r="AV790" s="13" t="s">
        <v>80</v>
      </c>
      <c r="AW790" s="13" t="s">
        <v>34</v>
      </c>
      <c r="AX790" s="13" t="s">
        <v>71</v>
      </c>
      <c r="AY790" s="243" t="s">
        <v>140</v>
      </c>
    </row>
    <row r="791" s="2" customFormat="1" ht="21.75" customHeight="1">
      <c r="A791" s="39"/>
      <c r="B791" s="40"/>
      <c r="C791" s="244" t="s">
        <v>1304</v>
      </c>
      <c r="D791" s="244" t="s">
        <v>210</v>
      </c>
      <c r="E791" s="245" t="s">
        <v>1305</v>
      </c>
      <c r="F791" s="246" t="s">
        <v>1306</v>
      </c>
      <c r="G791" s="247" t="s">
        <v>227</v>
      </c>
      <c r="H791" s="248">
        <v>11.747999999999999</v>
      </c>
      <c r="I791" s="249"/>
      <c r="J791" s="250">
        <f>ROUND(I791*H791,2)</f>
        <v>0</v>
      </c>
      <c r="K791" s="246" t="s">
        <v>146</v>
      </c>
      <c r="L791" s="251"/>
      <c r="M791" s="252" t="s">
        <v>19</v>
      </c>
      <c r="N791" s="253" t="s">
        <v>42</v>
      </c>
      <c r="O791" s="85"/>
      <c r="P791" s="222">
        <f>O791*H791</f>
        <v>0</v>
      </c>
      <c r="Q791" s="222">
        <v>1.0000000000000001E-05</v>
      </c>
      <c r="R791" s="222">
        <f>Q791*H791</f>
        <v>0.00011748000000000001</v>
      </c>
      <c r="S791" s="222">
        <v>0</v>
      </c>
      <c r="T791" s="22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4" t="s">
        <v>374</v>
      </c>
      <c r="AT791" s="224" t="s">
        <v>210</v>
      </c>
      <c r="AU791" s="224" t="s">
        <v>80</v>
      </c>
      <c r="AY791" s="18" t="s">
        <v>140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78</v>
      </c>
      <c r="BK791" s="225">
        <f>ROUND(I791*H791,2)</f>
        <v>0</v>
      </c>
      <c r="BL791" s="18" t="s">
        <v>264</v>
      </c>
      <c r="BM791" s="224" t="s">
        <v>1307</v>
      </c>
    </row>
    <row r="792" s="2" customFormat="1">
      <c r="A792" s="39"/>
      <c r="B792" s="40"/>
      <c r="C792" s="41"/>
      <c r="D792" s="226" t="s">
        <v>149</v>
      </c>
      <c r="E792" s="41"/>
      <c r="F792" s="227" t="s">
        <v>1306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149</v>
      </c>
      <c r="AU792" s="18" t="s">
        <v>80</v>
      </c>
    </row>
    <row r="793" s="13" customFormat="1">
      <c r="A793" s="13"/>
      <c r="B793" s="233"/>
      <c r="C793" s="234"/>
      <c r="D793" s="226" t="s">
        <v>153</v>
      </c>
      <c r="E793" s="234"/>
      <c r="F793" s="236" t="s">
        <v>1308</v>
      </c>
      <c r="G793" s="234"/>
      <c r="H793" s="237">
        <v>11.747999999999999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153</v>
      </c>
      <c r="AU793" s="243" t="s">
        <v>80</v>
      </c>
      <c r="AV793" s="13" t="s">
        <v>80</v>
      </c>
      <c r="AW793" s="13" t="s">
        <v>4</v>
      </c>
      <c r="AX793" s="13" t="s">
        <v>78</v>
      </c>
      <c r="AY793" s="243" t="s">
        <v>140</v>
      </c>
    </row>
    <row r="794" s="2" customFormat="1" ht="24.15" customHeight="1">
      <c r="A794" s="39"/>
      <c r="B794" s="40"/>
      <c r="C794" s="213" t="s">
        <v>1309</v>
      </c>
      <c r="D794" s="213" t="s">
        <v>142</v>
      </c>
      <c r="E794" s="214" t="s">
        <v>1310</v>
      </c>
      <c r="F794" s="215" t="s">
        <v>1311</v>
      </c>
      <c r="G794" s="216" t="s">
        <v>196</v>
      </c>
      <c r="H794" s="217">
        <v>0.059999999999999998</v>
      </c>
      <c r="I794" s="218"/>
      <c r="J794" s="219">
        <f>ROUND(I794*H794,2)</f>
        <v>0</v>
      </c>
      <c r="K794" s="215" t="s">
        <v>146</v>
      </c>
      <c r="L794" s="45"/>
      <c r="M794" s="220" t="s">
        <v>19</v>
      </c>
      <c r="N794" s="221" t="s">
        <v>42</v>
      </c>
      <c r="O794" s="85"/>
      <c r="P794" s="222">
        <f>O794*H794</f>
        <v>0</v>
      </c>
      <c r="Q794" s="222">
        <v>0</v>
      </c>
      <c r="R794" s="222">
        <f>Q794*H794</f>
        <v>0</v>
      </c>
      <c r="S794" s="222">
        <v>0</v>
      </c>
      <c r="T794" s="223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4" t="s">
        <v>264</v>
      </c>
      <c r="AT794" s="224" t="s">
        <v>142</v>
      </c>
      <c r="AU794" s="224" t="s">
        <v>80</v>
      </c>
      <c r="AY794" s="18" t="s">
        <v>140</v>
      </c>
      <c r="BE794" s="225">
        <f>IF(N794="základní",J794,0)</f>
        <v>0</v>
      </c>
      <c r="BF794" s="225">
        <f>IF(N794="snížená",J794,0)</f>
        <v>0</v>
      </c>
      <c r="BG794" s="225">
        <f>IF(N794="zákl. přenesená",J794,0)</f>
        <v>0</v>
      </c>
      <c r="BH794" s="225">
        <f>IF(N794="sníž. přenesená",J794,0)</f>
        <v>0</v>
      </c>
      <c r="BI794" s="225">
        <f>IF(N794="nulová",J794,0)</f>
        <v>0</v>
      </c>
      <c r="BJ794" s="18" t="s">
        <v>78</v>
      </c>
      <c r="BK794" s="225">
        <f>ROUND(I794*H794,2)</f>
        <v>0</v>
      </c>
      <c r="BL794" s="18" t="s">
        <v>264</v>
      </c>
      <c r="BM794" s="224" t="s">
        <v>1312</v>
      </c>
    </row>
    <row r="795" s="2" customFormat="1">
      <c r="A795" s="39"/>
      <c r="B795" s="40"/>
      <c r="C795" s="41"/>
      <c r="D795" s="226" t="s">
        <v>149</v>
      </c>
      <c r="E795" s="41"/>
      <c r="F795" s="227" t="s">
        <v>1313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149</v>
      </c>
      <c r="AU795" s="18" t="s">
        <v>80</v>
      </c>
    </row>
    <row r="796" s="2" customFormat="1">
      <c r="A796" s="39"/>
      <c r="B796" s="40"/>
      <c r="C796" s="41"/>
      <c r="D796" s="231" t="s">
        <v>151</v>
      </c>
      <c r="E796" s="41"/>
      <c r="F796" s="232" t="s">
        <v>1314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151</v>
      </c>
      <c r="AU796" s="18" t="s">
        <v>80</v>
      </c>
    </row>
    <row r="797" s="12" customFormat="1" ht="22.8" customHeight="1">
      <c r="A797" s="12"/>
      <c r="B797" s="197"/>
      <c r="C797" s="198"/>
      <c r="D797" s="199" t="s">
        <v>70</v>
      </c>
      <c r="E797" s="211" t="s">
        <v>1315</v>
      </c>
      <c r="F797" s="211" t="s">
        <v>1316</v>
      </c>
      <c r="G797" s="198"/>
      <c r="H797" s="198"/>
      <c r="I797" s="201"/>
      <c r="J797" s="212">
        <f>BK797</f>
        <v>0</v>
      </c>
      <c r="K797" s="198"/>
      <c r="L797" s="203"/>
      <c r="M797" s="204"/>
      <c r="N797" s="205"/>
      <c r="O797" s="205"/>
      <c r="P797" s="206">
        <f>SUM(P798:P813)</f>
        <v>0</v>
      </c>
      <c r="Q797" s="205"/>
      <c r="R797" s="206">
        <f>SUM(R798:R813)</f>
        <v>0.090902520000000001</v>
      </c>
      <c r="S797" s="205"/>
      <c r="T797" s="207">
        <f>SUM(T798:T813)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08" t="s">
        <v>80</v>
      </c>
      <c r="AT797" s="209" t="s">
        <v>70</v>
      </c>
      <c r="AU797" s="209" t="s">
        <v>78</v>
      </c>
      <c r="AY797" s="208" t="s">
        <v>140</v>
      </c>
      <c r="BK797" s="210">
        <f>SUM(BK798:BK813)</f>
        <v>0</v>
      </c>
    </row>
    <row r="798" s="2" customFormat="1" ht="16.5" customHeight="1">
      <c r="A798" s="39"/>
      <c r="B798" s="40"/>
      <c r="C798" s="213" t="s">
        <v>1317</v>
      </c>
      <c r="D798" s="213" t="s">
        <v>142</v>
      </c>
      <c r="E798" s="214" t="s">
        <v>1318</v>
      </c>
      <c r="F798" s="215" t="s">
        <v>1319</v>
      </c>
      <c r="G798" s="216" t="s">
        <v>145</v>
      </c>
      <c r="H798" s="217">
        <v>10.028000000000001</v>
      </c>
      <c r="I798" s="218"/>
      <c r="J798" s="219">
        <f>ROUND(I798*H798,2)</f>
        <v>0</v>
      </c>
      <c r="K798" s="215" t="s">
        <v>146</v>
      </c>
      <c r="L798" s="45"/>
      <c r="M798" s="220" t="s">
        <v>19</v>
      </c>
      <c r="N798" s="221" t="s">
        <v>42</v>
      </c>
      <c r="O798" s="85"/>
      <c r="P798" s="222">
        <f>O798*H798</f>
        <v>0</v>
      </c>
      <c r="Q798" s="222">
        <v>9.0000000000000006E-05</v>
      </c>
      <c r="R798" s="222">
        <f>Q798*H798</f>
        <v>0.00090252000000000008</v>
      </c>
      <c r="S798" s="222">
        <v>0</v>
      </c>
      <c r="T798" s="223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4" t="s">
        <v>264</v>
      </c>
      <c r="AT798" s="224" t="s">
        <v>142</v>
      </c>
      <c r="AU798" s="224" t="s">
        <v>80</v>
      </c>
      <c r="AY798" s="18" t="s">
        <v>140</v>
      </c>
      <c r="BE798" s="225">
        <f>IF(N798="základní",J798,0)</f>
        <v>0</v>
      </c>
      <c r="BF798" s="225">
        <f>IF(N798="snížená",J798,0)</f>
        <v>0</v>
      </c>
      <c r="BG798" s="225">
        <f>IF(N798="zákl. přenesená",J798,0)</f>
        <v>0</v>
      </c>
      <c r="BH798" s="225">
        <f>IF(N798="sníž. přenesená",J798,0)</f>
        <v>0</v>
      </c>
      <c r="BI798" s="225">
        <f>IF(N798="nulová",J798,0)</f>
        <v>0</v>
      </c>
      <c r="BJ798" s="18" t="s">
        <v>78</v>
      </c>
      <c r="BK798" s="225">
        <f>ROUND(I798*H798,2)</f>
        <v>0</v>
      </c>
      <c r="BL798" s="18" t="s">
        <v>264</v>
      </c>
      <c r="BM798" s="224" t="s">
        <v>1320</v>
      </c>
    </row>
    <row r="799" s="2" customFormat="1">
      <c r="A799" s="39"/>
      <c r="B799" s="40"/>
      <c r="C799" s="41"/>
      <c r="D799" s="226" t="s">
        <v>149</v>
      </c>
      <c r="E799" s="41"/>
      <c r="F799" s="227" t="s">
        <v>1319</v>
      </c>
      <c r="G799" s="41"/>
      <c r="H799" s="41"/>
      <c r="I799" s="228"/>
      <c r="J799" s="41"/>
      <c r="K799" s="41"/>
      <c r="L799" s="45"/>
      <c r="M799" s="229"/>
      <c r="N799" s="230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149</v>
      </c>
      <c r="AU799" s="18" t="s">
        <v>80</v>
      </c>
    </row>
    <row r="800" s="2" customFormat="1">
      <c r="A800" s="39"/>
      <c r="B800" s="40"/>
      <c r="C800" s="41"/>
      <c r="D800" s="231" t="s">
        <v>151</v>
      </c>
      <c r="E800" s="41"/>
      <c r="F800" s="232" t="s">
        <v>1321</v>
      </c>
      <c r="G800" s="41"/>
      <c r="H800" s="41"/>
      <c r="I800" s="228"/>
      <c r="J800" s="41"/>
      <c r="K800" s="41"/>
      <c r="L800" s="45"/>
      <c r="M800" s="229"/>
      <c r="N800" s="230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151</v>
      </c>
      <c r="AU800" s="18" t="s">
        <v>80</v>
      </c>
    </row>
    <row r="801" s="13" customFormat="1">
      <c r="A801" s="13"/>
      <c r="B801" s="233"/>
      <c r="C801" s="234"/>
      <c r="D801" s="226" t="s">
        <v>153</v>
      </c>
      <c r="E801" s="235" t="s">
        <v>19</v>
      </c>
      <c r="F801" s="236" t="s">
        <v>1322</v>
      </c>
      <c r="G801" s="234"/>
      <c r="H801" s="237">
        <v>3.968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153</v>
      </c>
      <c r="AU801" s="243" t="s">
        <v>80</v>
      </c>
      <c r="AV801" s="13" t="s">
        <v>80</v>
      </c>
      <c r="AW801" s="13" t="s">
        <v>34</v>
      </c>
      <c r="AX801" s="13" t="s">
        <v>71</v>
      </c>
      <c r="AY801" s="243" t="s">
        <v>140</v>
      </c>
    </row>
    <row r="802" s="13" customFormat="1">
      <c r="A802" s="13"/>
      <c r="B802" s="233"/>
      <c r="C802" s="234"/>
      <c r="D802" s="226" t="s">
        <v>153</v>
      </c>
      <c r="E802" s="235" t="s">
        <v>19</v>
      </c>
      <c r="F802" s="236" t="s">
        <v>1323</v>
      </c>
      <c r="G802" s="234"/>
      <c r="H802" s="237">
        <v>6.0600000000000005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153</v>
      </c>
      <c r="AU802" s="243" t="s">
        <v>80</v>
      </c>
      <c r="AV802" s="13" t="s">
        <v>80</v>
      </c>
      <c r="AW802" s="13" t="s">
        <v>34</v>
      </c>
      <c r="AX802" s="13" t="s">
        <v>71</v>
      </c>
      <c r="AY802" s="243" t="s">
        <v>140</v>
      </c>
    </row>
    <row r="803" s="2" customFormat="1" ht="21.75" customHeight="1">
      <c r="A803" s="39"/>
      <c r="B803" s="40"/>
      <c r="C803" s="213" t="s">
        <v>1324</v>
      </c>
      <c r="D803" s="213" t="s">
        <v>142</v>
      </c>
      <c r="E803" s="214" t="s">
        <v>1325</v>
      </c>
      <c r="F803" s="215" t="s">
        <v>1326</v>
      </c>
      <c r="G803" s="216" t="s">
        <v>327</v>
      </c>
      <c r="H803" s="217">
        <v>1</v>
      </c>
      <c r="I803" s="218"/>
      <c r="J803" s="219">
        <f>ROUND(I803*H803,2)</f>
        <v>0</v>
      </c>
      <c r="K803" s="215" t="s">
        <v>19</v>
      </c>
      <c r="L803" s="45"/>
      <c r="M803" s="220" t="s">
        <v>19</v>
      </c>
      <c r="N803" s="221" t="s">
        <v>42</v>
      </c>
      <c r="O803" s="85"/>
      <c r="P803" s="222">
        <f>O803*H803</f>
        <v>0</v>
      </c>
      <c r="Q803" s="222">
        <v>0.014999999999999999</v>
      </c>
      <c r="R803" s="222">
        <f>Q803*H803</f>
        <v>0.014999999999999999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264</v>
      </c>
      <c r="AT803" s="224" t="s">
        <v>142</v>
      </c>
      <c r="AU803" s="224" t="s">
        <v>80</v>
      </c>
      <c r="AY803" s="18" t="s">
        <v>140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78</v>
      </c>
      <c r="BK803" s="225">
        <f>ROUND(I803*H803,2)</f>
        <v>0</v>
      </c>
      <c r="BL803" s="18" t="s">
        <v>264</v>
      </c>
      <c r="BM803" s="224" t="s">
        <v>1327</v>
      </c>
    </row>
    <row r="804" s="2" customFormat="1">
      <c r="A804" s="39"/>
      <c r="B804" s="40"/>
      <c r="C804" s="41"/>
      <c r="D804" s="226" t="s">
        <v>149</v>
      </c>
      <c r="E804" s="41"/>
      <c r="F804" s="227" t="s">
        <v>1326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149</v>
      </c>
      <c r="AU804" s="18" t="s">
        <v>80</v>
      </c>
    </row>
    <row r="805" s="2" customFormat="1" ht="24.15" customHeight="1">
      <c r="A805" s="39"/>
      <c r="B805" s="40"/>
      <c r="C805" s="244" t="s">
        <v>1328</v>
      </c>
      <c r="D805" s="244" t="s">
        <v>210</v>
      </c>
      <c r="E805" s="245" t="s">
        <v>1329</v>
      </c>
      <c r="F805" s="246" t="s">
        <v>1330</v>
      </c>
      <c r="G805" s="247" t="s">
        <v>327</v>
      </c>
      <c r="H805" s="248">
        <v>1</v>
      </c>
      <c r="I805" s="249"/>
      <c r="J805" s="250">
        <f>ROUND(I805*H805,2)</f>
        <v>0</v>
      </c>
      <c r="K805" s="246" t="s">
        <v>19</v>
      </c>
      <c r="L805" s="251"/>
      <c r="M805" s="252" t="s">
        <v>19</v>
      </c>
      <c r="N805" s="253" t="s">
        <v>42</v>
      </c>
      <c r="O805" s="85"/>
      <c r="P805" s="222">
        <f>O805*H805</f>
        <v>0</v>
      </c>
      <c r="Q805" s="222">
        <v>0.050000000000000003</v>
      </c>
      <c r="R805" s="222">
        <f>Q805*H805</f>
        <v>0.050000000000000003</v>
      </c>
      <c r="S805" s="222">
        <v>0</v>
      </c>
      <c r="T805" s="223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4" t="s">
        <v>374</v>
      </c>
      <c r="AT805" s="224" t="s">
        <v>210</v>
      </c>
      <c r="AU805" s="224" t="s">
        <v>80</v>
      </c>
      <c r="AY805" s="18" t="s">
        <v>140</v>
      </c>
      <c r="BE805" s="225">
        <f>IF(N805="základní",J805,0)</f>
        <v>0</v>
      </c>
      <c r="BF805" s="225">
        <f>IF(N805="snížená",J805,0)</f>
        <v>0</v>
      </c>
      <c r="BG805" s="225">
        <f>IF(N805="zákl. přenesená",J805,0)</f>
        <v>0</v>
      </c>
      <c r="BH805" s="225">
        <f>IF(N805="sníž. přenesená",J805,0)</f>
        <v>0</v>
      </c>
      <c r="BI805" s="225">
        <f>IF(N805="nulová",J805,0)</f>
        <v>0</v>
      </c>
      <c r="BJ805" s="18" t="s">
        <v>78</v>
      </c>
      <c r="BK805" s="225">
        <f>ROUND(I805*H805,2)</f>
        <v>0</v>
      </c>
      <c r="BL805" s="18" t="s">
        <v>264</v>
      </c>
      <c r="BM805" s="224" t="s">
        <v>1331</v>
      </c>
    </row>
    <row r="806" s="2" customFormat="1">
      <c r="A806" s="39"/>
      <c r="B806" s="40"/>
      <c r="C806" s="41"/>
      <c r="D806" s="226" t="s">
        <v>149</v>
      </c>
      <c r="E806" s="41"/>
      <c r="F806" s="227" t="s">
        <v>1330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149</v>
      </c>
      <c r="AU806" s="18" t="s">
        <v>80</v>
      </c>
    </row>
    <row r="807" s="13" customFormat="1">
      <c r="A807" s="13"/>
      <c r="B807" s="233"/>
      <c r="C807" s="234"/>
      <c r="D807" s="226" t="s">
        <v>153</v>
      </c>
      <c r="E807" s="235" t="s">
        <v>19</v>
      </c>
      <c r="F807" s="236" t="s">
        <v>1332</v>
      </c>
      <c r="G807" s="234"/>
      <c r="H807" s="237">
        <v>1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153</v>
      </c>
      <c r="AU807" s="243" t="s">
        <v>80</v>
      </c>
      <c r="AV807" s="13" t="s">
        <v>80</v>
      </c>
      <c r="AW807" s="13" t="s">
        <v>34</v>
      </c>
      <c r="AX807" s="13" t="s">
        <v>71</v>
      </c>
      <c r="AY807" s="243" t="s">
        <v>140</v>
      </c>
    </row>
    <row r="808" s="2" customFormat="1" ht="24.15" customHeight="1">
      <c r="A808" s="39"/>
      <c r="B808" s="40"/>
      <c r="C808" s="244" t="s">
        <v>1333</v>
      </c>
      <c r="D808" s="244" t="s">
        <v>210</v>
      </c>
      <c r="E808" s="245" t="s">
        <v>1334</v>
      </c>
      <c r="F808" s="246" t="s">
        <v>1335</v>
      </c>
      <c r="G808" s="247" t="s">
        <v>327</v>
      </c>
      <c r="H808" s="248">
        <v>1</v>
      </c>
      <c r="I808" s="249"/>
      <c r="J808" s="250">
        <f>ROUND(I808*H808,2)</f>
        <v>0</v>
      </c>
      <c r="K808" s="246" t="s">
        <v>19</v>
      </c>
      <c r="L808" s="251"/>
      <c r="M808" s="252" t="s">
        <v>19</v>
      </c>
      <c r="N808" s="253" t="s">
        <v>42</v>
      </c>
      <c r="O808" s="85"/>
      <c r="P808" s="222">
        <f>O808*H808</f>
        <v>0</v>
      </c>
      <c r="Q808" s="222">
        <v>0.025000000000000001</v>
      </c>
      <c r="R808" s="222">
        <f>Q808*H808</f>
        <v>0.025000000000000001</v>
      </c>
      <c r="S808" s="222">
        <v>0</v>
      </c>
      <c r="T808" s="223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4" t="s">
        <v>374</v>
      </c>
      <c r="AT808" s="224" t="s">
        <v>210</v>
      </c>
      <c r="AU808" s="224" t="s">
        <v>80</v>
      </c>
      <c r="AY808" s="18" t="s">
        <v>140</v>
      </c>
      <c r="BE808" s="225">
        <f>IF(N808="základní",J808,0)</f>
        <v>0</v>
      </c>
      <c r="BF808" s="225">
        <f>IF(N808="snížená",J808,0)</f>
        <v>0</v>
      </c>
      <c r="BG808" s="225">
        <f>IF(N808="zákl. přenesená",J808,0)</f>
        <v>0</v>
      </c>
      <c r="BH808" s="225">
        <f>IF(N808="sníž. přenesená",J808,0)</f>
        <v>0</v>
      </c>
      <c r="BI808" s="225">
        <f>IF(N808="nulová",J808,0)</f>
        <v>0</v>
      </c>
      <c r="BJ808" s="18" t="s">
        <v>78</v>
      </c>
      <c r="BK808" s="225">
        <f>ROUND(I808*H808,2)</f>
        <v>0</v>
      </c>
      <c r="BL808" s="18" t="s">
        <v>264</v>
      </c>
      <c r="BM808" s="224" t="s">
        <v>1336</v>
      </c>
    </row>
    <row r="809" s="2" customFormat="1">
      <c r="A809" s="39"/>
      <c r="B809" s="40"/>
      <c r="C809" s="41"/>
      <c r="D809" s="226" t="s">
        <v>149</v>
      </c>
      <c r="E809" s="41"/>
      <c r="F809" s="227" t="s">
        <v>1335</v>
      </c>
      <c r="G809" s="41"/>
      <c r="H809" s="41"/>
      <c r="I809" s="228"/>
      <c r="J809" s="41"/>
      <c r="K809" s="41"/>
      <c r="L809" s="45"/>
      <c r="M809" s="229"/>
      <c r="N809" s="230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149</v>
      </c>
      <c r="AU809" s="18" t="s">
        <v>80</v>
      </c>
    </row>
    <row r="810" s="13" customFormat="1">
      <c r="A810" s="13"/>
      <c r="B810" s="233"/>
      <c r="C810" s="234"/>
      <c r="D810" s="226" t="s">
        <v>153</v>
      </c>
      <c r="E810" s="235" t="s">
        <v>19</v>
      </c>
      <c r="F810" s="236" t="s">
        <v>1337</v>
      </c>
      <c r="G810" s="234"/>
      <c r="H810" s="237">
        <v>1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153</v>
      </c>
      <c r="AU810" s="243" t="s">
        <v>80</v>
      </c>
      <c r="AV810" s="13" t="s">
        <v>80</v>
      </c>
      <c r="AW810" s="13" t="s">
        <v>34</v>
      </c>
      <c r="AX810" s="13" t="s">
        <v>71</v>
      </c>
      <c r="AY810" s="243" t="s">
        <v>140</v>
      </c>
    </row>
    <row r="811" s="2" customFormat="1" ht="24.15" customHeight="1">
      <c r="A811" s="39"/>
      <c r="B811" s="40"/>
      <c r="C811" s="213" t="s">
        <v>1338</v>
      </c>
      <c r="D811" s="213" t="s">
        <v>142</v>
      </c>
      <c r="E811" s="214" t="s">
        <v>1339</v>
      </c>
      <c r="F811" s="215" t="s">
        <v>1340</v>
      </c>
      <c r="G811" s="216" t="s">
        <v>196</v>
      </c>
      <c r="H811" s="217">
        <v>0.090999999999999998</v>
      </c>
      <c r="I811" s="218"/>
      <c r="J811" s="219">
        <f>ROUND(I811*H811,2)</f>
        <v>0</v>
      </c>
      <c r="K811" s="215" t="s">
        <v>146</v>
      </c>
      <c r="L811" s="45"/>
      <c r="M811" s="220" t="s">
        <v>19</v>
      </c>
      <c r="N811" s="221" t="s">
        <v>42</v>
      </c>
      <c r="O811" s="85"/>
      <c r="P811" s="222">
        <f>O811*H811</f>
        <v>0</v>
      </c>
      <c r="Q811" s="222">
        <v>0</v>
      </c>
      <c r="R811" s="222">
        <f>Q811*H811</f>
        <v>0</v>
      </c>
      <c r="S811" s="222">
        <v>0</v>
      </c>
      <c r="T811" s="223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4" t="s">
        <v>264</v>
      </c>
      <c r="AT811" s="224" t="s">
        <v>142</v>
      </c>
      <c r="AU811" s="224" t="s">
        <v>80</v>
      </c>
      <c r="AY811" s="18" t="s">
        <v>140</v>
      </c>
      <c r="BE811" s="225">
        <f>IF(N811="základní",J811,0)</f>
        <v>0</v>
      </c>
      <c r="BF811" s="225">
        <f>IF(N811="snížená",J811,0)</f>
        <v>0</v>
      </c>
      <c r="BG811" s="225">
        <f>IF(N811="zákl. přenesená",J811,0)</f>
        <v>0</v>
      </c>
      <c r="BH811" s="225">
        <f>IF(N811="sníž. přenesená",J811,0)</f>
        <v>0</v>
      </c>
      <c r="BI811" s="225">
        <f>IF(N811="nulová",J811,0)</f>
        <v>0</v>
      </c>
      <c r="BJ811" s="18" t="s">
        <v>78</v>
      </c>
      <c r="BK811" s="225">
        <f>ROUND(I811*H811,2)</f>
        <v>0</v>
      </c>
      <c r="BL811" s="18" t="s">
        <v>264</v>
      </c>
      <c r="BM811" s="224" t="s">
        <v>1341</v>
      </c>
    </row>
    <row r="812" s="2" customFormat="1">
      <c r="A812" s="39"/>
      <c r="B812" s="40"/>
      <c r="C812" s="41"/>
      <c r="D812" s="226" t="s">
        <v>149</v>
      </c>
      <c r="E812" s="41"/>
      <c r="F812" s="227" t="s">
        <v>1342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149</v>
      </c>
      <c r="AU812" s="18" t="s">
        <v>80</v>
      </c>
    </row>
    <row r="813" s="2" customFormat="1">
      <c r="A813" s="39"/>
      <c r="B813" s="40"/>
      <c r="C813" s="41"/>
      <c r="D813" s="231" t="s">
        <v>151</v>
      </c>
      <c r="E813" s="41"/>
      <c r="F813" s="232" t="s">
        <v>1343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151</v>
      </c>
      <c r="AU813" s="18" t="s">
        <v>80</v>
      </c>
    </row>
    <row r="814" s="12" customFormat="1" ht="22.8" customHeight="1">
      <c r="A814" s="12"/>
      <c r="B814" s="197"/>
      <c r="C814" s="198"/>
      <c r="D814" s="199" t="s">
        <v>70</v>
      </c>
      <c r="E814" s="211" t="s">
        <v>1344</v>
      </c>
      <c r="F814" s="211" t="s">
        <v>1345</v>
      </c>
      <c r="G814" s="198"/>
      <c r="H814" s="198"/>
      <c r="I814" s="201"/>
      <c r="J814" s="212">
        <f>BK814</f>
        <v>0</v>
      </c>
      <c r="K814" s="198"/>
      <c r="L814" s="203"/>
      <c r="M814" s="204"/>
      <c r="N814" s="205"/>
      <c r="O814" s="205"/>
      <c r="P814" s="206">
        <f>SUM(P815:P822)</f>
        <v>0</v>
      </c>
      <c r="Q814" s="205"/>
      <c r="R814" s="206">
        <f>SUM(R815:R822)</f>
        <v>0.0089920799999999995</v>
      </c>
      <c r="S814" s="205"/>
      <c r="T814" s="207">
        <f>SUM(T815:T822)</f>
        <v>0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08" t="s">
        <v>80</v>
      </c>
      <c r="AT814" s="209" t="s">
        <v>70</v>
      </c>
      <c r="AU814" s="209" t="s">
        <v>78</v>
      </c>
      <c r="AY814" s="208" t="s">
        <v>140</v>
      </c>
      <c r="BK814" s="210">
        <f>SUM(BK815:BK822)</f>
        <v>0</v>
      </c>
    </row>
    <row r="815" s="2" customFormat="1" ht="24.15" customHeight="1">
      <c r="A815" s="39"/>
      <c r="B815" s="40"/>
      <c r="C815" s="213" t="s">
        <v>1346</v>
      </c>
      <c r="D815" s="213" t="s">
        <v>142</v>
      </c>
      <c r="E815" s="214" t="s">
        <v>1347</v>
      </c>
      <c r="F815" s="215" t="s">
        <v>1348</v>
      </c>
      <c r="G815" s="216" t="s">
        <v>145</v>
      </c>
      <c r="H815" s="217">
        <v>39.095999999999997</v>
      </c>
      <c r="I815" s="218"/>
      <c r="J815" s="219">
        <f>ROUND(I815*H815,2)</f>
        <v>0</v>
      </c>
      <c r="K815" s="215" t="s">
        <v>146</v>
      </c>
      <c r="L815" s="45"/>
      <c r="M815" s="220" t="s">
        <v>19</v>
      </c>
      <c r="N815" s="221" t="s">
        <v>42</v>
      </c>
      <c r="O815" s="85"/>
      <c r="P815" s="222">
        <f>O815*H815</f>
        <v>0</v>
      </c>
      <c r="Q815" s="222">
        <v>0.00023000000000000001</v>
      </c>
      <c r="R815" s="222">
        <f>Q815*H815</f>
        <v>0.0089920799999999995</v>
      </c>
      <c r="S815" s="222">
        <v>0</v>
      </c>
      <c r="T815" s="223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4" t="s">
        <v>264</v>
      </c>
      <c r="AT815" s="224" t="s">
        <v>142</v>
      </c>
      <c r="AU815" s="224" t="s">
        <v>80</v>
      </c>
      <c r="AY815" s="18" t="s">
        <v>140</v>
      </c>
      <c r="BE815" s="225">
        <f>IF(N815="základní",J815,0)</f>
        <v>0</v>
      </c>
      <c r="BF815" s="225">
        <f>IF(N815="snížená",J815,0)</f>
        <v>0</v>
      </c>
      <c r="BG815" s="225">
        <f>IF(N815="zákl. přenesená",J815,0)</f>
        <v>0</v>
      </c>
      <c r="BH815" s="225">
        <f>IF(N815="sníž. přenesená",J815,0)</f>
        <v>0</v>
      </c>
      <c r="BI815" s="225">
        <f>IF(N815="nulová",J815,0)</f>
        <v>0</v>
      </c>
      <c r="BJ815" s="18" t="s">
        <v>78</v>
      </c>
      <c r="BK815" s="225">
        <f>ROUND(I815*H815,2)</f>
        <v>0</v>
      </c>
      <c r="BL815" s="18" t="s">
        <v>264</v>
      </c>
      <c r="BM815" s="224" t="s">
        <v>1349</v>
      </c>
    </row>
    <row r="816" s="2" customFormat="1">
      <c r="A816" s="39"/>
      <c r="B816" s="40"/>
      <c r="C816" s="41"/>
      <c r="D816" s="226" t="s">
        <v>149</v>
      </c>
      <c r="E816" s="41"/>
      <c r="F816" s="227" t="s">
        <v>1350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149</v>
      </c>
      <c r="AU816" s="18" t="s">
        <v>80</v>
      </c>
    </row>
    <row r="817" s="2" customFormat="1">
      <c r="A817" s="39"/>
      <c r="B817" s="40"/>
      <c r="C817" s="41"/>
      <c r="D817" s="231" t="s">
        <v>151</v>
      </c>
      <c r="E817" s="41"/>
      <c r="F817" s="232" t="s">
        <v>1351</v>
      </c>
      <c r="G817" s="41"/>
      <c r="H817" s="41"/>
      <c r="I817" s="228"/>
      <c r="J817" s="41"/>
      <c r="K817" s="41"/>
      <c r="L817" s="45"/>
      <c r="M817" s="229"/>
      <c r="N817" s="230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151</v>
      </c>
      <c r="AU817" s="18" t="s">
        <v>80</v>
      </c>
    </row>
    <row r="818" s="13" customFormat="1">
      <c r="A818" s="13"/>
      <c r="B818" s="233"/>
      <c r="C818" s="234"/>
      <c r="D818" s="226" t="s">
        <v>153</v>
      </c>
      <c r="E818" s="235" t="s">
        <v>19</v>
      </c>
      <c r="F818" s="236" t="s">
        <v>1352</v>
      </c>
      <c r="G818" s="234"/>
      <c r="H818" s="237">
        <v>3.48075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153</v>
      </c>
      <c r="AU818" s="243" t="s">
        <v>80</v>
      </c>
      <c r="AV818" s="13" t="s">
        <v>80</v>
      </c>
      <c r="AW818" s="13" t="s">
        <v>34</v>
      </c>
      <c r="AX818" s="13" t="s">
        <v>71</v>
      </c>
      <c r="AY818" s="243" t="s">
        <v>140</v>
      </c>
    </row>
    <row r="819" s="13" customFormat="1">
      <c r="A819" s="13"/>
      <c r="B819" s="233"/>
      <c r="C819" s="234"/>
      <c r="D819" s="226" t="s">
        <v>153</v>
      </c>
      <c r="E819" s="235" t="s">
        <v>19</v>
      </c>
      <c r="F819" s="236" t="s">
        <v>1353</v>
      </c>
      <c r="G819" s="234"/>
      <c r="H819" s="237">
        <v>35.615600000000001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153</v>
      </c>
      <c r="AU819" s="243" t="s">
        <v>80</v>
      </c>
      <c r="AV819" s="13" t="s">
        <v>80</v>
      </c>
      <c r="AW819" s="13" t="s">
        <v>34</v>
      </c>
      <c r="AX819" s="13" t="s">
        <v>71</v>
      </c>
      <c r="AY819" s="243" t="s">
        <v>140</v>
      </c>
    </row>
    <row r="820" s="2" customFormat="1" ht="24.15" customHeight="1">
      <c r="A820" s="39"/>
      <c r="B820" s="40"/>
      <c r="C820" s="213" t="s">
        <v>1354</v>
      </c>
      <c r="D820" s="213" t="s">
        <v>142</v>
      </c>
      <c r="E820" s="214" t="s">
        <v>1355</v>
      </c>
      <c r="F820" s="215" t="s">
        <v>1356</v>
      </c>
      <c r="G820" s="216" t="s">
        <v>196</v>
      </c>
      <c r="H820" s="217">
        <v>0.0089999999999999993</v>
      </c>
      <c r="I820" s="218"/>
      <c r="J820" s="219">
        <f>ROUND(I820*H820,2)</f>
        <v>0</v>
      </c>
      <c r="K820" s="215" t="s">
        <v>146</v>
      </c>
      <c r="L820" s="45"/>
      <c r="M820" s="220" t="s">
        <v>19</v>
      </c>
      <c r="N820" s="221" t="s">
        <v>42</v>
      </c>
      <c r="O820" s="85"/>
      <c r="P820" s="222">
        <f>O820*H820</f>
        <v>0</v>
      </c>
      <c r="Q820" s="222">
        <v>0</v>
      </c>
      <c r="R820" s="222">
        <f>Q820*H820</f>
        <v>0</v>
      </c>
      <c r="S820" s="222">
        <v>0</v>
      </c>
      <c r="T820" s="223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4" t="s">
        <v>264</v>
      </c>
      <c r="AT820" s="224" t="s">
        <v>142</v>
      </c>
      <c r="AU820" s="224" t="s">
        <v>80</v>
      </c>
      <c r="AY820" s="18" t="s">
        <v>140</v>
      </c>
      <c r="BE820" s="225">
        <f>IF(N820="základní",J820,0)</f>
        <v>0</v>
      </c>
      <c r="BF820" s="225">
        <f>IF(N820="snížená",J820,0)</f>
        <v>0</v>
      </c>
      <c r="BG820" s="225">
        <f>IF(N820="zákl. přenesená",J820,0)</f>
        <v>0</v>
      </c>
      <c r="BH820" s="225">
        <f>IF(N820="sníž. přenesená",J820,0)</f>
        <v>0</v>
      </c>
      <c r="BI820" s="225">
        <f>IF(N820="nulová",J820,0)</f>
        <v>0</v>
      </c>
      <c r="BJ820" s="18" t="s">
        <v>78</v>
      </c>
      <c r="BK820" s="225">
        <f>ROUND(I820*H820,2)</f>
        <v>0</v>
      </c>
      <c r="BL820" s="18" t="s">
        <v>264</v>
      </c>
      <c r="BM820" s="224" t="s">
        <v>1357</v>
      </c>
    </row>
    <row r="821" s="2" customFormat="1">
      <c r="A821" s="39"/>
      <c r="B821" s="40"/>
      <c r="C821" s="41"/>
      <c r="D821" s="226" t="s">
        <v>149</v>
      </c>
      <c r="E821" s="41"/>
      <c r="F821" s="227" t="s">
        <v>1358</v>
      </c>
      <c r="G821" s="41"/>
      <c r="H821" s="41"/>
      <c r="I821" s="228"/>
      <c r="J821" s="41"/>
      <c r="K821" s="41"/>
      <c r="L821" s="45"/>
      <c r="M821" s="229"/>
      <c r="N821" s="230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149</v>
      </c>
      <c r="AU821" s="18" t="s">
        <v>80</v>
      </c>
    </row>
    <row r="822" s="2" customFormat="1">
      <c r="A822" s="39"/>
      <c r="B822" s="40"/>
      <c r="C822" s="41"/>
      <c r="D822" s="231" t="s">
        <v>151</v>
      </c>
      <c r="E822" s="41"/>
      <c r="F822" s="232" t="s">
        <v>1359</v>
      </c>
      <c r="G822" s="41"/>
      <c r="H822" s="41"/>
      <c r="I822" s="228"/>
      <c r="J822" s="41"/>
      <c r="K822" s="41"/>
      <c r="L822" s="45"/>
      <c r="M822" s="229"/>
      <c r="N822" s="230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151</v>
      </c>
      <c r="AU822" s="18" t="s">
        <v>80</v>
      </c>
    </row>
    <row r="823" s="12" customFormat="1" ht="22.8" customHeight="1">
      <c r="A823" s="12"/>
      <c r="B823" s="197"/>
      <c r="C823" s="198"/>
      <c r="D823" s="199" t="s">
        <v>70</v>
      </c>
      <c r="E823" s="211" t="s">
        <v>1360</v>
      </c>
      <c r="F823" s="211" t="s">
        <v>1361</v>
      </c>
      <c r="G823" s="198"/>
      <c r="H823" s="198"/>
      <c r="I823" s="201"/>
      <c r="J823" s="212">
        <f>BK823</f>
        <v>0</v>
      </c>
      <c r="K823" s="198"/>
      <c r="L823" s="203"/>
      <c r="M823" s="204"/>
      <c r="N823" s="205"/>
      <c r="O823" s="205"/>
      <c r="P823" s="206">
        <f>SUM(P824:P864)</f>
        <v>0</v>
      </c>
      <c r="Q823" s="205"/>
      <c r="R823" s="206">
        <f>SUM(R824:R864)</f>
        <v>0.039710349999999998</v>
      </c>
      <c r="S823" s="205"/>
      <c r="T823" s="207">
        <f>SUM(T824:T864)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08" t="s">
        <v>80</v>
      </c>
      <c r="AT823" s="209" t="s">
        <v>70</v>
      </c>
      <c r="AU823" s="209" t="s">
        <v>78</v>
      </c>
      <c r="AY823" s="208" t="s">
        <v>140</v>
      </c>
      <c r="BK823" s="210">
        <f>SUM(BK824:BK864)</f>
        <v>0</v>
      </c>
    </row>
    <row r="824" s="2" customFormat="1" ht="24.15" customHeight="1">
      <c r="A824" s="39"/>
      <c r="B824" s="40"/>
      <c r="C824" s="213" t="s">
        <v>1362</v>
      </c>
      <c r="D824" s="213" t="s">
        <v>142</v>
      </c>
      <c r="E824" s="214" t="s">
        <v>1363</v>
      </c>
      <c r="F824" s="215" t="s">
        <v>1364</v>
      </c>
      <c r="G824" s="216" t="s">
        <v>145</v>
      </c>
      <c r="H824" s="217">
        <v>5.665</v>
      </c>
      <c r="I824" s="218"/>
      <c r="J824" s="219">
        <f>ROUND(I824*H824,2)</f>
        <v>0</v>
      </c>
      <c r="K824" s="215" t="s">
        <v>146</v>
      </c>
      <c r="L824" s="45"/>
      <c r="M824" s="220" t="s">
        <v>19</v>
      </c>
      <c r="N824" s="221" t="s">
        <v>42</v>
      </c>
      <c r="O824" s="85"/>
      <c r="P824" s="222">
        <f>O824*H824</f>
        <v>0</v>
      </c>
      <c r="Q824" s="222">
        <v>2.0000000000000002E-05</v>
      </c>
      <c r="R824" s="222">
        <f>Q824*H824</f>
        <v>0.00011330000000000002</v>
      </c>
      <c r="S824" s="222">
        <v>0</v>
      </c>
      <c r="T824" s="223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4" t="s">
        <v>264</v>
      </c>
      <c r="AT824" s="224" t="s">
        <v>142</v>
      </c>
      <c r="AU824" s="224" t="s">
        <v>80</v>
      </c>
      <c r="AY824" s="18" t="s">
        <v>140</v>
      </c>
      <c r="BE824" s="225">
        <f>IF(N824="základní",J824,0)</f>
        <v>0</v>
      </c>
      <c r="BF824" s="225">
        <f>IF(N824="snížená",J824,0)</f>
        <v>0</v>
      </c>
      <c r="BG824" s="225">
        <f>IF(N824="zákl. přenesená",J824,0)</f>
        <v>0</v>
      </c>
      <c r="BH824" s="225">
        <f>IF(N824="sníž. přenesená",J824,0)</f>
        <v>0</v>
      </c>
      <c r="BI824" s="225">
        <f>IF(N824="nulová",J824,0)</f>
        <v>0</v>
      </c>
      <c r="BJ824" s="18" t="s">
        <v>78</v>
      </c>
      <c r="BK824" s="225">
        <f>ROUND(I824*H824,2)</f>
        <v>0</v>
      </c>
      <c r="BL824" s="18" t="s">
        <v>264</v>
      </c>
      <c r="BM824" s="224" t="s">
        <v>1365</v>
      </c>
    </row>
    <row r="825" s="2" customFormat="1">
      <c r="A825" s="39"/>
      <c r="B825" s="40"/>
      <c r="C825" s="41"/>
      <c r="D825" s="226" t="s">
        <v>149</v>
      </c>
      <c r="E825" s="41"/>
      <c r="F825" s="227" t="s">
        <v>1366</v>
      </c>
      <c r="G825" s="41"/>
      <c r="H825" s="41"/>
      <c r="I825" s="228"/>
      <c r="J825" s="41"/>
      <c r="K825" s="41"/>
      <c r="L825" s="45"/>
      <c r="M825" s="229"/>
      <c r="N825" s="230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149</v>
      </c>
      <c r="AU825" s="18" t="s">
        <v>80</v>
      </c>
    </row>
    <row r="826" s="2" customFormat="1">
      <c r="A826" s="39"/>
      <c r="B826" s="40"/>
      <c r="C826" s="41"/>
      <c r="D826" s="231" t="s">
        <v>151</v>
      </c>
      <c r="E826" s="41"/>
      <c r="F826" s="232" t="s">
        <v>1367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151</v>
      </c>
      <c r="AU826" s="18" t="s">
        <v>80</v>
      </c>
    </row>
    <row r="827" s="2" customFormat="1" ht="24.15" customHeight="1">
      <c r="A827" s="39"/>
      <c r="B827" s="40"/>
      <c r="C827" s="213" t="s">
        <v>1368</v>
      </c>
      <c r="D827" s="213" t="s">
        <v>142</v>
      </c>
      <c r="E827" s="214" t="s">
        <v>1369</v>
      </c>
      <c r="F827" s="215" t="s">
        <v>1370</v>
      </c>
      <c r="G827" s="216" t="s">
        <v>145</v>
      </c>
      <c r="H827" s="217">
        <v>5.665</v>
      </c>
      <c r="I827" s="218"/>
      <c r="J827" s="219">
        <f>ROUND(I827*H827,2)</f>
        <v>0</v>
      </c>
      <c r="K827" s="215" t="s">
        <v>146</v>
      </c>
      <c r="L827" s="45"/>
      <c r="M827" s="220" t="s">
        <v>19</v>
      </c>
      <c r="N827" s="221" t="s">
        <v>42</v>
      </c>
      <c r="O827" s="85"/>
      <c r="P827" s="222">
        <f>O827*H827</f>
        <v>0</v>
      </c>
      <c r="Q827" s="222">
        <v>0</v>
      </c>
      <c r="R827" s="222">
        <f>Q827*H827</f>
        <v>0</v>
      </c>
      <c r="S827" s="222">
        <v>0</v>
      </c>
      <c r="T827" s="223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4" t="s">
        <v>264</v>
      </c>
      <c r="AT827" s="224" t="s">
        <v>142</v>
      </c>
      <c r="AU827" s="224" t="s">
        <v>80</v>
      </c>
      <c r="AY827" s="18" t="s">
        <v>140</v>
      </c>
      <c r="BE827" s="225">
        <f>IF(N827="základní",J827,0)</f>
        <v>0</v>
      </c>
      <c r="BF827" s="225">
        <f>IF(N827="snížená",J827,0)</f>
        <v>0</v>
      </c>
      <c r="BG827" s="225">
        <f>IF(N827="zákl. přenesená",J827,0)</f>
        <v>0</v>
      </c>
      <c r="BH827" s="225">
        <f>IF(N827="sníž. přenesená",J827,0)</f>
        <v>0</v>
      </c>
      <c r="BI827" s="225">
        <f>IF(N827="nulová",J827,0)</f>
        <v>0</v>
      </c>
      <c r="BJ827" s="18" t="s">
        <v>78</v>
      </c>
      <c r="BK827" s="225">
        <f>ROUND(I827*H827,2)</f>
        <v>0</v>
      </c>
      <c r="BL827" s="18" t="s">
        <v>264</v>
      </c>
      <c r="BM827" s="224" t="s">
        <v>1371</v>
      </c>
    </row>
    <row r="828" s="2" customFormat="1">
      <c r="A828" s="39"/>
      <c r="B828" s="40"/>
      <c r="C828" s="41"/>
      <c r="D828" s="226" t="s">
        <v>149</v>
      </c>
      <c r="E828" s="41"/>
      <c r="F828" s="227" t="s">
        <v>1372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149</v>
      </c>
      <c r="AU828" s="18" t="s">
        <v>80</v>
      </c>
    </row>
    <row r="829" s="2" customFormat="1">
      <c r="A829" s="39"/>
      <c r="B829" s="40"/>
      <c r="C829" s="41"/>
      <c r="D829" s="231" t="s">
        <v>151</v>
      </c>
      <c r="E829" s="41"/>
      <c r="F829" s="232" t="s">
        <v>1373</v>
      </c>
      <c r="G829" s="41"/>
      <c r="H829" s="41"/>
      <c r="I829" s="228"/>
      <c r="J829" s="41"/>
      <c r="K829" s="41"/>
      <c r="L829" s="45"/>
      <c r="M829" s="229"/>
      <c r="N829" s="230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151</v>
      </c>
      <c r="AU829" s="18" t="s">
        <v>80</v>
      </c>
    </row>
    <row r="830" s="13" customFormat="1">
      <c r="A830" s="13"/>
      <c r="B830" s="233"/>
      <c r="C830" s="234"/>
      <c r="D830" s="226" t="s">
        <v>153</v>
      </c>
      <c r="E830" s="235" t="s">
        <v>19</v>
      </c>
      <c r="F830" s="236" t="s">
        <v>1374</v>
      </c>
      <c r="G830" s="234"/>
      <c r="H830" s="237">
        <v>5.6647999999999996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153</v>
      </c>
      <c r="AU830" s="243" t="s">
        <v>80</v>
      </c>
      <c r="AV830" s="13" t="s">
        <v>80</v>
      </c>
      <c r="AW830" s="13" t="s">
        <v>34</v>
      </c>
      <c r="AX830" s="13" t="s">
        <v>71</v>
      </c>
      <c r="AY830" s="243" t="s">
        <v>140</v>
      </c>
    </row>
    <row r="831" s="2" customFormat="1" ht="24.15" customHeight="1">
      <c r="A831" s="39"/>
      <c r="B831" s="40"/>
      <c r="C831" s="213" t="s">
        <v>1375</v>
      </c>
      <c r="D831" s="213" t="s">
        <v>142</v>
      </c>
      <c r="E831" s="214" t="s">
        <v>1376</v>
      </c>
      <c r="F831" s="215" t="s">
        <v>1377</v>
      </c>
      <c r="G831" s="216" t="s">
        <v>145</v>
      </c>
      <c r="H831" s="217">
        <v>5.665</v>
      </c>
      <c r="I831" s="218"/>
      <c r="J831" s="219">
        <f>ROUND(I831*H831,2)</f>
        <v>0</v>
      </c>
      <c r="K831" s="215" t="s">
        <v>146</v>
      </c>
      <c r="L831" s="45"/>
      <c r="M831" s="220" t="s">
        <v>19</v>
      </c>
      <c r="N831" s="221" t="s">
        <v>42</v>
      </c>
      <c r="O831" s="85"/>
      <c r="P831" s="222">
        <f>O831*H831</f>
        <v>0</v>
      </c>
      <c r="Q831" s="222">
        <v>0.00013999999999999999</v>
      </c>
      <c r="R831" s="222">
        <f>Q831*H831</f>
        <v>0.00079309999999999992</v>
      </c>
      <c r="S831" s="222">
        <v>0</v>
      </c>
      <c r="T831" s="223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4" t="s">
        <v>264</v>
      </c>
      <c r="AT831" s="224" t="s">
        <v>142</v>
      </c>
      <c r="AU831" s="224" t="s">
        <v>80</v>
      </c>
      <c r="AY831" s="18" t="s">
        <v>140</v>
      </c>
      <c r="BE831" s="225">
        <f>IF(N831="základní",J831,0)</f>
        <v>0</v>
      </c>
      <c r="BF831" s="225">
        <f>IF(N831="snížená",J831,0)</f>
        <v>0</v>
      </c>
      <c r="BG831" s="225">
        <f>IF(N831="zákl. přenesená",J831,0)</f>
        <v>0</v>
      </c>
      <c r="BH831" s="225">
        <f>IF(N831="sníž. přenesená",J831,0)</f>
        <v>0</v>
      </c>
      <c r="BI831" s="225">
        <f>IF(N831="nulová",J831,0)</f>
        <v>0</v>
      </c>
      <c r="BJ831" s="18" t="s">
        <v>78</v>
      </c>
      <c r="BK831" s="225">
        <f>ROUND(I831*H831,2)</f>
        <v>0</v>
      </c>
      <c r="BL831" s="18" t="s">
        <v>264</v>
      </c>
      <c r="BM831" s="224" t="s">
        <v>1378</v>
      </c>
    </row>
    <row r="832" s="2" customFormat="1">
      <c r="A832" s="39"/>
      <c r="B832" s="40"/>
      <c r="C832" s="41"/>
      <c r="D832" s="226" t="s">
        <v>149</v>
      </c>
      <c r="E832" s="41"/>
      <c r="F832" s="227" t="s">
        <v>1379</v>
      </c>
      <c r="G832" s="41"/>
      <c r="H832" s="41"/>
      <c r="I832" s="228"/>
      <c r="J832" s="41"/>
      <c r="K832" s="41"/>
      <c r="L832" s="45"/>
      <c r="M832" s="229"/>
      <c r="N832" s="230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149</v>
      </c>
      <c r="AU832" s="18" t="s">
        <v>80</v>
      </c>
    </row>
    <row r="833" s="2" customFormat="1">
      <c r="A833" s="39"/>
      <c r="B833" s="40"/>
      <c r="C833" s="41"/>
      <c r="D833" s="231" t="s">
        <v>151</v>
      </c>
      <c r="E833" s="41"/>
      <c r="F833" s="232" t="s">
        <v>1380</v>
      </c>
      <c r="G833" s="41"/>
      <c r="H833" s="41"/>
      <c r="I833" s="228"/>
      <c r="J833" s="41"/>
      <c r="K833" s="41"/>
      <c r="L833" s="45"/>
      <c r="M833" s="229"/>
      <c r="N833" s="230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151</v>
      </c>
      <c r="AU833" s="18" t="s">
        <v>80</v>
      </c>
    </row>
    <row r="834" s="2" customFormat="1" ht="24.15" customHeight="1">
      <c r="A834" s="39"/>
      <c r="B834" s="40"/>
      <c r="C834" s="213" t="s">
        <v>1381</v>
      </c>
      <c r="D834" s="213" t="s">
        <v>142</v>
      </c>
      <c r="E834" s="214" t="s">
        <v>1382</v>
      </c>
      <c r="F834" s="215" t="s">
        <v>1383</v>
      </c>
      <c r="G834" s="216" t="s">
        <v>145</v>
      </c>
      <c r="H834" s="217">
        <v>5.665</v>
      </c>
      <c r="I834" s="218"/>
      <c r="J834" s="219">
        <f>ROUND(I834*H834,2)</f>
        <v>0</v>
      </c>
      <c r="K834" s="215" t="s">
        <v>146</v>
      </c>
      <c r="L834" s="45"/>
      <c r="M834" s="220" t="s">
        <v>19</v>
      </c>
      <c r="N834" s="221" t="s">
        <v>42</v>
      </c>
      <c r="O834" s="85"/>
      <c r="P834" s="222">
        <f>O834*H834</f>
        <v>0</v>
      </c>
      <c r="Q834" s="222">
        <v>0.00036999999999999999</v>
      </c>
      <c r="R834" s="222">
        <f>Q834*H834</f>
        <v>0.0020960499999999999</v>
      </c>
      <c r="S834" s="222">
        <v>0</v>
      </c>
      <c r="T834" s="223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4" t="s">
        <v>264</v>
      </c>
      <c r="AT834" s="224" t="s">
        <v>142</v>
      </c>
      <c r="AU834" s="224" t="s">
        <v>80</v>
      </c>
      <c r="AY834" s="18" t="s">
        <v>140</v>
      </c>
      <c r="BE834" s="225">
        <f>IF(N834="základní",J834,0)</f>
        <v>0</v>
      </c>
      <c r="BF834" s="225">
        <f>IF(N834="snížená",J834,0)</f>
        <v>0</v>
      </c>
      <c r="BG834" s="225">
        <f>IF(N834="zákl. přenesená",J834,0)</f>
        <v>0</v>
      </c>
      <c r="BH834" s="225">
        <f>IF(N834="sníž. přenesená",J834,0)</f>
        <v>0</v>
      </c>
      <c r="BI834" s="225">
        <f>IF(N834="nulová",J834,0)</f>
        <v>0</v>
      </c>
      <c r="BJ834" s="18" t="s">
        <v>78</v>
      </c>
      <c r="BK834" s="225">
        <f>ROUND(I834*H834,2)</f>
        <v>0</v>
      </c>
      <c r="BL834" s="18" t="s">
        <v>264</v>
      </c>
      <c r="BM834" s="224" t="s">
        <v>1384</v>
      </c>
    </row>
    <row r="835" s="2" customFormat="1">
      <c r="A835" s="39"/>
      <c r="B835" s="40"/>
      <c r="C835" s="41"/>
      <c r="D835" s="226" t="s">
        <v>149</v>
      </c>
      <c r="E835" s="41"/>
      <c r="F835" s="227" t="s">
        <v>1385</v>
      </c>
      <c r="G835" s="41"/>
      <c r="H835" s="41"/>
      <c r="I835" s="228"/>
      <c r="J835" s="41"/>
      <c r="K835" s="41"/>
      <c r="L835" s="45"/>
      <c r="M835" s="229"/>
      <c r="N835" s="230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149</v>
      </c>
      <c r="AU835" s="18" t="s">
        <v>80</v>
      </c>
    </row>
    <row r="836" s="2" customFormat="1">
      <c r="A836" s="39"/>
      <c r="B836" s="40"/>
      <c r="C836" s="41"/>
      <c r="D836" s="231" t="s">
        <v>151</v>
      </c>
      <c r="E836" s="41"/>
      <c r="F836" s="232" t="s">
        <v>1386</v>
      </c>
      <c r="G836" s="41"/>
      <c r="H836" s="41"/>
      <c r="I836" s="228"/>
      <c r="J836" s="41"/>
      <c r="K836" s="41"/>
      <c r="L836" s="45"/>
      <c r="M836" s="229"/>
      <c r="N836" s="230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151</v>
      </c>
      <c r="AU836" s="18" t="s">
        <v>80</v>
      </c>
    </row>
    <row r="837" s="2" customFormat="1" ht="24.15" customHeight="1">
      <c r="A837" s="39"/>
      <c r="B837" s="40"/>
      <c r="C837" s="213" t="s">
        <v>1387</v>
      </c>
      <c r="D837" s="213" t="s">
        <v>142</v>
      </c>
      <c r="E837" s="214" t="s">
        <v>1388</v>
      </c>
      <c r="F837" s="215" t="s">
        <v>1389</v>
      </c>
      <c r="G837" s="216" t="s">
        <v>145</v>
      </c>
      <c r="H837" s="217">
        <v>116.359</v>
      </c>
      <c r="I837" s="218"/>
      <c r="J837" s="219">
        <f>ROUND(I837*H837,2)</f>
        <v>0</v>
      </c>
      <c r="K837" s="215" t="s">
        <v>146</v>
      </c>
      <c r="L837" s="45"/>
      <c r="M837" s="220" t="s">
        <v>19</v>
      </c>
      <c r="N837" s="221" t="s">
        <v>42</v>
      </c>
      <c r="O837" s="85"/>
      <c r="P837" s="222">
        <f>O837*H837</f>
        <v>0</v>
      </c>
      <c r="Q837" s="222">
        <v>0.00022000000000000001</v>
      </c>
      <c r="R837" s="222">
        <f>Q837*H837</f>
        <v>0.02559898</v>
      </c>
      <c r="S837" s="222">
        <v>0</v>
      </c>
      <c r="T837" s="223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4" t="s">
        <v>264</v>
      </c>
      <c r="AT837" s="224" t="s">
        <v>142</v>
      </c>
      <c r="AU837" s="224" t="s">
        <v>80</v>
      </c>
      <c r="AY837" s="18" t="s">
        <v>140</v>
      </c>
      <c r="BE837" s="225">
        <f>IF(N837="základní",J837,0)</f>
        <v>0</v>
      </c>
      <c r="BF837" s="225">
        <f>IF(N837="snížená",J837,0)</f>
        <v>0</v>
      </c>
      <c r="BG837" s="225">
        <f>IF(N837="zákl. přenesená",J837,0)</f>
        <v>0</v>
      </c>
      <c r="BH837" s="225">
        <f>IF(N837="sníž. přenesená",J837,0)</f>
        <v>0</v>
      </c>
      <c r="BI837" s="225">
        <f>IF(N837="nulová",J837,0)</f>
        <v>0</v>
      </c>
      <c r="BJ837" s="18" t="s">
        <v>78</v>
      </c>
      <c r="BK837" s="225">
        <f>ROUND(I837*H837,2)</f>
        <v>0</v>
      </c>
      <c r="BL837" s="18" t="s">
        <v>264</v>
      </c>
      <c r="BM837" s="224" t="s">
        <v>1390</v>
      </c>
    </row>
    <row r="838" s="2" customFormat="1">
      <c r="A838" s="39"/>
      <c r="B838" s="40"/>
      <c r="C838" s="41"/>
      <c r="D838" s="226" t="s">
        <v>149</v>
      </c>
      <c r="E838" s="41"/>
      <c r="F838" s="227" t="s">
        <v>1391</v>
      </c>
      <c r="G838" s="41"/>
      <c r="H838" s="41"/>
      <c r="I838" s="228"/>
      <c r="J838" s="41"/>
      <c r="K838" s="41"/>
      <c r="L838" s="45"/>
      <c r="M838" s="229"/>
      <c r="N838" s="230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149</v>
      </c>
      <c r="AU838" s="18" t="s">
        <v>80</v>
      </c>
    </row>
    <row r="839" s="2" customFormat="1">
      <c r="A839" s="39"/>
      <c r="B839" s="40"/>
      <c r="C839" s="41"/>
      <c r="D839" s="231" t="s">
        <v>151</v>
      </c>
      <c r="E839" s="41"/>
      <c r="F839" s="232" t="s">
        <v>1392</v>
      </c>
      <c r="G839" s="41"/>
      <c r="H839" s="41"/>
      <c r="I839" s="228"/>
      <c r="J839" s="41"/>
      <c r="K839" s="41"/>
      <c r="L839" s="45"/>
      <c r="M839" s="229"/>
      <c r="N839" s="230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151</v>
      </c>
      <c r="AU839" s="18" t="s">
        <v>80</v>
      </c>
    </row>
    <row r="840" s="13" customFormat="1">
      <c r="A840" s="13"/>
      <c r="B840" s="233"/>
      <c r="C840" s="234"/>
      <c r="D840" s="226" t="s">
        <v>153</v>
      </c>
      <c r="E840" s="235" t="s">
        <v>19</v>
      </c>
      <c r="F840" s="236" t="s">
        <v>1393</v>
      </c>
      <c r="G840" s="234"/>
      <c r="H840" s="237">
        <v>51.401600000000002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153</v>
      </c>
      <c r="AU840" s="243" t="s">
        <v>80</v>
      </c>
      <c r="AV840" s="13" t="s">
        <v>80</v>
      </c>
      <c r="AW840" s="13" t="s">
        <v>34</v>
      </c>
      <c r="AX840" s="13" t="s">
        <v>71</v>
      </c>
      <c r="AY840" s="243" t="s">
        <v>140</v>
      </c>
    </row>
    <row r="841" s="13" customFormat="1">
      <c r="A841" s="13"/>
      <c r="B841" s="233"/>
      <c r="C841" s="234"/>
      <c r="D841" s="226" t="s">
        <v>153</v>
      </c>
      <c r="E841" s="235" t="s">
        <v>19</v>
      </c>
      <c r="F841" s="236" t="s">
        <v>1394</v>
      </c>
      <c r="G841" s="234"/>
      <c r="H841" s="237">
        <v>54.378999999999998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153</v>
      </c>
      <c r="AU841" s="243" t="s">
        <v>80</v>
      </c>
      <c r="AV841" s="13" t="s">
        <v>80</v>
      </c>
      <c r="AW841" s="13" t="s">
        <v>34</v>
      </c>
      <c r="AX841" s="13" t="s">
        <v>71</v>
      </c>
      <c r="AY841" s="243" t="s">
        <v>140</v>
      </c>
    </row>
    <row r="842" s="13" customFormat="1">
      <c r="A842" s="13"/>
      <c r="B842" s="233"/>
      <c r="C842" s="234"/>
      <c r="D842" s="226" t="s">
        <v>153</v>
      </c>
      <c r="E842" s="234"/>
      <c r="F842" s="236" t="s">
        <v>1395</v>
      </c>
      <c r="G842" s="234"/>
      <c r="H842" s="237">
        <v>116.359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153</v>
      </c>
      <c r="AU842" s="243" t="s">
        <v>80</v>
      </c>
      <c r="AV842" s="13" t="s">
        <v>80</v>
      </c>
      <c r="AW842" s="13" t="s">
        <v>4</v>
      </c>
      <c r="AX842" s="13" t="s">
        <v>78</v>
      </c>
      <c r="AY842" s="243" t="s">
        <v>140</v>
      </c>
    </row>
    <row r="843" s="2" customFormat="1" ht="24.15" customHeight="1">
      <c r="A843" s="39"/>
      <c r="B843" s="40"/>
      <c r="C843" s="213" t="s">
        <v>1396</v>
      </c>
      <c r="D843" s="213" t="s">
        <v>142</v>
      </c>
      <c r="E843" s="214" t="s">
        <v>1397</v>
      </c>
      <c r="F843" s="215" t="s">
        <v>1398</v>
      </c>
      <c r="G843" s="216" t="s">
        <v>145</v>
      </c>
      <c r="H843" s="217">
        <v>105.78100000000001</v>
      </c>
      <c r="I843" s="218"/>
      <c r="J843" s="219">
        <f>ROUND(I843*H843,2)</f>
        <v>0</v>
      </c>
      <c r="K843" s="215" t="s">
        <v>146</v>
      </c>
      <c r="L843" s="45"/>
      <c r="M843" s="220" t="s">
        <v>19</v>
      </c>
      <c r="N843" s="221" t="s">
        <v>42</v>
      </c>
      <c r="O843" s="85"/>
      <c r="P843" s="222">
        <f>O843*H843</f>
        <v>0</v>
      </c>
      <c r="Q843" s="222">
        <v>8.0000000000000007E-05</v>
      </c>
      <c r="R843" s="222">
        <f>Q843*H843</f>
        <v>0.0084624800000000014</v>
      </c>
      <c r="S843" s="222">
        <v>0</v>
      </c>
      <c r="T843" s="223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4" t="s">
        <v>264</v>
      </c>
      <c r="AT843" s="224" t="s">
        <v>142</v>
      </c>
      <c r="AU843" s="224" t="s">
        <v>80</v>
      </c>
      <c r="AY843" s="18" t="s">
        <v>140</v>
      </c>
      <c r="BE843" s="225">
        <f>IF(N843="základní",J843,0)</f>
        <v>0</v>
      </c>
      <c r="BF843" s="225">
        <f>IF(N843="snížená",J843,0)</f>
        <v>0</v>
      </c>
      <c r="BG843" s="225">
        <f>IF(N843="zákl. přenesená",J843,0)</f>
        <v>0</v>
      </c>
      <c r="BH843" s="225">
        <f>IF(N843="sníž. přenesená",J843,0)</f>
        <v>0</v>
      </c>
      <c r="BI843" s="225">
        <f>IF(N843="nulová",J843,0)</f>
        <v>0</v>
      </c>
      <c r="BJ843" s="18" t="s">
        <v>78</v>
      </c>
      <c r="BK843" s="225">
        <f>ROUND(I843*H843,2)</f>
        <v>0</v>
      </c>
      <c r="BL843" s="18" t="s">
        <v>264</v>
      </c>
      <c r="BM843" s="224" t="s">
        <v>1399</v>
      </c>
    </row>
    <row r="844" s="2" customFormat="1">
      <c r="A844" s="39"/>
      <c r="B844" s="40"/>
      <c r="C844" s="41"/>
      <c r="D844" s="226" t="s">
        <v>149</v>
      </c>
      <c r="E844" s="41"/>
      <c r="F844" s="227" t="s">
        <v>1400</v>
      </c>
      <c r="G844" s="41"/>
      <c r="H844" s="41"/>
      <c r="I844" s="228"/>
      <c r="J844" s="41"/>
      <c r="K844" s="41"/>
      <c r="L844" s="45"/>
      <c r="M844" s="229"/>
      <c r="N844" s="230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149</v>
      </c>
      <c r="AU844" s="18" t="s">
        <v>80</v>
      </c>
    </row>
    <row r="845" s="2" customFormat="1">
      <c r="A845" s="39"/>
      <c r="B845" s="40"/>
      <c r="C845" s="41"/>
      <c r="D845" s="231" t="s">
        <v>151</v>
      </c>
      <c r="E845" s="41"/>
      <c r="F845" s="232" t="s">
        <v>1401</v>
      </c>
      <c r="G845" s="41"/>
      <c r="H845" s="41"/>
      <c r="I845" s="228"/>
      <c r="J845" s="41"/>
      <c r="K845" s="41"/>
      <c r="L845" s="45"/>
      <c r="M845" s="229"/>
      <c r="N845" s="230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151</v>
      </c>
      <c r="AU845" s="18" t="s">
        <v>80</v>
      </c>
    </row>
    <row r="846" s="13" customFormat="1">
      <c r="A846" s="13"/>
      <c r="B846" s="233"/>
      <c r="C846" s="234"/>
      <c r="D846" s="226" t="s">
        <v>153</v>
      </c>
      <c r="E846" s="235" t="s">
        <v>19</v>
      </c>
      <c r="F846" s="236" t="s">
        <v>1393</v>
      </c>
      <c r="G846" s="234"/>
      <c r="H846" s="237">
        <v>51.401600000000002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153</v>
      </c>
      <c r="AU846" s="243" t="s">
        <v>80</v>
      </c>
      <c r="AV846" s="13" t="s">
        <v>80</v>
      </c>
      <c r="AW846" s="13" t="s">
        <v>34</v>
      </c>
      <c r="AX846" s="13" t="s">
        <v>71</v>
      </c>
      <c r="AY846" s="243" t="s">
        <v>140</v>
      </c>
    </row>
    <row r="847" s="13" customFormat="1">
      <c r="A847" s="13"/>
      <c r="B847" s="233"/>
      <c r="C847" s="234"/>
      <c r="D847" s="226" t="s">
        <v>153</v>
      </c>
      <c r="E847" s="235" t="s">
        <v>19</v>
      </c>
      <c r="F847" s="236" t="s">
        <v>1394</v>
      </c>
      <c r="G847" s="234"/>
      <c r="H847" s="237">
        <v>54.378999999999998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153</v>
      </c>
      <c r="AU847" s="243" t="s">
        <v>80</v>
      </c>
      <c r="AV847" s="13" t="s">
        <v>80</v>
      </c>
      <c r="AW847" s="13" t="s">
        <v>34</v>
      </c>
      <c r="AX847" s="13" t="s">
        <v>71</v>
      </c>
      <c r="AY847" s="243" t="s">
        <v>140</v>
      </c>
    </row>
    <row r="848" s="2" customFormat="1" ht="24.15" customHeight="1">
      <c r="A848" s="39"/>
      <c r="B848" s="40"/>
      <c r="C848" s="213" t="s">
        <v>1402</v>
      </c>
      <c r="D848" s="213" t="s">
        <v>142</v>
      </c>
      <c r="E848" s="214" t="s">
        <v>1403</v>
      </c>
      <c r="F848" s="215" t="s">
        <v>1404</v>
      </c>
      <c r="G848" s="216" t="s">
        <v>145</v>
      </c>
      <c r="H848" s="217">
        <v>3.9420000000000002</v>
      </c>
      <c r="I848" s="218"/>
      <c r="J848" s="219">
        <f>ROUND(I848*H848,2)</f>
        <v>0</v>
      </c>
      <c r="K848" s="215" t="s">
        <v>146</v>
      </c>
      <c r="L848" s="45"/>
      <c r="M848" s="220" t="s">
        <v>19</v>
      </c>
      <c r="N848" s="221" t="s">
        <v>42</v>
      </c>
      <c r="O848" s="85"/>
      <c r="P848" s="222">
        <f>O848*H848</f>
        <v>0</v>
      </c>
      <c r="Q848" s="222">
        <v>6.0000000000000002E-05</v>
      </c>
      <c r="R848" s="222">
        <f>Q848*H848</f>
        <v>0.00023652000000000002</v>
      </c>
      <c r="S848" s="222">
        <v>0</v>
      </c>
      <c r="T848" s="223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24" t="s">
        <v>264</v>
      </c>
      <c r="AT848" s="224" t="s">
        <v>142</v>
      </c>
      <c r="AU848" s="224" t="s">
        <v>80</v>
      </c>
      <c r="AY848" s="18" t="s">
        <v>140</v>
      </c>
      <c r="BE848" s="225">
        <f>IF(N848="základní",J848,0)</f>
        <v>0</v>
      </c>
      <c r="BF848" s="225">
        <f>IF(N848="snížená",J848,0)</f>
        <v>0</v>
      </c>
      <c r="BG848" s="225">
        <f>IF(N848="zákl. přenesená",J848,0)</f>
        <v>0</v>
      </c>
      <c r="BH848" s="225">
        <f>IF(N848="sníž. přenesená",J848,0)</f>
        <v>0</v>
      </c>
      <c r="BI848" s="225">
        <f>IF(N848="nulová",J848,0)</f>
        <v>0</v>
      </c>
      <c r="BJ848" s="18" t="s">
        <v>78</v>
      </c>
      <c r="BK848" s="225">
        <f>ROUND(I848*H848,2)</f>
        <v>0</v>
      </c>
      <c r="BL848" s="18" t="s">
        <v>264</v>
      </c>
      <c r="BM848" s="224" t="s">
        <v>1405</v>
      </c>
    </row>
    <row r="849" s="2" customFormat="1">
      <c r="A849" s="39"/>
      <c r="B849" s="40"/>
      <c r="C849" s="41"/>
      <c r="D849" s="226" t="s">
        <v>149</v>
      </c>
      <c r="E849" s="41"/>
      <c r="F849" s="227" t="s">
        <v>1406</v>
      </c>
      <c r="G849" s="41"/>
      <c r="H849" s="41"/>
      <c r="I849" s="228"/>
      <c r="J849" s="41"/>
      <c r="K849" s="41"/>
      <c r="L849" s="45"/>
      <c r="M849" s="229"/>
      <c r="N849" s="230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149</v>
      </c>
      <c r="AU849" s="18" t="s">
        <v>80</v>
      </c>
    </row>
    <row r="850" s="2" customFormat="1">
      <c r="A850" s="39"/>
      <c r="B850" s="40"/>
      <c r="C850" s="41"/>
      <c r="D850" s="231" t="s">
        <v>151</v>
      </c>
      <c r="E850" s="41"/>
      <c r="F850" s="232" t="s">
        <v>1407</v>
      </c>
      <c r="G850" s="41"/>
      <c r="H850" s="41"/>
      <c r="I850" s="228"/>
      <c r="J850" s="41"/>
      <c r="K850" s="41"/>
      <c r="L850" s="45"/>
      <c r="M850" s="229"/>
      <c r="N850" s="230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151</v>
      </c>
      <c r="AU850" s="18" t="s">
        <v>80</v>
      </c>
    </row>
    <row r="851" s="13" customFormat="1">
      <c r="A851" s="13"/>
      <c r="B851" s="233"/>
      <c r="C851" s="234"/>
      <c r="D851" s="226" t="s">
        <v>153</v>
      </c>
      <c r="E851" s="235" t="s">
        <v>19</v>
      </c>
      <c r="F851" s="236" t="s">
        <v>1408</v>
      </c>
      <c r="G851" s="234"/>
      <c r="H851" s="237">
        <v>3.9420000000000002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153</v>
      </c>
      <c r="AU851" s="243" t="s">
        <v>80</v>
      </c>
      <c r="AV851" s="13" t="s">
        <v>80</v>
      </c>
      <c r="AW851" s="13" t="s">
        <v>34</v>
      </c>
      <c r="AX851" s="13" t="s">
        <v>71</v>
      </c>
      <c r="AY851" s="243" t="s">
        <v>140</v>
      </c>
    </row>
    <row r="852" s="2" customFormat="1" ht="24.15" customHeight="1">
      <c r="A852" s="39"/>
      <c r="B852" s="40"/>
      <c r="C852" s="213" t="s">
        <v>1409</v>
      </c>
      <c r="D852" s="213" t="s">
        <v>142</v>
      </c>
      <c r="E852" s="214" t="s">
        <v>1410</v>
      </c>
      <c r="F852" s="215" t="s">
        <v>1411</v>
      </c>
      <c r="G852" s="216" t="s">
        <v>145</v>
      </c>
      <c r="H852" s="217">
        <v>10.456</v>
      </c>
      <c r="I852" s="218"/>
      <c r="J852" s="219">
        <f>ROUND(I852*H852,2)</f>
        <v>0</v>
      </c>
      <c r="K852" s="215" t="s">
        <v>146</v>
      </c>
      <c r="L852" s="45"/>
      <c r="M852" s="220" t="s">
        <v>19</v>
      </c>
      <c r="N852" s="221" t="s">
        <v>42</v>
      </c>
      <c r="O852" s="85"/>
      <c r="P852" s="222">
        <f>O852*H852</f>
        <v>0</v>
      </c>
      <c r="Q852" s="222">
        <v>0.00013999999999999999</v>
      </c>
      <c r="R852" s="222">
        <f>Q852*H852</f>
        <v>0.0014638399999999999</v>
      </c>
      <c r="S852" s="222">
        <v>0</v>
      </c>
      <c r="T852" s="223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4" t="s">
        <v>264</v>
      </c>
      <c r="AT852" s="224" t="s">
        <v>142</v>
      </c>
      <c r="AU852" s="224" t="s">
        <v>80</v>
      </c>
      <c r="AY852" s="18" t="s">
        <v>140</v>
      </c>
      <c r="BE852" s="225">
        <f>IF(N852="základní",J852,0)</f>
        <v>0</v>
      </c>
      <c r="BF852" s="225">
        <f>IF(N852="snížená",J852,0)</f>
        <v>0</v>
      </c>
      <c r="BG852" s="225">
        <f>IF(N852="zákl. přenesená",J852,0)</f>
        <v>0</v>
      </c>
      <c r="BH852" s="225">
        <f>IF(N852="sníž. přenesená",J852,0)</f>
        <v>0</v>
      </c>
      <c r="BI852" s="225">
        <f>IF(N852="nulová",J852,0)</f>
        <v>0</v>
      </c>
      <c r="BJ852" s="18" t="s">
        <v>78</v>
      </c>
      <c r="BK852" s="225">
        <f>ROUND(I852*H852,2)</f>
        <v>0</v>
      </c>
      <c r="BL852" s="18" t="s">
        <v>264</v>
      </c>
      <c r="BM852" s="224" t="s">
        <v>1412</v>
      </c>
    </row>
    <row r="853" s="2" customFormat="1">
      <c r="A853" s="39"/>
      <c r="B853" s="40"/>
      <c r="C853" s="41"/>
      <c r="D853" s="226" t="s">
        <v>149</v>
      </c>
      <c r="E853" s="41"/>
      <c r="F853" s="227" t="s">
        <v>1413</v>
      </c>
      <c r="G853" s="41"/>
      <c r="H853" s="41"/>
      <c r="I853" s="228"/>
      <c r="J853" s="41"/>
      <c r="K853" s="41"/>
      <c r="L853" s="45"/>
      <c r="M853" s="229"/>
      <c r="N853" s="230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149</v>
      </c>
      <c r="AU853" s="18" t="s">
        <v>80</v>
      </c>
    </row>
    <row r="854" s="2" customFormat="1">
      <c r="A854" s="39"/>
      <c r="B854" s="40"/>
      <c r="C854" s="41"/>
      <c r="D854" s="231" t="s">
        <v>151</v>
      </c>
      <c r="E854" s="41"/>
      <c r="F854" s="232" t="s">
        <v>1414</v>
      </c>
      <c r="G854" s="41"/>
      <c r="H854" s="41"/>
      <c r="I854" s="228"/>
      <c r="J854" s="41"/>
      <c r="K854" s="41"/>
      <c r="L854" s="45"/>
      <c r="M854" s="229"/>
      <c r="N854" s="230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151</v>
      </c>
      <c r="AU854" s="18" t="s">
        <v>80</v>
      </c>
    </row>
    <row r="855" s="13" customFormat="1">
      <c r="A855" s="13"/>
      <c r="B855" s="233"/>
      <c r="C855" s="234"/>
      <c r="D855" s="226" t="s">
        <v>153</v>
      </c>
      <c r="E855" s="235" t="s">
        <v>19</v>
      </c>
      <c r="F855" s="236" t="s">
        <v>1415</v>
      </c>
      <c r="G855" s="234"/>
      <c r="H855" s="237">
        <v>5.8649999999999993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153</v>
      </c>
      <c r="AU855" s="243" t="s">
        <v>80</v>
      </c>
      <c r="AV855" s="13" t="s">
        <v>80</v>
      </c>
      <c r="AW855" s="13" t="s">
        <v>34</v>
      </c>
      <c r="AX855" s="13" t="s">
        <v>71</v>
      </c>
      <c r="AY855" s="243" t="s">
        <v>140</v>
      </c>
    </row>
    <row r="856" s="13" customFormat="1">
      <c r="A856" s="13"/>
      <c r="B856" s="233"/>
      <c r="C856" s="234"/>
      <c r="D856" s="226" t="s">
        <v>153</v>
      </c>
      <c r="E856" s="235" t="s">
        <v>19</v>
      </c>
      <c r="F856" s="236" t="s">
        <v>1416</v>
      </c>
      <c r="G856" s="234"/>
      <c r="H856" s="237">
        <v>0.64899999999999991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153</v>
      </c>
      <c r="AU856" s="243" t="s">
        <v>80</v>
      </c>
      <c r="AV856" s="13" t="s">
        <v>80</v>
      </c>
      <c r="AW856" s="13" t="s">
        <v>34</v>
      </c>
      <c r="AX856" s="13" t="s">
        <v>71</v>
      </c>
      <c r="AY856" s="243" t="s">
        <v>140</v>
      </c>
    </row>
    <row r="857" s="13" customFormat="1">
      <c r="A857" s="13"/>
      <c r="B857" s="233"/>
      <c r="C857" s="234"/>
      <c r="D857" s="226" t="s">
        <v>153</v>
      </c>
      <c r="E857" s="235" t="s">
        <v>19</v>
      </c>
      <c r="F857" s="236" t="s">
        <v>1408</v>
      </c>
      <c r="G857" s="234"/>
      <c r="H857" s="237">
        <v>3.9420000000000002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153</v>
      </c>
      <c r="AU857" s="243" t="s">
        <v>80</v>
      </c>
      <c r="AV857" s="13" t="s">
        <v>80</v>
      </c>
      <c r="AW857" s="13" t="s">
        <v>34</v>
      </c>
      <c r="AX857" s="13" t="s">
        <v>71</v>
      </c>
      <c r="AY857" s="243" t="s">
        <v>140</v>
      </c>
    </row>
    <row r="858" s="2" customFormat="1" ht="24.15" customHeight="1">
      <c r="A858" s="39"/>
      <c r="B858" s="40"/>
      <c r="C858" s="213" t="s">
        <v>1417</v>
      </c>
      <c r="D858" s="213" t="s">
        <v>142</v>
      </c>
      <c r="E858" s="214" t="s">
        <v>1418</v>
      </c>
      <c r="F858" s="215" t="s">
        <v>1419</v>
      </c>
      <c r="G858" s="216" t="s">
        <v>145</v>
      </c>
      <c r="H858" s="217">
        <v>3.9420000000000002</v>
      </c>
      <c r="I858" s="218"/>
      <c r="J858" s="219">
        <f>ROUND(I858*H858,2)</f>
        <v>0</v>
      </c>
      <c r="K858" s="215" t="s">
        <v>146</v>
      </c>
      <c r="L858" s="45"/>
      <c r="M858" s="220" t="s">
        <v>19</v>
      </c>
      <c r="N858" s="221" t="s">
        <v>42</v>
      </c>
      <c r="O858" s="85"/>
      <c r="P858" s="222">
        <f>O858*H858</f>
        <v>0</v>
      </c>
      <c r="Q858" s="222">
        <v>0.00012</v>
      </c>
      <c r="R858" s="222">
        <f>Q858*H858</f>
        <v>0.00047304000000000004</v>
      </c>
      <c r="S858" s="222">
        <v>0</v>
      </c>
      <c r="T858" s="223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4" t="s">
        <v>264</v>
      </c>
      <c r="AT858" s="224" t="s">
        <v>142</v>
      </c>
      <c r="AU858" s="224" t="s">
        <v>80</v>
      </c>
      <c r="AY858" s="18" t="s">
        <v>140</v>
      </c>
      <c r="BE858" s="225">
        <f>IF(N858="základní",J858,0)</f>
        <v>0</v>
      </c>
      <c r="BF858" s="225">
        <f>IF(N858="snížená",J858,0)</f>
        <v>0</v>
      </c>
      <c r="BG858" s="225">
        <f>IF(N858="zákl. přenesená",J858,0)</f>
        <v>0</v>
      </c>
      <c r="BH858" s="225">
        <f>IF(N858="sníž. přenesená",J858,0)</f>
        <v>0</v>
      </c>
      <c r="BI858" s="225">
        <f>IF(N858="nulová",J858,0)</f>
        <v>0</v>
      </c>
      <c r="BJ858" s="18" t="s">
        <v>78</v>
      </c>
      <c r="BK858" s="225">
        <f>ROUND(I858*H858,2)</f>
        <v>0</v>
      </c>
      <c r="BL858" s="18" t="s">
        <v>264</v>
      </c>
      <c r="BM858" s="224" t="s">
        <v>1420</v>
      </c>
    </row>
    <row r="859" s="2" customFormat="1">
      <c r="A859" s="39"/>
      <c r="B859" s="40"/>
      <c r="C859" s="41"/>
      <c r="D859" s="226" t="s">
        <v>149</v>
      </c>
      <c r="E859" s="41"/>
      <c r="F859" s="227" t="s">
        <v>1421</v>
      </c>
      <c r="G859" s="41"/>
      <c r="H859" s="41"/>
      <c r="I859" s="228"/>
      <c r="J859" s="41"/>
      <c r="K859" s="41"/>
      <c r="L859" s="45"/>
      <c r="M859" s="229"/>
      <c r="N859" s="230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149</v>
      </c>
      <c r="AU859" s="18" t="s">
        <v>80</v>
      </c>
    </row>
    <row r="860" s="2" customFormat="1">
      <c r="A860" s="39"/>
      <c r="B860" s="40"/>
      <c r="C860" s="41"/>
      <c r="D860" s="231" t="s">
        <v>151</v>
      </c>
      <c r="E860" s="41"/>
      <c r="F860" s="232" t="s">
        <v>1422</v>
      </c>
      <c r="G860" s="41"/>
      <c r="H860" s="41"/>
      <c r="I860" s="228"/>
      <c r="J860" s="41"/>
      <c r="K860" s="41"/>
      <c r="L860" s="45"/>
      <c r="M860" s="229"/>
      <c r="N860" s="230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151</v>
      </c>
      <c r="AU860" s="18" t="s">
        <v>80</v>
      </c>
    </row>
    <row r="861" s="13" customFormat="1">
      <c r="A861" s="13"/>
      <c r="B861" s="233"/>
      <c r="C861" s="234"/>
      <c r="D861" s="226" t="s">
        <v>153</v>
      </c>
      <c r="E861" s="235" t="s">
        <v>19</v>
      </c>
      <c r="F861" s="236" t="s">
        <v>1423</v>
      </c>
      <c r="G861" s="234"/>
      <c r="H861" s="237">
        <v>3.9420000000000002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153</v>
      </c>
      <c r="AU861" s="243" t="s">
        <v>80</v>
      </c>
      <c r="AV861" s="13" t="s">
        <v>80</v>
      </c>
      <c r="AW861" s="13" t="s">
        <v>34</v>
      </c>
      <c r="AX861" s="13" t="s">
        <v>71</v>
      </c>
      <c r="AY861" s="243" t="s">
        <v>140</v>
      </c>
    </row>
    <row r="862" s="2" customFormat="1" ht="24.15" customHeight="1">
      <c r="A862" s="39"/>
      <c r="B862" s="40"/>
      <c r="C862" s="213" t="s">
        <v>1424</v>
      </c>
      <c r="D862" s="213" t="s">
        <v>142</v>
      </c>
      <c r="E862" s="214" t="s">
        <v>1425</v>
      </c>
      <c r="F862" s="215" t="s">
        <v>1426</v>
      </c>
      <c r="G862" s="216" t="s">
        <v>145</v>
      </c>
      <c r="H862" s="217">
        <v>3.9420000000000002</v>
      </c>
      <c r="I862" s="218"/>
      <c r="J862" s="219">
        <f>ROUND(I862*H862,2)</f>
        <v>0</v>
      </c>
      <c r="K862" s="215" t="s">
        <v>146</v>
      </c>
      <c r="L862" s="45"/>
      <c r="M862" s="220" t="s">
        <v>19</v>
      </c>
      <c r="N862" s="221" t="s">
        <v>42</v>
      </c>
      <c r="O862" s="85"/>
      <c r="P862" s="222">
        <f>O862*H862</f>
        <v>0</v>
      </c>
      <c r="Q862" s="222">
        <v>0.00012</v>
      </c>
      <c r="R862" s="222">
        <f>Q862*H862</f>
        <v>0.00047304000000000004</v>
      </c>
      <c r="S862" s="222">
        <v>0</v>
      </c>
      <c r="T862" s="223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24" t="s">
        <v>264</v>
      </c>
      <c r="AT862" s="224" t="s">
        <v>142</v>
      </c>
      <c r="AU862" s="224" t="s">
        <v>80</v>
      </c>
      <c r="AY862" s="18" t="s">
        <v>140</v>
      </c>
      <c r="BE862" s="225">
        <f>IF(N862="základní",J862,0)</f>
        <v>0</v>
      </c>
      <c r="BF862" s="225">
        <f>IF(N862="snížená",J862,0)</f>
        <v>0</v>
      </c>
      <c r="BG862" s="225">
        <f>IF(N862="zákl. přenesená",J862,0)</f>
        <v>0</v>
      </c>
      <c r="BH862" s="225">
        <f>IF(N862="sníž. přenesená",J862,0)</f>
        <v>0</v>
      </c>
      <c r="BI862" s="225">
        <f>IF(N862="nulová",J862,0)</f>
        <v>0</v>
      </c>
      <c r="BJ862" s="18" t="s">
        <v>78</v>
      </c>
      <c r="BK862" s="225">
        <f>ROUND(I862*H862,2)</f>
        <v>0</v>
      </c>
      <c r="BL862" s="18" t="s">
        <v>264</v>
      </c>
      <c r="BM862" s="224" t="s">
        <v>1427</v>
      </c>
    </row>
    <row r="863" s="2" customFormat="1">
      <c r="A863" s="39"/>
      <c r="B863" s="40"/>
      <c r="C863" s="41"/>
      <c r="D863" s="226" t="s">
        <v>149</v>
      </c>
      <c r="E863" s="41"/>
      <c r="F863" s="227" t="s">
        <v>1428</v>
      </c>
      <c r="G863" s="41"/>
      <c r="H863" s="41"/>
      <c r="I863" s="228"/>
      <c r="J863" s="41"/>
      <c r="K863" s="41"/>
      <c r="L863" s="45"/>
      <c r="M863" s="229"/>
      <c r="N863" s="230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149</v>
      </c>
      <c r="AU863" s="18" t="s">
        <v>80</v>
      </c>
    </row>
    <row r="864" s="2" customFormat="1">
      <c r="A864" s="39"/>
      <c r="B864" s="40"/>
      <c r="C864" s="41"/>
      <c r="D864" s="231" t="s">
        <v>151</v>
      </c>
      <c r="E864" s="41"/>
      <c r="F864" s="232" t="s">
        <v>1429</v>
      </c>
      <c r="G864" s="41"/>
      <c r="H864" s="41"/>
      <c r="I864" s="228"/>
      <c r="J864" s="41"/>
      <c r="K864" s="41"/>
      <c r="L864" s="45"/>
      <c r="M864" s="229"/>
      <c r="N864" s="230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151</v>
      </c>
      <c r="AU864" s="18" t="s">
        <v>80</v>
      </c>
    </row>
    <row r="865" s="12" customFormat="1" ht="25.92" customHeight="1">
      <c r="A865" s="12"/>
      <c r="B865" s="197"/>
      <c r="C865" s="198"/>
      <c r="D865" s="199" t="s">
        <v>70</v>
      </c>
      <c r="E865" s="200" t="s">
        <v>1430</v>
      </c>
      <c r="F865" s="200" t="s">
        <v>1431</v>
      </c>
      <c r="G865" s="198"/>
      <c r="H865" s="198"/>
      <c r="I865" s="201"/>
      <c r="J865" s="202">
        <f>BK865</f>
        <v>0</v>
      </c>
      <c r="K865" s="198"/>
      <c r="L865" s="203"/>
      <c r="M865" s="204"/>
      <c r="N865" s="205"/>
      <c r="O865" s="205"/>
      <c r="P865" s="206">
        <f>P866+P871+P876+P879+P882</f>
        <v>0</v>
      </c>
      <c r="Q865" s="205"/>
      <c r="R865" s="206">
        <f>R866+R871+R876+R879+R882</f>
        <v>0</v>
      </c>
      <c r="S865" s="205"/>
      <c r="T865" s="207">
        <f>T866+T871+T876+T879+T882</f>
        <v>0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08" t="s">
        <v>179</v>
      </c>
      <c r="AT865" s="209" t="s">
        <v>70</v>
      </c>
      <c r="AU865" s="209" t="s">
        <v>71</v>
      </c>
      <c r="AY865" s="208" t="s">
        <v>140</v>
      </c>
      <c r="BK865" s="210">
        <f>BK866+BK871+BK876+BK879+BK882</f>
        <v>0</v>
      </c>
    </row>
    <row r="866" s="12" customFormat="1" ht="22.8" customHeight="1">
      <c r="A866" s="12"/>
      <c r="B866" s="197"/>
      <c r="C866" s="198"/>
      <c r="D866" s="199" t="s">
        <v>70</v>
      </c>
      <c r="E866" s="211" t="s">
        <v>1432</v>
      </c>
      <c r="F866" s="211" t="s">
        <v>1433</v>
      </c>
      <c r="G866" s="198"/>
      <c r="H866" s="198"/>
      <c r="I866" s="201"/>
      <c r="J866" s="212">
        <f>BK866</f>
        <v>0</v>
      </c>
      <c r="K866" s="198"/>
      <c r="L866" s="203"/>
      <c r="M866" s="204"/>
      <c r="N866" s="205"/>
      <c r="O866" s="205"/>
      <c r="P866" s="206">
        <f>SUM(P867:P870)</f>
        <v>0</v>
      </c>
      <c r="Q866" s="205"/>
      <c r="R866" s="206">
        <f>SUM(R867:R870)</f>
        <v>0</v>
      </c>
      <c r="S866" s="205"/>
      <c r="T866" s="207">
        <f>SUM(T867:T870)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08" t="s">
        <v>179</v>
      </c>
      <c r="AT866" s="209" t="s">
        <v>70</v>
      </c>
      <c r="AU866" s="209" t="s">
        <v>78</v>
      </c>
      <c r="AY866" s="208" t="s">
        <v>140</v>
      </c>
      <c r="BK866" s="210">
        <f>SUM(BK867:BK870)</f>
        <v>0</v>
      </c>
    </row>
    <row r="867" s="2" customFormat="1" ht="37.8" customHeight="1">
      <c r="A867" s="39"/>
      <c r="B867" s="40"/>
      <c r="C867" s="213" t="s">
        <v>1434</v>
      </c>
      <c r="D867" s="213" t="s">
        <v>142</v>
      </c>
      <c r="E867" s="214" t="s">
        <v>1435</v>
      </c>
      <c r="F867" s="215" t="s">
        <v>1436</v>
      </c>
      <c r="G867" s="216" t="s">
        <v>416</v>
      </c>
      <c r="H867" s="217">
        <v>4</v>
      </c>
      <c r="I867" s="218"/>
      <c r="J867" s="219">
        <f>ROUND(I867*H867,2)</f>
        <v>0</v>
      </c>
      <c r="K867" s="215" t="s">
        <v>19</v>
      </c>
      <c r="L867" s="45"/>
      <c r="M867" s="220" t="s">
        <v>19</v>
      </c>
      <c r="N867" s="221" t="s">
        <v>42</v>
      </c>
      <c r="O867" s="85"/>
      <c r="P867" s="222">
        <f>O867*H867</f>
        <v>0</v>
      </c>
      <c r="Q867" s="222">
        <v>0</v>
      </c>
      <c r="R867" s="222">
        <f>Q867*H867</f>
        <v>0</v>
      </c>
      <c r="S867" s="222">
        <v>0</v>
      </c>
      <c r="T867" s="223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24" t="s">
        <v>1437</v>
      </c>
      <c r="AT867" s="224" t="s">
        <v>142</v>
      </c>
      <c r="AU867" s="224" t="s">
        <v>80</v>
      </c>
      <c r="AY867" s="18" t="s">
        <v>140</v>
      </c>
      <c r="BE867" s="225">
        <f>IF(N867="základní",J867,0)</f>
        <v>0</v>
      </c>
      <c r="BF867" s="225">
        <f>IF(N867="snížená",J867,0)</f>
        <v>0</v>
      </c>
      <c r="BG867" s="225">
        <f>IF(N867="zákl. přenesená",J867,0)</f>
        <v>0</v>
      </c>
      <c r="BH867" s="225">
        <f>IF(N867="sníž. přenesená",J867,0)</f>
        <v>0</v>
      </c>
      <c r="BI867" s="225">
        <f>IF(N867="nulová",J867,0)</f>
        <v>0</v>
      </c>
      <c r="BJ867" s="18" t="s">
        <v>78</v>
      </c>
      <c r="BK867" s="225">
        <f>ROUND(I867*H867,2)</f>
        <v>0</v>
      </c>
      <c r="BL867" s="18" t="s">
        <v>1437</v>
      </c>
      <c r="BM867" s="224" t="s">
        <v>1438</v>
      </c>
    </row>
    <row r="868" s="2" customFormat="1">
      <c r="A868" s="39"/>
      <c r="B868" s="40"/>
      <c r="C868" s="41"/>
      <c r="D868" s="226" t="s">
        <v>149</v>
      </c>
      <c r="E868" s="41"/>
      <c r="F868" s="227" t="s">
        <v>1436</v>
      </c>
      <c r="G868" s="41"/>
      <c r="H868" s="41"/>
      <c r="I868" s="228"/>
      <c r="J868" s="41"/>
      <c r="K868" s="41"/>
      <c r="L868" s="45"/>
      <c r="M868" s="229"/>
      <c r="N868" s="230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149</v>
      </c>
      <c r="AU868" s="18" t="s">
        <v>80</v>
      </c>
    </row>
    <row r="869" s="2" customFormat="1" ht="16.5" customHeight="1">
      <c r="A869" s="39"/>
      <c r="B869" s="40"/>
      <c r="C869" s="213" t="s">
        <v>1439</v>
      </c>
      <c r="D869" s="213" t="s">
        <v>142</v>
      </c>
      <c r="E869" s="214" t="s">
        <v>1440</v>
      </c>
      <c r="F869" s="215" t="s">
        <v>1441</v>
      </c>
      <c r="G869" s="216" t="s">
        <v>327</v>
      </c>
      <c r="H869" s="217">
        <v>4</v>
      </c>
      <c r="I869" s="218"/>
      <c r="J869" s="219">
        <f>ROUND(I869*H869,2)</f>
        <v>0</v>
      </c>
      <c r="K869" s="215" t="s">
        <v>19</v>
      </c>
      <c r="L869" s="45"/>
      <c r="M869" s="220" t="s">
        <v>19</v>
      </c>
      <c r="N869" s="221" t="s">
        <v>42</v>
      </c>
      <c r="O869" s="85"/>
      <c r="P869" s="222">
        <f>O869*H869</f>
        <v>0</v>
      </c>
      <c r="Q869" s="222">
        <v>0</v>
      </c>
      <c r="R869" s="222">
        <f>Q869*H869</f>
        <v>0</v>
      </c>
      <c r="S869" s="222">
        <v>0</v>
      </c>
      <c r="T869" s="223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4" t="s">
        <v>1437</v>
      </c>
      <c r="AT869" s="224" t="s">
        <v>142</v>
      </c>
      <c r="AU869" s="224" t="s">
        <v>80</v>
      </c>
      <c r="AY869" s="18" t="s">
        <v>140</v>
      </c>
      <c r="BE869" s="225">
        <f>IF(N869="základní",J869,0)</f>
        <v>0</v>
      </c>
      <c r="BF869" s="225">
        <f>IF(N869="snížená",J869,0)</f>
        <v>0</v>
      </c>
      <c r="BG869" s="225">
        <f>IF(N869="zákl. přenesená",J869,0)</f>
        <v>0</v>
      </c>
      <c r="BH869" s="225">
        <f>IF(N869="sníž. přenesená",J869,0)</f>
        <v>0</v>
      </c>
      <c r="BI869" s="225">
        <f>IF(N869="nulová",J869,0)</f>
        <v>0</v>
      </c>
      <c r="BJ869" s="18" t="s">
        <v>78</v>
      </c>
      <c r="BK869" s="225">
        <f>ROUND(I869*H869,2)</f>
        <v>0</v>
      </c>
      <c r="BL869" s="18" t="s">
        <v>1437</v>
      </c>
      <c r="BM869" s="224" t="s">
        <v>1442</v>
      </c>
    </row>
    <row r="870" s="2" customFormat="1">
      <c r="A870" s="39"/>
      <c r="B870" s="40"/>
      <c r="C870" s="41"/>
      <c r="D870" s="226" t="s">
        <v>149</v>
      </c>
      <c r="E870" s="41"/>
      <c r="F870" s="227" t="s">
        <v>1441</v>
      </c>
      <c r="G870" s="41"/>
      <c r="H870" s="41"/>
      <c r="I870" s="228"/>
      <c r="J870" s="41"/>
      <c r="K870" s="41"/>
      <c r="L870" s="45"/>
      <c r="M870" s="229"/>
      <c r="N870" s="230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149</v>
      </c>
      <c r="AU870" s="18" t="s">
        <v>80</v>
      </c>
    </row>
    <row r="871" s="12" customFormat="1" ht="22.8" customHeight="1">
      <c r="A871" s="12"/>
      <c r="B871" s="197"/>
      <c r="C871" s="198"/>
      <c r="D871" s="199" t="s">
        <v>70</v>
      </c>
      <c r="E871" s="211" t="s">
        <v>1443</v>
      </c>
      <c r="F871" s="211" t="s">
        <v>1444</v>
      </c>
      <c r="G871" s="198"/>
      <c r="H871" s="198"/>
      <c r="I871" s="201"/>
      <c r="J871" s="212">
        <f>BK871</f>
        <v>0</v>
      </c>
      <c r="K871" s="198"/>
      <c r="L871" s="203"/>
      <c r="M871" s="204"/>
      <c r="N871" s="205"/>
      <c r="O871" s="205"/>
      <c r="P871" s="206">
        <f>SUM(P872:P875)</f>
        <v>0</v>
      </c>
      <c r="Q871" s="205"/>
      <c r="R871" s="206">
        <f>SUM(R872:R875)</f>
        <v>0</v>
      </c>
      <c r="S871" s="205"/>
      <c r="T871" s="207">
        <f>SUM(T872:T875)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08" t="s">
        <v>179</v>
      </c>
      <c r="AT871" s="209" t="s">
        <v>70</v>
      </c>
      <c r="AU871" s="209" t="s">
        <v>78</v>
      </c>
      <c r="AY871" s="208" t="s">
        <v>140</v>
      </c>
      <c r="BK871" s="210">
        <f>SUM(BK872:BK875)</f>
        <v>0</v>
      </c>
    </row>
    <row r="872" s="2" customFormat="1" ht="16.5" customHeight="1">
      <c r="A872" s="39"/>
      <c r="B872" s="40"/>
      <c r="C872" s="213" t="s">
        <v>1445</v>
      </c>
      <c r="D872" s="213" t="s">
        <v>142</v>
      </c>
      <c r="E872" s="214" t="s">
        <v>1446</v>
      </c>
      <c r="F872" s="215" t="s">
        <v>1447</v>
      </c>
      <c r="G872" s="216" t="s">
        <v>327</v>
      </c>
      <c r="H872" s="217">
        <v>1</v>
      </c>
      <c r="I872" s="218"/>
      <c r="J872" s="219">
        <f>ROUND(I872*H872,2)</f>
        <v>0</v>
      </c>
      <c r="K872" s="215" t="s">
        <v>19</v>
      </c>
      <c r="L872" s="45"/>
      <c r="M872" s="220" t="s">
        <v>19</v>
      </c>
      <c r="N872" s="221" t="s">
        <v>42</v>
      </c>
      <c r="O872" s="85"/>
      <c r="P872" s="222">
        <f>O872*H872</f>
        <v>0</v>
      </c>
      <c r="Q872" s="222">
        <v>0</v>
      </c>
      <c r="R872" s="222">
        <f>Q872*H872</f>
        <v>0</v>
      </c>
      <c r="S872" s="222">
        <v>0</v>
      </c>
      <c r="T872" s="223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24" t="s">
        <v>1437</v>
      </c>
      <c r="AT872" s="224" t="s">
        <v>142</v>
      </c>
      <c r="AU872" s="224" t="s">
        <v>80</v>
      </c>
      <c r="AY872" s="18" t="s">
        <v>140</v>
      </c>
      <c r="BE872" s="225">
        <f>IF(N872="základní",J872,0)</f>
        <v>0</v>
      </c>
      <c r="BF872" s="225">
        <f>IF(N872="snížená",J872,0)</f>
        <v>0</v>
      </c>
      <c r="BG872" s="225">
        <f>IF(N872="zákl. přenesená",J872,0)</f>
        <v>0</v>
      </c>
      <c r="BH872" s="225">
        <f>IF(N872="sníž. přenesená",J872,0)</f>
        <v>0</v>
      </c>
      <c r="BI872" s="225">
        <f>IF(N872="nulová",J872,0)</f>
        <v>0</v>
      </c>
      <c r="BJ872" s="18" t="s">
        <v>78</v>
      </c>
      <c r="BK872" s="225">
        <f>ROUND(I872*H872,2)</f>
        <v>0</v>
      </c>
      <c r="BL872" s="18" t="s">
        <v>1437</v>
      </c>
      <c r="BM872" s="224" t="s">
        <v>1448</v>
      </c>
    </row>
    <row r="873" s="2" customFormat="1">
      <c r="A873" s="39"/>
      <c r="B873" s="40"/>
      <c r="C873" s="41"/>
      <c r="D873" s="226" t="s">
        <v>149</v>
      </c>
      <c r="E873" s="41"/>
      <c r="F873" s="227" t="s">
        <v>1447</v>
      </c>
      <c r="G873" s="41"/>
      <c r="H873" s="41"/>
      <c r="I873" s="228"/>
      <c r="J873" s="41"/>
      <c r="K873" s="41"/>
      <c r="L873" s="45"/>
      <c r="M873" s="229"/>
      <c r="N873" s="230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149</v>
      </c>
      <c r="AU873" s="18" t="s">
        <v>80</v>
      </c>
    </row>
    <row r="874" s="2" customFormat="1" ht="16.5" customHeight="1">
      <c r="A874" s="39"/>
      <c r="B874" s="40"/>
      <c r="C874" s="213" t="s">
        <v>1449</v>
      </c>
      <c r="D874" s="213" t="s">
        <v>142</v>
      </c>
      <c r="E874" s="214" t="s">
        <v>1450</v>
      </c>
      <c r="F874" s="215" t="s">
        <v>1451</v>
      </c>
      <c r="G874" s="216" t="s">
        <v>327</v>
      </c>
      <c r="H874" s="217">
        <v>1</v>
      </c>
      <c r="I874" s="218"/>
      <c r="J874" s="219">
        <f>ROUND(I874*H874,2)</f>
        <v>0</v>
      </c>
      <c r="K874" s="215" t="s">
        <v>19</v>
      </c>
      <c r="L874" s="45"/>
      <c r="M874" s="220" t="s">
        <v>19</v>
      </c>
      <c r="N874" s="221" t="s">
        <v>42</v>
      </c>
      <c r="O874" s="85"/>
      <c r="P874" s="222">
        <f>O874*H874</f>
        <v>0</v>
      </c>
      <c r="Q874" s="222">
        <v>0</v>
      </c>
      <c r="R874" s="222">
        <f>Q874*H874</f>
        <v>0</v>
      </c>
      <c r="S874" s="222">
        <v>0</v>
      </c>
      <c r="T874" s="223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24" t="s">
        <v>1437</v>
      </c>
      <c r="AT874" s="224" t="s">
        <v>142</v>
      </c>
      <c r="AU874" s="224" t="s">
        <v>80</v>
      </c>
      <c r="AY874" s="18" t="s">
        <v>140</v>
      </c>
      <c r="BE874" s="225">
        <f>IF(N874="základní",J874,0)</f>
        <v>0</v>
      </c>
      <c r="BF874" s="225">
        <f>IF(N874="snížená",J874,0)</f>
        <v>0</v>
      </c>
      <c r="BG874" s="225">
        <f>IF(N874="zákl. přenesená",J874,0)</f>
        <v>0</v>
      </c>
      <c r="BH874" s="225">
        <f>IF(N874="sníž. přenesená",J874,0)</f>
        <v>0</v>
      </c>
      <c r="BI874" s="225">
        <f>IF(N874="nulová",J874,0)</f>
        <v>0</v>
      </c>
      <c r="BJ874" s="18" t="s">
        <v>78</v>
      </c>
      <c r="BK874" s="225">
        <f>ROUND(I874*H874,2)</f>
        <v>0</v>
      </c>
      <c r="BL874" s="18" t="s">
        <v>1437</v>
      </c>
      <c r="BM874" s="224" t="s">
        <v>1452</v>
      </c>
    </row>
    <row r="875" s="2" customFormat="1">
      <c r="A875" s="39"/>
      <c r="B875" s="40"/>
      <c r="C875" s="41"/>
      <c r="D875" s="226" t="s">
        <v>149</v>
      </c>
      <c r="E875" s="41"/>
      <c r="F875" s="227" t="s">
        <v>1451</v>
      </c>
      <c r="G875" s="41"/>
      <c r="H875" s="41"/>
      <c r="I875" s="228"/>
      <c r="J875" s="41"/>
      <c r="K875" s="41"/>
      <c r="L875" s="45"/>
      <c r="M875" s="229"/>
      <c r="N875" s="230"/>
      <c r="O875" s="85"/>
      <c r="P875" s="85"/>
      <c r="Q875" s="85"/>
      <c r="R875" s="85"/>
      <c r="S875" s="85"/>
      <c r="T875" s="86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149</v>
      </c>
      <c r="AU875" s="18" t="s">
        <v>80</v>
      </c>
    </row>
    <row r="876" s="12" customFormat="1" ht="22.8" customHeight="1">
      <c r="A876" s="12"/>
      <c r="B876" s="197"/>
      <c r="C876" s="198"/>
      <c r="D876" s="199" t="s">
        <v>70</v>
      </c>
      <c r="E876" s="211" t="s">
        <v>1453</v>
      </c>
      <c r="F876" s="211" t="s">
        <v>1454</v>
      </c>
      <c r="G876" s="198"/>
      <c r="H876" s="198"/>
      <c r="I876" s="201"/>
      <c r="J876" s="212">
        <f>BK876</f>
        <v>0</v>
      </c>
      <c r="K876" s="198"/>
      <c r="L876" s="203"/>
      <c r="M876" s="204"/>
      <c r="N876" s="205"/>
      <c r="O876" s="205"/>
      <c r="P876" s="206">
        <f>SUM(P877:P878)</f>
        <v>0</v>
      </c>
      <c r="Q876" s="205"/>
      <c r="R876" s="206">
        <f>SUM(R877:R878)</f>
        <v>0</v>
      </c>
      <c r="S876" s="205"/>
      <c r="T876" s="207">
        <f>SUM(T877:T878)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08" t="s">
        <v>179</v>
      </c>
      <c r="AT876" s="209" t="s">
        <v>70</v>
      </c>
      <c r="AU876" s="209" t="s">
        <v>78</v>
      </c>
      <c r="AY876" s="208" t="s">
        <v>140</v>
      </c>
      <c r="BK876" s="210">
        <f>SUM(BK877:BK878)</f>
        <v>0</v>
      </c>
    </row>
    <row r="877" s="2" customFormat="1" ht="16.5" customHeight="1">
      <c r="A877" s="39"/>
      <c r="B877" s="40"/>
      <c r="C877" s="213" t="s">
        <v>1455</v>
      </c>
      <c r="D877" s="213" t="s">
        <v>142</v>
      </c>
      <c r="E877" s="214" t="s">
        <v>1456</v>
      </c>
      <c r="F877" s="215" t="s">
        <v>1457</v>
      </c>
      <c r="G877" s="216" t="s">
        <v>416</v>
      </c>
      <c r="H877" s="217">
        <v>1</v>
      </c>
      <c r="I877" s="218"/>
      <c r="J877" s="219">
        <f>ROUND(I877*H877,2)</f>
        <v>0</v>
      </c>
      <c r="K877" s="215" t="s">
        <v>19</v>
      </c>
      <c r="L877" s="45"/>
      <c r="M877" s="220" t="s">
        <v>19</v>
      </c>
      <c r="N877" s="221" t="s">
        <v>42</v>
      </c>
      <c r="O877" s="85"/>
      <c r="P877" s="222">
        <f>O877*H877</f>
        <v>0</v>
      </c>
      <c r="Q877" s="222">
        <v>0</v>
      </c>
      <c r="R877" s="222">
        <f>Q877*H877</f>
        <v>0</v>
      </c>
      <c r="S877" s="222">
        <v>0</v>
      </c>
      <c r="T877" s="223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4" t="s">
        <v>1437</v>
      </c>
      <c r="AT877" s="224" t="s">
        <v>142</v>
      </c>
      <c r="AU877" s="224" t="s">
        <v>80</v>
      </c>
      <c r="AY877" s="18" t="s">
        <v>140</v>
      </c>
      <c r="BE877" s="225">
        <f>IF(N877="základní",J877,0)</f>
        <v>0</v>
      </c>
      <c r="BF877" s="225">
        <f>IF(N877="snížená",J877,0)</f>
        <v>0</v>
      </c>
      <c r="BG877" s="225">
        <f>IF(N877="zákl. přenesená",J877,0)</f>
        <v>0</v>
      </c>
      <c r="BH877" s="225">
        <f>IF(N877="sníž. přenesená",J877,0)</f>
        <v>0</v>
      </c>
      <c r="BI877" s="225">
        <f>IF(N877="nulová",J877,0)</f>
        <v>0</v>
      </c>
      <c r="BJ877" s="18" t="s">
        <v>78</v>
      </c>
      <c r="BK877" s="225">
        <f>ROUND(I877*H877,2)</f>
        <v>0</v>
      </c>
      <c r="BL877" s="18" t="s">
        <v>1437</v>
      </c>
      <c r="BM877" s="224" t="s">
        <v>1458</v>
      </c>
    </row>
    <row r="878" s="2" customFormat="1">
      <c r="A878" s="39"/>
      <c r="B878" s="40"/>
      <c r="C878" s="41"/>
      <c r="D878" s="226" t="s">
        <v>149</v>
      </c>
      <c r="E878" s="41"/>
      <c r="F878" s="227" t="s">
        <v>1457</v>
      </c>
      <c r="G878" s="41"/>
      <c r="H878" s="41"/>
      <c r="I878" s="228"/>
      <c r="J878" s="41"/>
      <c r="K878" s="41"/>
      <c r="L878" s="45"/>
      <c r="M878" s="229"/>
      <c r="N878" s="230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149</v>
      </c>
      <c r="AU878" s="18" t="s">
        <v>80</v>
      </c>
    </row>
    <row r="879" s="12" customFormat="1" ht="22.8" customHeight="1">
      <c r="A879" s="12"/>
      <c r="B879" s="197"/>
      <c r="C879" s="198"/>
      <c r="D879" s="199" t="s">
        <v>70</v>
      </c>
      <c r="E879" s="211" t="s">
        <v>1459</v>
      </c>
      <c r="F879" s="211" t="s">
        <v>1460</v>
      </c>
      <c r="G879" s="198"/>
      <c r="H879" s="198"/>
      <c r="I879" s="201"/>
      <c r="J879" s="212">
        <f>BK879</f>
        <v>0</v>
      </c>
      <c r="K879" s="198"/>
      <c r="L879" s="203"/>
      <c r="M879" s="204"/>
      <c r="N879" s="205"/>
      <c r="O879" s="205"/>
      <c r="P879" s="206">
        <f>SUM(P880:P881)</f>
        <v>0</v>
      </c>
      <c r="Q879" s="205"/>
      <c r="R879" s="206">
        <f>SUM(R880:R881)</f>
        <v>0</v>
      </c>
      <c r="S879" s="205"/>
      <c r="T879" s="207">
        <f>SUM(T880:T881)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08" t="s">
        <v>179</v>
      </c>
      <c r="AT879" s="209" t="s">
        <v>70</v>
      </c>
      <c r="AU879" s="209" t="s">
        <v>78</v>
      </c>
      <c r="AY879" s="208" t="s">
        <v>140</v>
      </c>
      <c r="BK879" s="210">
        <f>SUM(BK880:BK881)</f>
        <v>0</v>
      </c>
    </row>
    <row r="880" s="2" customFormat="1" ht="16.5" customHeight="1">
      <c r="A880" s="39"/>
      <c r="B880" s="40"/>
      <c r="C880" s="213" t="s">
        <v>1461</v>
      </c>
      <c r="D880" s="213" t="s">
        <v>142</v>
      </c>
      <c r="E880" s="214" t="s">
        <v>1462</v>
      </c>
      <c r="F880" s="215" t="s">
        <v>1463</v>
      </c>
      <c r="G880" s="216" t="s">
        <v>416</v>
      </c>
      <c r="H880" s="217">
        <v>1</v>
      </c>
      <c r="I880" s="218"/>
      <c r="J880" s="219">
        <f>ROUND(I880*H880,2)</f>
        <v>0</v>
      </c>
      <c r="K880" s="215" t="s">
        <v>19</v>
      </c>
      <c r="L880" s="45"/>
      <c r="M880" s="220" t="s">
        <v>19</v>
      </c>
      <c r="N880" s="221" t="s">
        <v>42</v>
      </c>
      <c r="O880" s="85"/>
      <c r="P880" s="222">
        <f>O880*H880</f>
        <v>0</v>
      </c>
      <c r="Q880" s="222">
        <v>0</v>
      </c>
      <c r="R880" s="222">
        <f>Q880*H880</f>
        <v>0</v>
      </c>
      <c r="S880" s="222">
        <v>0</v>
      </c>
      <c r="T880" s="223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4" t="s">
        <v>1437</v>
      </c>
      <c r="AT880" s="224" t="s">
        <v>142</v>
      </c>
      <c r="AU880" s="224" t="s">
        <v>80</v>
      </c>
      <c r="AY880" s="18" t="s">
        <v>140</v>
      </c>
      <c r="BE880" s="225">
        <f>IF(N880="základní",J880,0)</f>
        <v>0</v>
      </c>
      <c r="BF880" s="225">
        <f>IF(N880="snížená",J880,0)</f>
        <v>0</v>
      </c>
      <c r="BG880" s="225">
        <f>IF(N880="zákl. přenesená",J880,0)</f>
        <v>0</v>
      </c>
      <c r="BH880" s="225">
        <f>IF(N880="sníž. přenesená",J880,0)</f>
        <v>0</v>
      </c>
      <c r="BI880" s="225">
        <f>IF(N880="nulová",J880,0)</f>
        <v>0</v>
      </c>
      <c r="BJ880" s="18" t="s">
        <v>78</v>
      </c>
      <c r="BK880" s="225">
        <f>ROUND(I880*H880,2)</f>
        <v>0</v>
      </c>
      <c r="BL880" s="18" t="s">
        <v>1437</v>
      </c>
      <c r="BM880" s="224" t="s">
        <v>1464</v>
      </c>
    </row>
    <row r="881" s="2" customFormat="1">
      <c r="A881" s="39"/>
      <c r="B881" s="40"/>
      <c r="C881" s="41"/>
      <c r="D881" s="226" t="s">
        <v>149</v>
      </c>
      <c r="E881" s="41"/>
      <c r="F881" s="227" t="s">
        <v>1463</v>
      </c>
      <c r="G881" s="41"/>
      <c r="H881" s="41"/>
      <c r="I881" s="228"/>
      <c r="J881" s="41"/>
      <c r="K881" s="41"/>
      <c r="L881" s="45"/>
      <c r="M881" s="229"/>
      <c r="N881" s="230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149</v>
      </c>
      <c r="AU881" s="18" t="s">
        <v>80</v>
      </c>
    </row>
    <row r="882" s="12" customFormat="1" ht="22.8" customHeight="1">
      <c r="A882" s="12"/>
      <c r="B882" s="197"/>
      <c r="C882" s="198"/>
      <c r="D882" s="199" t="s">
        <v>70</v>
      </c>
      <c r="E882" s="211" t="s">
        <v>1465</v>
      </c>
      <c r="F882" s="211" t="s">
        <v>1466</v>
      </c>
      <c r="G882" s="198"/>
      <c r="H882" s="198"/>
      <c r="I882" s="201"/>
      <c r="J882" s="212">
        <f>BK882</f>
        <v>0</v>
      </c>
      <c r="K882" s="198"/>
      <c r="L882" s="203"/>
      <c r="M882" s="204"/>
      <c r="N882" s="205"/>
      <c r="O882" s="205"/>
      <c r="P882" s="206">
        <f>SUM(P883:P888)</f>
        <v>0</v>
      </c>
      <c r="Q882" s="205"/>
      <c r="R882" s="206">
        <f>SUM(R883:R888)</f>
        <v>0</v>
      </c>
      <c r="S882" s="205"/>
      <c r="T882" s="207">
        <f>SUM(T883:T888)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8" t="s">
        <v>179</v>
      </c>
      <c r="AT882" s="209" t="s">
        <v>70</v>
      </c>
      <c r="AU882" s="209" t="s">
        <v>78</v>
      </c>
      <c r="AY882" s="208" t="s">
        <v>140</v>
      </c>
      <c r="BK882" s="210">
        <f>SUM(BK883:BK888)</f>
        <v>0</v>
      </c>
    </row>
    <row r="883" s="2" customFormat="1" ht="24.15" customHeight="1">
      <c r="A883" s="39"/>
      <c r="B883" s="40"/>
      <c r="C883" s="213" t="s">
        <v>1467</v>
      </c>
      <c r="D883" s="213" t="s">
        <v>142</v>
      </c>
      <c r="E883" s="214" t="s">
        <v>1468</v>
      </c>
      <c r="F883" s="215" t="s">
        <v>1469</v>
      </c>
      <c r="G883" s="216" t="s">
        <v>416</v>
      </c>
      <c r="H883" s="217">
        <v>1</v>
      </c>
      <c r="I883" s="218"/>
      <c r="J883" s="219">
        <f>ROUND(I883*H883,2)</f>
        <v>0</v>
      </c>
      <c r="K883" s="215" t="s">
        <v>19</v>
      </c>
      <c r="L883" s="45"/>
      <c r="M883" s="220" t="s">
        <v>19</v>
      </c>
      <c r="N883" s="221" t="s">
        <v>42</v>
      </c>
      <c r="O883" s="85"/>
      <c r="P883" s="222">
        <f>O883*H883</f>
        <v>0</v>
      </c>
      <c r="Q883" s="222">
        <v>0</v>
      </c>
      <c r="R883" s="222">
        <f>Q883*H883</f>
        <v>0</v>
      </c>
      <c r="S883" s="222">
        <v>0</v>
      </c>
      <c r="T883" s="223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4" t="s">
        <v>1437</v>
      </c>
      <c r="AT883" s="224" t="s">
        <v>142</v>
      </c>
      <c r="AU883" s="224" t="s">
        <v>80</v>
      </c>
      <c r="AY883" s="18" t="s">
        <v>140</v>
      </c>
      <c r="BE883" s="225">
        <f>IF(N883="základní",J883,0)</f>
        <v>0</v>
      </c>
      <c r="BF883" s="225">
        <f>IF(N883="snížená",J883,0)</f>
        <v>0</v>
      </c>
      <c r="BG883" s="225">
        <f>IF(N883="zákl. přenesená",J883,0)</f>
        <v>0</v>
      </c>
      <c r="BH883" s="225">
        <f>IF(N883="sníž. přenesená",J883,0)</f>
        <v>0</v>
      </c>
      <c r="BI883" s="225">
        <f>IF(N883="nulová",J883,0)</f>
        <v>0</v>
      </c>
      <c r="BJ883" s="18" t="s">
        <v>78</v>
      </c>
      <c r="BK883" s="225">
        <f>ROUND(I883*H883,2)</f>
        <v>0</v>
      </c>
      <c r="BL883" s="18" t="s">
        <v>1437</v>
      </c>
      <c r="BM883" s="224" t="s">
        <v>1470</v>
      </c>
    </row>
    <row r="884" s="2" customFormat="1">
      <c r="A884" s="39"/>
      <c r="B884" s="40"/>
      <c r="C884" s="41"/>
      <c r="D884" s="226" t="s">
        <v>149</v>
      </c>
      <c r="E884" s="41"/>
      <c r="F884" s="227" t="s">
        <v>1469</v>
      </c>
      <c r="G884" s="41"/>
      <c r="H884" s="41"/>
      <c r="I884" s="228"/>
      <c r="J884" s="41"/>
      <c r="K884" s="41"/>
      <c r="L884" s="45"/>
      <c r="M884" s="229"/>
      <c r="N884" s="230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149</v>
      </c>
      <c r="AU884" s="18" t="s">
        <v>80</v>
      </c>
    </row>
    <row r="885" s="2" customFormat="1" ht="24.15" customHeight="1">
      <c r="A885" s="39"/>
      <c r="B885" s="40"/>
      <c r="C885" s="213" t="s">
        <v>1471</v>
      </c>
      <c r="D885" s="213" t="s">
        <v>142</v>
      </c>
      <c r="E885" s="214" t="s">
        <v>1472</v>
      </c>
      <c r="F885" s="215" t="s">
        <v>1473</v>
      </c>
      <c r="G885" s="216" t="s">
        <v>416</v>
      </c>
      <c r="H885" s="217">
        <v>1</v>
      </c>
      <c r="I885" s="218"/>
      <c r="J885" s="219">
        <f>ROUND(I885*H885,2)</f>
        <v>0</v>
      </c>
      <c r="K885" s="215" t="s">
        <v>19</v>
      </c>
      <c r="L885" s="45"/>
      <c r="M885" s="220" t="s">
        <v>19</v>
      </c>
      <c r="N885" s="221" t="s">
        <v>42</v>
      </c>
      <c r="O885" s="85"/>
      <c r="P885" s="222">
        <f>O885*H885</f>
        <v>0</v>
      </c>
      <c r="Q885" s="222">
        <v>0</v>
      </c>
      <c r="R885" s="222">
        <f>Q885*H885</f>
        <v>0</v>
      </c>
      <c r="S885" s="222">
        <v>0</v>
      </c>
      <c r="T885" s="223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4" t="s">
        <v>1437</v>
      </c>
      <c r="AT885" s="224" t="s">
        <v>142</v>
      </c>
      <c r="AU885" s="224" t="s">
        <v>80</v>
      </c>
      <c r="AY885" s="18" t="s">
        <v>140</v>
      </c>
      <c r="BE885" s="225">
        <f>IF(N885="základní",J885,0)</f>
        <v>0</v>
      </c>
      <c r="BF885" s="225">
        <f>IF(N885="snížená",J885,0)</f>
        <v>0</v>
      </c>
      <c r="BG885" s="225">
        <f>IF(N885="zákl. přenesená",J885,0)</f>
        <v>0</v>
      </c>
      <c r="BH885" s="225">
        <f>IF(N885="sníž. přenesená",J885,0)</f>
        <v>0</v>
      </c>
      <c r="BI885" s="225">
        <f>IF(N885="nulová",J885,0)</f>
        <v>0</v>
      </c>
      <c r="BJ885" s="18" t="s">
        <v>78</v>
      </c>
      <c r="BK885" s="225">
        <f>ROUND(I885*H885,2)</f>
        <v>0</v>
      </c>
      <c r="BL885" s="18" t="s">
        <v>1437</v>
      </c>
      <c r="BM885" s="224" t="s">
        <v>1474</v>
      </c>
    </row>
    <row r="886" s="2" customFormat="1">
      <c r="A886" s="39"/>
      <c r="B886" s="40"/>
      <c r="C886" s="41"/>
      <c r="D886" s="226" t="s">
        <v>149</v>
      </c>
      <c r="E886" s="41"/>
      <c r="F886" s="227" t="s">
        <v>1473</v>
      </c>
      <c r="G886" s="41"/>
      <c r="H886" s="41"/>
      <c r="I886" s="228"/>
      <c r="J886" s="41"/>
      <c r="K886" s="41"/>
      <c r="L886" s="45"/>
      <c r="M886" s="229"/>
      <c r="N886" s="230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149</v>
      </c>
      <c r="AU886" s="18" t="s">
        <v>80</v>
      </c>
    </row>
    <row r="887" s="2" customFormat="1" ht="16.5" customHeight="1">
      <c r="A887" s="39"/>
      <c r="B887" s="40"/>
      <c r="C887" s="213" t="s">
        <v>1475</v>
      </c>
      <c r="D887" s="213" t="s">
        <v>142</v>
      </c>
      <c r="E887" s="214" t="s">
        <v>1476</v>
      </c>
      <c r="F887" s="215" t="s">
        <v>1477</v>
      </c>
      <c r="G887" s="216" t="s">
        <v>416</v>
      </c>
      <c r="H887" s="217">
        <v>1</v>
      </c>
      <c r="I887" s="218"/>
      <c r="J887" s="219">
        <f>ROUND(I887*H887,2)</f>
        <v>0</v>
      </c>
      <c r="K887" s="215" t="s">
        <v>19</v>
      </c>
      <c r="L887" s="45"/>
      <c r="M887" s="220" t="s">
        <v>19</v>
      </c>
      <c r="N887" s="221" t="s">
        <v>42</v>
      </c>
      <c r="O887" s="85"/>
      <c r="P887" s="222">
        <f>O887*H887</f>
        <v>0</v>
      </c>
      <c r="Q887" s="222">
        <v>0</v>
      </c>
      <c r="R887" s="222">
        <f>Q887*H887</f>
        <v>0</v>
      </c>
      <c r="S887" s="222">
        <v>0</v>
      </c>
      <c r="T887" s="223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4" t="s">
        <v>1437</v>
      </c>
      <c r="AT887" s="224" t="s">
        <v>142</v>
      </c>
      <c r="AU887" s="224" t="s">
        <v>80</v>
      </c>
      <c r="AY887" s="18" t="s">
        <v>140</v>
      </c>
      <c r="BE887" s="225">
        <f>IF(N887="základní",J887,0)</f>
        <v>0</v>
      </c>
      <c r="BF887" s="225">
        <f>IF(N887="snížená",J887,0)</f>
        <v>0</v>
      </c>
      <c r="BG887" s="225">
        <f>IF(N887="zákl. přenesená",J887,0)</f>
        <v>0</v>
      </c>
      <c r="BH887" s="225">
        <f>IF(N887="sníž. přenesená",J887,0)</f>
        <v>0</v>
      </c>
      <c r="BI887" s="225">
        <f>IF(N887="nulová",J887,0)</f>
        <v>0</v>
      </c>
      <c r="BJ887" s="18" t="s">
        <v>78</v>
      </c>
      <c r="BK887" s="225">
        <f>ROUND(I887*H887,2)</f>
        <v>0</v>
      </c>
      <c r="BL887" s="18" t="s">
        <v>1437</v>
      </c>
      <c r="BM887" s="224" t="s">
        <v>1478</v>
      </c>
    </row>
    <row r="888" s="2" customFormat="1">
      <c r="A888" s="39"/>
      <c r="B888" s="40"/>
      <c r="C888" s="41"/>
      <c r="D888" s="226" t="s">
        <v>149</v>
      </c>
      <c r="E888" s="41"/>
      <c r="F888" s="227" t="s">
        <v>1477</v>
      </c>
      <c r="G888" s="41"/>
      <c r="H888" s="41"/>
      <c r="I888" s="228"/>
      <c r="J888" s="41"/>
      <c r="K888" s="41"/>
      <c r="L888" s="45"/>
      <c r="M888" s="265"/>
      <c r="N888" s="266"/>
      <c r="O888" s="267"/>
      <c r="P888" s="267"/>
      <c r="Q888" s="267"/>
      <c r="R888" s="267"/>
      <c r="S888" s="267"/>
      <c r="T888" s="268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149</v>
      </c>
      <c r="AU888" s="18" t="s">
        <v>80</v>
      </c>
    </row>
    <row r="889" s="2" customFormat="1" ht="6.96" customHeight="1">
      <c r="A889" s="39"/>
      <c r="B889" s="60"/>
      <c r="C889" s="61"/>
      <c r="D889" s="61"/>
      <c r="E889" s="61"/>
      <c r="F889" s="61"/>
      <c r="G889" s="61"/>
      <c r="H889" s="61"/>
      <c r="I889" s="61"/>
      <c r="J889" s="61"/>
      <c r="K889" s="61"/>
      <c r="L889" s="45"/>
      <c r="M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</sheetData>
  <sheetProtection sheet="1" autoFilter="0" formatColumns="0" formatRows="0" objects="1" scenarios="1" spinCount="100000" saltValue="tudBwYXif/HJ/i/UpkjGBYuxMW3+8CxUBobTLKWRkH9wmvCLefGtKDLA6aRgiyD+O0YKDZkb3KAeI5PHtb88lg==" hashValue="8g6VaJ83hEwbjkcDLgfv+24OklWD+fFuSRlB4egFZ22E9kMKblwxWcJbChTDUxTBfjuyvUPpdyITJOf2AJ4AsA==" algorithmName="SHA-512" password="CC35"/>
  <autoFilter ref="C111:K8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4_01/113106122"/>
    <hyperlink ref="F121" r:id="rId2" display="https://podminky.urs.cz/item/CS_URS_2024_01/122251101"/>
    <hyperlink ref="F127" r:id="rId3" display="https://podminky.urs.cz/item/CS_URS_2024_01/132251101"/>
    <hyperlink ref="F133" r:id="rId4" display="https://podminky.urs.cz/item/CS_URS_2024_01/132251251"/>
    <hyperlink ref="F137" r:id="rId5" display="https://podminky.urs.cz/item/CS_URS_2024_01/133212811"/>
    <hyperlink ref="F141" r:id="rId6" display="https://podminky.urs.cz/item/CS_URS_2024_01/162751114"/>
    <hyperlink ref="F145" r:id="rId7" display="https://podminky.urs.cz/item/CS_URS_2024_01/171201231"/>
    <hyperlink ref="F149" r:id="rId8" display="https://podminky.urs.cz/item/CS_URS_2024_01/174151101"/>
    <hyperlink ref="F158" r:id="rId9" display="https://podminky.urs.cz/item/CS_URS_2024_01/181951112"/>
    <hyperlink ref="F164" r:id="rId10" display="https://podminky.urs.cz/item/CS_URS_2024_01/212751103"/>
    <hyperlink ref="F168" r:id="rId11" display="https://podminky.urs.cz/item/CS_URS_2024_01/213221102"/>
    <hyperlink ref="F176" r:id="rId12" display="https://podminky.urs.cz/item/CS_URS_2024_01/274313811"/>
    <hyperlink ref="F183" r:id="rId13" display="https://podminky.urs.cz/item/CS_URS_2024_01/274322511"/>
    <hyperlink ref="F189" r:id="rId14" display="https://podminky.urs.cz/item/CS_URS_2024_01/274351121"/>
    <hyperlink ref="F194" r:id="rId15" display="https://podminky.urs.cz/item/CS_URS_2024_01/274351122"/>
    <hyperlink ref="F197" r:id="rId16" display="https://podminky.urs.cz/item/CS_URS_2024_01/274361821"/>
    <hyperlink ref="F204" r:id="rId17" display="https://podminky.urs.cz/item/CS_URS_2024_01/310239211"/>
    <hyperlink ref="F208" r:id="rId18" display="https://podminky.urs.cz/item/CS_URS_2024_01/310901113"/>
    <hyperlink ref="F214" r:id="rId19" display="https://podminky.urs.cz/item/CS_URS_2024_01/311113156"/>
    <hyperlink ref="F218" r:id="rId20" display="https://podminky.urs.cz/item/CS_URS_2024_01/311231125"/>
    <hyperlink ref="F230" r:id="rId21" display="https://podminky.urs.cz/item/CS_URS_2024_01/311322511"/>
    <hyperlink ref="F234" r:id="rId22" display="https://podminky.urs.cz/item/CS_URS_2024_01/311351311"/>
    <hyperlink ref="F244" r:id="rId23" display="https://podminky.urs.cz/item/CS_URS_2024_01/311351312"/>
    <hyperlink ref="F251" r:id="rId24" display="https://podminky.urs.cz/item/CS_URS_2024_01/311361821"/>
    <hyperlink ref="F267" r:id="rId25" display="https://podminky.urs.cz/item/CS_URS_2024_01/317351101"/>
    <hyperlink ref="F272" r:id="rId26" display="https://podminky.urs.cz/item/CS_URS_2024_01/317351102"/>
    <hyperlink ref="F275" r:id="rId27" display="https://podminky.urs.cz/item/CS_URS_2024_01/317941123"/>
    <hyperlink ref="F287" r:id="rId28" display="https://podminky.urs.cz/item/CS_URS_2024_01/330321613"/>
    <hyperlink ref="F295" r:id="rId29" display="https://podminky.urs.cz/item/CS_URS_2024_01/331361821"/>
    <hyperlink ref="F319" r:id="rId30" display="https://podminky.urs.cz/item/CS_URS_2024_01/413351121"/>
    <hyperlink ref="F325" r:id="rId31" display="https://podminky.urs.cz/item/CS_URS_2024_01/413351122"/>
    <hyperlink ref="F330" r:id="rId32" display="https://podminky.urs.cz/item/CS_URS_2024_01/413352115"/>
    <hyperlink ref="F334" r:id="rId33" display="https://podminky.urs.cz/item/CS_URS_2024_01/413352116"/>
    <hyperlink ref="F337" r:id="rId34" display="https://podminky.urs.cz/item/CS_URS_2024_01/413361821"/>
    <hyperlink ref="F342" r:id="rId35" display="https://podminky.urs.cz/item/CS_URS_2024_01/417321616"/>
    <hyperlink ref="F348" r:id="rId36" display="https://podminky.urs.cz/item/CS_URS_2024_01/417351115"/>
    <hyperlink ref="F352" r:id="rId37" display="https://podminky.urs.cz/item/CS_URS_2024_01/417351116"/>
    <hyperlink ref="F357" r:id="rId38" display="https://podminky.urs.cz/item/CS_URS_2024_01/417361821"/>
    <hyperlink ref="F364" r:id="rId39" display="https://podminky.urs.cz/item/CS_URS_2024_01/430362021"/>
    <hyperlink ref="F368" r:id="rId40" display="https://podminky.urs.cz/item/CS_URS_2024_01/434191423"/>
    <hyperlink ref="F375" r:id="rId41" display="https://podminky.urs.cz/item/CS_URS_2024_01/434311115"/>
    <hyperlink ref="F388" r:id="rId42" display="https://podminky.urs.cz/item/CS_URS_2024_01/564760001"/>
    <hyperlink ref="F393" r:id="rId43" display="https://podminky.urs.cz/item/CS_URS_2024_01/594111112"/>
    <hyperlink ref="F400" r:id="rId44" display="https://podminky.urs.cz/item/CS_URS_2024_01/599432111"/>
    <hyperlink ref="F404" r:id="rId45" display="https://podminky.urs.cz/item/CS_URS_2024_01/612315301"/>
    <hyperlink ref="F408" r:id="rId46" display="https://podminky.urs.cz/item/CS_URS_2024_01/612315413"/>
    <hyperlink ref="F421" r:id="rId47" display="https://podminky.urs.cz/item/CS_URS_2024_01/629995101"/>
    <hyperlink ref="F425" r:id="rId48" display="https://podminky.urs.cz/item/CS_URS_2024_01/629995213"/>
    <hyperlink ref="F428" r:id="rId49" display="https://podminky.urs.cz/item/CS_URS_2024_01/629995223"/>
    <hyperlink ref="F431" r:id="rId50" display="https://podminky.urs.cz/item/CS_URS_2024_01/635111141"/>
    <hyperlink ref="F436" r:id="rId51" display="https://podminky.urs.cz/item/CS_URS_2024_01/636212211"/>
    <hyperlink ref="F456" r:id="rId52" display="https://podminky.urs.cz/item/CS_URS_2024_01/899914111"/>
    <hyperlink ref="F463" r:id="rId53" display="https://podminky.urs.cz/item/CS_URS_2024_01/899914112"/>
    <hyperlink ref="F470" r:id="rId54" display="https://podminky.urs.cz/item/CS_URS_2024_01/998276101"/>
    <hyperlink ref="F474" r:id="rId55" display="https://podminky.urs.cz/item/CS_URS_2024_01/941211111"/>
    <hyperlink ref="F478" r:id="rId56" display="https://podminky.urs.cz/item/CS_URS_2024_01/941211211"/>
    <hyperlink ref="F482" r:id="rId57" display="https://podminky.urs.cz/item/CS_URS_2024_01/941211811"/>
    <hyperlink ref="F485" r:id="rId58" display="https://podminky.urs.cz/item/CS_URS_2024_01/943111111"/>
    <hyperlink ref="F489" r:id="rId59" display="https://podminky.urs.cz/item/CS_URS_2024_01/943111211"/>
    <hyperlink ref="F493" r:id="rId60" display="https://podminky.urs.cz/item/CS_URS_2024_01/943111811"/>
    <hyperlink ref="F496" r:id="rId61" display="https://podminky.urs.cz/item/CS_URS_2024_01/944511111"/>
    <hyperlink ref="F499" r:id="rId62" display="https://podminky.urs.cz/item/CS_URS_2024_01/944511211"/>
    <hyperlink ref="F503" r:id="rId63" display="https://podminky.urs.cz/item/CS_URS_2024_01/944511811"/>
    <hyperlink ref="F506" r:id="rId64" display="https://podminky.urs.cz/item/CS_URS_2024_01/949101111"/>
    <hyperlink ref="F510" r:id="rId65" display="https://podminky.urs.cz/item/CS_URS_2024_01/949121121"/>
    <hyperlink ref="F514" r:id="rId66" display="https://podminky.urs.cz/item/CS_URS_2024_01/949121221"/>
    <hyperlink ref="F518" r:id="rId67" display="https://podminky.urs.cz/item/CS_URS_2024_01/949121821"/>
    <hyperlink ref="F521" r:id="rId68" display="https://podminky.urs.cz/item/CS_URS_2024_01/949211111"/>
    <hyperlink ref="F525" r:id="rId69" display="https://podminky.urs.cz/item/CS_URS_2024_01/949211211"/>
    <hyperlink ref="F528" r:id="rId70" display="https://podminky.urs.cz/item/CS_URS_2024_01/949211811"/>
    <hyperlink ref="F531" r:id="rId71" display="https://podminky.urs.cz/item/CS_URS_2024_01/952901111"/>
    <hyperlink ref="F536" r:id="rId72" display="https://podminky.urs.cz/item/CS_URS_2024_01/953942851"/>
    <hyperlink ref="F546" r:id="rId73" display="https://podminky.urs.cz/item/CS_URS_2024_01/953943211"/>
    <hyperlink ref="F551" r:id="rId74" display="https://podminky.urs.cz/item/CS_URS_2024_01/953945144"/>
    <hyperlink ref="F555" r:id="rId75" display="https://podminky.urs.cz/item/CS_URS_2024_01/953945153"/>
    <hyperlink ref="F559" r:id="rId76" display="https://podminky.urs.cz/item/CS_URS_2024_01/953961215"/>
    <hyperlink ref="F566" r:id="rId77" display="https://podminky.urs.cz/item/CS_URS_2024_01/953965133"/>
    <hyperlink ref="F570" r:id="rId78" display="https://podminky.urs.cz/item/CS_URS_2024_01/953965143"/>
    <hyperlink ref="F574" r:id="rId79" display="https://podminky.urs.cz/item/CS_URS_2024_01/953993321"/>
    <hyperlink ref="F580" r:id="rId80" display="https://podminky.urs.cz/item/CS_URS_2024_01/962032231"/>
    <hyperlink ref="F584" r:id="rId81" display="https://podminky.urs.cz/item/CS_URS_2024_01/963023712"/>
    <hyperlink ref="F588" r:id="rId82" display="https://podminky.urs.cz/item/CS_URS_2024_01/971033531"/>
    <hyperlink ref="F592" r:id="rId83" display="https://podminky.urs.cz/item/CS_URS_2024_01/974031165"/>
    <hyperlink ref="F596" r:id="rId84" display="https://podminky.urs.cz/item/CS_URS_2024_01/977131119"/>
    <hyperlink ref="F603" r:id="rId85" display="https://podminky.urs.cz/item/CS_URS_2024_01/978013161"/>
    <hyperlink ref="F607" r:id="rId86" display="https://podminky.urs.cz/item/CS_URS_2024_01/985233122"/>
    <hyperlink ref="F611" r:id="rId87" display="https://podminky.urs.cz/item/CS_URS_2024_01/993111111"/>
    <hyperlink ref="F614" r:id="rId88" display="https://podminky.urs.cz/item/CS_URS_2024_01/993111119"/>
    <hyperlink ref="F618" r:id="rId89" display="https://podminky.urs.cz/item/CS_URS_2024_01/993121111"/>
    <hyperlink ref="F621" r:id="rId90" display="https://podminky.urs.cz/item/CS_URS_2024_01/993121119"/>
    <hyperlink ref="F626" r:id="rId91" display="https://podminky.urs.cz/item/CS_URS_2024_01/997013111"/>
    <hyperlink ref="F629" r:id="rId92" display="https://podminky.urs.cz/item/CS_URS_2024_01/997013501"/>
    <hyperlink ref="F632" r:id="rId93" display="https://podminky.urs.cz/item/CS_URS_2024_01/997013509"/>
    <hyperlink ref="F636" r:id="rId94" display="https://podminky.urs.cz/item/CS_URS_2024_01/997013863"/>
    <hyperlink ref="F640" r:id="rId95" display="https://podminky.urs.cz/item/CS_URS_2024_01/997013871"/>
    <hyperlink ref="F645" r:id="rId96" display="https://podminky.urs.cz/item/CS_URS_2024_01/998011001"/>
    <hyperlink ref="F650" r:id="rId97" display="https://podminky.urs.cz/item/CS_URS_2024_01/711112001"/>
    <hyperlink ref="F657" r:id="rId98" display="https://podminky.urs.cz/item/CS_URS_2024_01/711142559"/>
    <hyperlink ref="F663" r:id="rId99" display="https://podminky.urs.cz/item/CS_URS_2024_01/711161222"/>
    <hyperlink ref="F666" r:id="rId100" display="https://podminky.urs.cz/item/CS_URS_2024_01/998711101"/>
    <hyperlink ref="F670" r:id="rId101" display="https://podminky.urs.cz/item/CS_URS_2024_01/712331101"/>
    <hyperlink ref="F676" r:id="rId102" display="https://podminky.urs.cz/item/CS_URS_2024_01/712341559"/>
    <hyperlink ref="F682" r:id="rId103" display="https://podminky.urs.cz/item/CS_URS_2024_01/712391175"/>
    <hyperlink ref="F689" r:id="rId104" display="https://podminky.urs.cz/item/CS_URS_2024_01/998712102"/>
    <hyperlink ref="F693" r:id="rId105" display="https://podminky.urs.cz/item/CS_URS_2024_01/762081150"/>
    <hyperlink ref="F697" r:id="rId106" display="https://podminky.urs.cz/item/CS_URS_2024_01/762332132"/>
    <hyperlink ref="F705" r:id="rId107" display="https://podminky.urs.cz/item/CS_URS_2024_01/762332133"/>
    <hyperlink ref="F713" r:id="rId108" display="https://podminky.urs.cz/item/CS_URS_2024_01/762341260"/>
    <hyperlink ref="F720" r:id="rId109" display="https://podminky.urs.cz/item/CS_URS_2024_01/762342214"/>
    <hyperlink ref="F724" r:id="rId110" display="https://podminky.urs.cz/item/CS_URS_2024_01/762342511"/>
    <hyperlink ref="F732" r:id="rId111" display="https://podminky.urs.cz/item/CS_URS_2024_01/762395000"/>
    <hyperlink ref="F736" r:id="rId112" display="https://podminky.urs.cz/item/CS_URS_2024_01/998762101"/>
    <hyperlink ref="F740" r:id="rId113" display="https://podminky.urs.cz/item/CS_URS_2024_01/764234407"/>
    <hyperlink ref="F744" r:id="rId114" display="https://podminky.urs.cz/item/CS_URS_2024_01/764238405"/>
    <hyperlink ref="F748" r:id="rId115" display="https://podminky.urs.cz/item/CS_URS_2024_01/764332415"/>
    <hyperlink ref="F751" r:id="rId116" display="https://podminky.urs.cz/item/CS_URS_2024_01/764531413"/>
    <hyperlink ref="F754" r:id="rId117" display="https://podminky.urs.cz/item/CS_URS_2024_01/764538401"/>
    <hyperlink ref="F757" r:id="rId118" display="https://podminky.urs.cz/item/CS_URS_2024_01/998764101"/>
    <hyperlink ref="F761" r:id="rId119" display="https://podminky.urs.cz/item/CS_URS_2024_01/765111102"/>
    <hyperlink ref="F767" r:id="rId120" display="https://podminky.urs.cz/item/CS_URS_2024_01/765111203"/>
    <hyperlink ref="F773" r:id="rId121" display="https://podminky.urs.cz/item/CS_URS_2024_01/765111351"/>
    <hyperlink ref="F779" r:id="rId122" display="https://podminky.urs.cz/item/CS_URS_2024_01/998765101"/>
    <hyperlink ref="F783" r:id="rId123" display="https://podminky.urs.cz/item/CS_URS_2024_01/766660163"/>
    <hyperlink ref="F789" r:id="rId124" display="https://podminky.urs.cz/item/CS_URS_2024_01/766691510"/>
    <hyperlink ref="F796" r:id="rId125" display="https://podminky.urs.cz/item/CS_URS_2024_01/998766101"/>
    <hyperlink ref="F800" r:id="rId126" display="https://podminky.urs.cz/item/CS_URS_2024_01/767662210"/>
    <hyperlink ref="F813" r:id="rId127" display="https://podminky.urs.cz/item/CS_URS_2024_01/998767101"/>
    <hyperlink ref="F817" r:id="rId128" display="https://podminky.urs.cz/item/CS_URS_2024_01/772991422"/>
    <hyperlink ref="F822" r:id="rId129" display="https://podminky.urs.cz/item/CS_URS_2024_01/998772111"/>
    <hyperlink ref="F826" r:id="rId130" display="https://podminky.urs.cz/item/CS_URS_2024_01/783101203"/>
    <hyperlink ref="F829" r:id="rId131" display="https://podminky.urs.cz/item/CS_URS_2024_01/783101403"/>
    <hyperlink ref="F833" r:id="rId132" display="https://podminky.urs.cz/item/CS_URS_2024_01/783163101"/>
    <hyperlink ref="F836" r:id="rId133" display="https://podminky.urs.cz/item/CS_URS_2024_01/783168211"/>
    <hyperlink ref="F839" r:id="rId134" display="https://podminky.urs.cz/item/CS_URS_2024_01/783213021"/>
    <hyperlink ref="F845" r:id="rId135" display="https://podminky.urs.cz/item/CS_URS_2024_01/783268101"/>
    <hyperlink ref="F850" r:id="rId136" display="https://podminky.urs.cz/item/CS_URS_2024_01/783306801"/>
    <hyperlink ref="F854" r:id="rId137" display="https://podminky.urs.cz/item/CS_URS_2024_01/783314101"/>
    <hyperlink ref="F860" r:id="rId138" display="https://podminky.urs.cz/item/CS_URS_2024_01/783315101"/>
    <hyperlink ref="F864" r:id="rId139" display="https://podminky.urs.cz/item/CS_URS_2024_01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89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Chebský hrad - úprava Šancí a kasemat</v>
      </c>
      <c r="F7" s="143"/>
      <c r="G7" s="143"/>
      <c r="H7" s="143"/>
      <c r="L7" s="21"/>
    </row>
    <row r="8" s="1" customFormat="1" ht="12" customHeight="1">
      <c r="B8" s="21"/>
      <c r="D8" s="143" t="s">
        <v>90</v>
      </c>
      <c r="L8" s="21"/>
    </row>
    <row r="9" s="2" customFormat="1" ht="16.5" customHeight="1">
      <c r="A9" s="39"/>
      <c r="B9" s="45"/>
      <c r="C9" s="39"/>
      <c r="D9" s="39"/>
      <c r="E9" s="144" t="s">
        <v>91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31. 8. 2024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ROUND((SUM(BE93:BE290)),  2)</f>
        <v>0</v>
      </c>
      <c r="G35" s="39"/>
      <c r="H35" s="39"/>
      <c r="I35" s="158">
        <v>0.20999999999999999</v>
      </c>
      <c r="J35" s="157">
        <f>ROUND(((SUM(BE93:BE290))*I35),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ROUND((SUM(BF93:BF290)),  2)</f>
        <v>0</v>
      </c>
      <c r="G36" s="39"/>
      <c r="H36" s="39"/>
      <c r="I36" s="158">
        <v>0.12</v>
      </c>
      <c r="J36" s="157">
        <f>ROUND(((SUM(BF93:BF290))*I36),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ROUND((SUM(BG93:BG290)),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ROUND((SUM(BH93:BH290)),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ROUND((SUM(BI93:BI290)),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Chebský hrad - úprava Šancí a kasemat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1.2 - elektroinstalace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31. 8. 2024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31</v>
      </c>
      <c r="J58" s="37" t="str">
        <f>E23</f>
        <v>Atelier Stoeckl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Atelier Stoeckl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95</v>
      </c>
      <c r="D61" s="172"/>
      <c r="E61" s="172"/>
      <c r="F61" s="172"/>
      <c r="G61" s="172"/>
      <c r="H61" s="172"/>
      <c r="I61" s="172"/>
      <c r="J61" s="173" t="s">
        <v>96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97</v>
      </c>
    </row>
    <row r="64" s="9" customFormat="1" ht="24.96" customHeight="1">
      <c r="A64" s="9"/>
      <c r="B64" s="175"/>
      <c r="C64" s="176"/>
      <c r="D64" s="177" t="s">
        <v>98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104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106</v>
      </c>
      <c r="E66" s="183"/>
      <c r="F66" s="183"/>
      <c r="G66" s="183"/>
      <c r="H66" s="183"/>
      <c r="I66" s="183"/>
      <c r="J66" s="184">
        <f>J100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109</v>
      </c>
      <c r="E67" s="178"/>
      <c r="F67" s="178"/>
      <c r="G67" s="178"/>
      <c r="H67" s="178"/>
      <c r="I67" s="178"/>
      <c r="J67" s="179">
        <f>J115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1480</v>
      </c>
      <c r="E68" s="183"/>
      <c r="F68" s="183"/>
      <c r="G68" s="183"/>
      <c r="H68" s="183"/>
      <c r="I68" s="183"/>
      <c r="J68" s="184">
        <f>J116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1481</v>
      </c>
      <c r="E69" s="178"/>
      <c r="F69" s="178"/>
      <c r="G69" s="178"/>
      <c r="H69" s="178"/>
      <c r="I69" s="178"/>
      <c r="J69" s="179">
        <f>J224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1482</v>
      </c>
      <c r="E70" s="183"/>
      <c r="F70" s="183"/>
      <c r="G70" s="183"/>
      <c r="H70" s="183"/>
      <c r="I70" s="183"/>
      <c r="J70" s="184">
        <f>J225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1483</v>
      </c>
      <c r="E71" s="183"/>
      <c r="F71" s="183"/>
      <c r="G71" s="183"/>
      <c r="H71" s="183"/>
      <c r="I71" s="183"/>
      <c r="J71" s="184">
        <f>J242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Chebský hrad - úprava Šancí a kasemat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90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91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92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1.2 - elektroinstalace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Cheb</v>
      </c>
      <c r="G87" s="41"/>
      <c r="H87" s="41"/>
      <c r="I87" s="33" t="s">
        <v>23</v>
      </c>
      <c r="J87" s="73" t="str">
        <f>IF(J14="","",J14)</f>
        <v>31. 8. 2024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Cheb</v>
      </c>
      <c r="G89" s="41"/>
      <c r="H89" s="41"/>
      <c r="I89" s="33" t="s">
        <v>31</v>
      </c>
      <c r="J89" s="37" t="str">
        <f>E23</f>
        <v>Atelier Stoeckl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33</v>
      </c>
      <c r="J90" s="37" t="str">
        <f>E26</f>
        <v>Atelier Stoeckl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126</v>
      </c>
      <c r="D92" s="189" t="s">
        <v>56</v>
      </c>
      <c r="E92" s="189" t="s">
        <v>52</v>
      </c>
      <c r="F92" s="189" t="s">
        <v>53</v>
      </c>
      <c r="G92" s="189" t="s">
        <v>127</v>
      </c>
      <c r="H92" s="189" t="s">
        <v>128</v>
      </c>
      <c r="I92" s="189" t="s">
        <v>129</v>
      </c>
      <c r="J92" s="189" t="s">
        <v>96</v>
      </c>
      <c r="K92" s="190" t="s">
        <v>130</v>
      </c>
      <c r="L92" s="191"/>
      <c r="M92" s="93" t="s">
        <v>19</v>
      </c>
      <c r="N92" s="94" t="s">
        <v>41</v>
      </c>
      <c r="O92" s="94" t="s">
        <v>131</v>
      </c>
      <c r="P92" s="94" t="s">
        <v>132</v>
      </c>
      <c r="Q92" s="94" t="s">
        <v>133</v>
      </c>
      <c r="R92" s="94" t="s">
        <v>134</v>
      </c>
      <c r="S92" s="94" t="s">
        <v>135</v>
      </c>
      <c r="T92" s="95" t="s">
        <v>136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137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P94+P115+P224</f>
        <v>0</v>
      </c>
      <c r="Q93" s="97"/>
      <c r="R93" s="194">
        <f>R94+R115+R224</f>
        <v>11.88001435</v>
      </c>
      <c r="S93" s="97"/>
      <c r="T93" s="195">
        <f>T94+T115+T224</f>
        <v>0.021999999999999999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70</v>
      </c>
      <c r="AU93" s="18" t="s">
        <v>97</v>
      </c>
      <c r="BK93" s="196">
        <f>BK94+BK115+BK224</f>
        <v>0</v>
      </c>
    </row>
    <row r="94" s="12" customFormat="1" ht="25.92" customHeight="1">
      <c r="A94" s="12"/>
      <c r="B94" s="197"/>
      <c r="C94" s="198"/>
      <c r="D94" s="199" t="s">
        <v>70</v>
      </c>
      <c r="E94" s="200" t="s">
        <v>138</v>
      </c>
      <c r="F94" s="200" t="s">
        <v>139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P95+P100</f>
        <v>0</v>
      </c>
      <c r="Q94" s="205"/>
      <c r="R94" s="206">
        <f>R95+R100</f>
        <v>0.0218251</v>
      </c>
      <c r="S94" s="205"/>
      <c r="T94" s="207">
        <f>T95+T100</f>
        <v>0.021999999999999999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78</v>
      </c>
      <c r="AT94" s="209" t="s">
        <v>70</v>
      </c>
      <c r="AU94" s="209" t="s">
        <v>71</v>
      </c>
      <c r="AY94" s="208" t="s">
        <v>140</v>
      </c>
      <c r="BK94" s="210">
        <f>BK95+BK100</f>
        <v>0</v>
      </c>
    </row>
    <row r="95" s="12" customFormat="1" ht="22.8" customHeight="1">
      <c r="A95" s="12"/>
      <c r="B95" s="197"/>
      <c r="C95" s="198"/>
      <c r="D95" s="199" t="s">
        <v>70</v>
      </c>
      <c r="E95" s="211" t="s">
        <v>186</v>
      </c>
      <c r="F95" s="211" t="s">
        <v>619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SUM(P96:P99)</f>
        <v>0</v>
      </c>
      <c r="Q95" s="205"/>
      <c r="R95" s="206">
        <f>SUM(R96:R99)</f>
        <v>0.01372</v>
      </c>
      <c r="S95" s="205"/>
      <c r="T95" s="207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78</v>
      </c>
      <c r="AT95" s="209" t="s">
        <v>70</v>
      </c>
      <c r="AU95" s="209" t="s">
        <v>78</v>
      </c>
      <c r="AY95" s="208" t="s">
        <v>140</v>
      </c>
      <c r="BK95" s="210">
        <f>SUM(BK96:BK99)</f>
        <v>0</v>
      </c>
    </row>
    <row r="96" s="2" customFormat="1" ht="21.75" customHeight="1">
      <c r="A96" s="39"/>
      <c r="B96" s="40"/>
      <c r="C96" s="213" t="s">
        <v>78</v>
      </c>
      <c r="D96" s="213" t="s">
        <v>142</v>
      </c>
      <c r="E96" s="214" t="s">
        <v>1484</v>
      </c>
      <c r="F96" s="215" t="s">
        <v>1485</v>
      </c>
      <c r="G96" s="216" t="s">
        <v>145</v>
      </c>
      <c r="H96" s="217">
        <v>0.245</v>
      </c>
      <c r="I96" s="218"/>
      <c r="J96" s="219">
        <f>ROUND(I96*H96,2)</f>
        <v>0</v>
      </c>
      <c r="K96" s="215" t="s">
        <v>146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0.056000000000000001</v>
      </c>
      <c r="R96" s="222">
        <f>Q96*H96</f>
        <v>0.01372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147</v>
      </c>
      <c r="AT96" s="224" t="s">
        <v>142</v>
      </c>
      <c r="AU96" s="224" t="s">
        <v>80</v>
      </c>
      <c r="AY96" s="18" t="s">
        <v>140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147</v>
      </c>
      <c r="BM96" s="224" t="s">
        <v>1486</v>
      </c>
    </row>
    <row r="97" s="2" customFormat="1">
      <c r="A97" s="39"/>
      <c r="B97" s="40"/>
      <c r="C97" s="41"/>
      <c r="D97" s="226" t="s">
        <v>149</v>
      </c>
      <c r="E97" s="41"/>
      <c r="F97" s="227" t="s">
        <v>1487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149</v>
      </c>
      <c r="AU97" s="18" t="s">
        <v>80</v>
      </c>
    </row>
    <row r="98" s="2" customFormat="1">
      <c r="A98" s="39"/>
      <c r="B98" s="40"/>
      <c r="C98" s="41"/>
      <c r="D98" s="231" t="s">
        <v>151</v>
      </c>
      <c r="E98" s="41"/>
      <c r="F98" s="232" t="s">
        <v>1488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151</v>
      </c>
      <c r="AU98" s="18" t="s">
        <v>80</v>
      </c>
    </row>
    <row r="99" s="13" customFormat="1">
      <c r="A99" s="13"/>
      <c r="B99" s="233"/>
      <c r="C99" s="234"/>
      <c r="D99" s="226" t="s">
        <v>153</v>
      </c>
      <c r="E99" s="235" t="s">
        <v>19</v>
      </c>
      <c r="F99" s="236" t="s">
        <v>1489</v>
      </c>
      <c r="G99" s="234"/>
      <c r="H99" s="237">
        <v>0.24500000000000002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153</v>
      </c>
      <c r="AU99" s="243" t="s">
        <v>80</v>
      </c>
      <c r="AV99" s="13" t="s">
        <v>80</v>
      </c>
      <c r="AW99" s="13" t="s">
        <v>34</v>
      </c>
      <c r="AX99" s="13" t="s">
        <v>71</v>
      </c>
      <c r="AY99" s="243" t="s">
        <v>140</v>
      </c>
    </row>
    <row r="100" s="12" customFormat="1" ht="22.8" customHeight="1">
      <c r="A100" s="12"/>
      <c r="B100" s="197"/>
      <c r="C100" s="198"/>
      <c r="D100" s="199" t="s">
        <v>70</v>
      </c>
      <c r="E100" s="211" t="s">
        <v>209</v>
      </c>
      <c r="F100" s="211" t="s">
        <v>732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SUM(P101:P114)</f>
        <v>0</v>
      </c>
      <c r="Q100" s="205"/>
      <c r="R100" s="206">
        <f>SUM(R101:R114)</f>
        <v>0.0081051000000000005</v>
      </c>
      <c r="S100" s="205"/>
      <c r="T100" s="207">
        <f>SUM(T101:T114)</f>
        <v>0.021999999999999999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78</v>
      </c>
      <c r="AT100" s="209" t="s">
        <v>70</v>
      </c>
      <c r="AU100" s="209" t="s">
        <v>78</v>
      </c>
      <c r="AY100" s="208" t="s">
        <v>140</v>
      </c>
      <c r="BK100" s="210">
        <f>SUM(BK101:BK114)</f>
        <v>0</v>
      </c>
    </row>
    <row r="101" s="2" customFormat="1" ht="24.15" customHeight="1">
      <c r="A101" s="39"/>
      <c r="B101" s="40"/>
      <c r="C101" s="213" t="s">
        <v>80</v>
      </c>
      <c r="D101" s="213" t="s">
        <v>142</v>
      </c>
      <c r="E101" s="214" t="s">
        <v>1490</v>
      </c>
      <c r="F101" s="215" t="s">
        <v>1491</v>
      </c>
      <c r="G101" s="216" t="s">
        <v>227</v>
      </c>
      <c r="H101" s="217">
        <v>1.5</v>
      </c>
      <c r="I101" s="218"/>
      <c r="J101" s="219">
        <f>ROUND(I101*H101,2)</f>
        <v>0</v>
      </c>
      <c r="K101" s="215" t="s">
        <v>146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0.0080000000000000002</v>
      </c>
      <c r="T101" s="223">
        <f>S101*H101</f>
        <v>0.012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147</v>
      </c>
      <c r="AT101" s="224" t="s">
        <v>142</v>
      </c>
      <c r="AU101" s="224" t="s">
        <v>80</v>
      </c>
      <c r="AY101" s="18" t="s">
        <v>140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147</v>
      </c>
      <c r="BM101" s="224" t="s">
        <v>1492</v>
      </c>
    </row>
    <row r="102" s="2" customFormat="1">
      <c r="A102" s="39"/>
      <c r="B102" s="40"/>
      <c r="C102" s="41"/>
      <c r="D102" s="226" t="s">
        <v>149</v>
      </c>
      <c r="E102" s="41"/>
      <c r="F102" s="227" t="s">
        <v>1493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80</v>
      </c>
    </row>
    <row r="103" s="2" customFormat="1">
      <c r="A103" s="39"/>
      <c r="B103" s="40"/>
      <c r="C103" s="41"/>
      <c r="D103" s="231" t="s">
        <v>151</v>
      </c>
      <c r="E103" s="41"/>
      <c r="F103" s="232" t="s">
        <v>1494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151</v>
      </c>
      <c r="AU103" s="18" t="s">
        <v>80</v>
      </c>
    </row>
    <row r="104" s="2" customFormat="1" ht="24.15" customHeight="1">
      <c r="A104" s="39"/>
      <c r="B104" s="40"/>
      <c r="C104" s="213" t="s">
        <v>164</v>
      </c>
      <c r="D104" s="213" t="s">
        <v>142</v>
      </c>
      <c r="E104" s="214" t="s">
        <v>1495</v>
      </c>
      <c r="F104" s="215" t="s">
        <v>1496</v>
      </c>
      <c r="G104" s="216" t="s">
        <v>227</v>
      </c>
      <c r="H104" s="217">
        <v>2</v>
      </c>
      <c r="I104" s="218"/>
      <c r="J104" s="219">
        <f>ROUND(I104*H104,2)</f>
        <v>0</v>
      </c>
      <c r="K104" s="215" t="s">
        <v>146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0.0050000000000000001</v>
      </c>
      <c r="T104" s="223">
        <f>S104*H104</f>
        <v>0.01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147</v>
      </c>
      <c r="AT104" s="224" t="s">
        <v>142</v>
      </c>
      <c r="AU104" s="224" t="s">
        <v>80</v>
      </c>
      <c r="AY104" s="18" t="s">
        <v>140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147</v>
      </c>
      <c r="BM104" s="224" t="s">
        <v>1497</v>
      </c>
    </row>
    <row r="105" s="2" customFormat="1">
      <c r="A105" s="39"/>
      <c r="B105" s="40"/>
      <c r="C105" s="41"/>
      <c r="D105" s="226" t="s">
        <v>149</v>
      </c>
      <c r="E105" s="41"/>
      <c r="F105" s="227" t="s">
        <v>1498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149</v>
      </c>
      <c r="AU105" s="18" t="s">
        <v>80</v>
      </c>
    </row>
    <row r="106" s="2" customFormat="1">
      <c r="A106" s="39"/>
      <c r="B106" s="40"/>
      <c r="C106" s="41"/>
      <c r="D106" s="231" t="s">
        <v>151</v>
      </c>
      <c r="E106" s="41"/>
      <c r="F106" s="232" t="s">
        <v>1499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151</v>
      </c>
      <c r="AU106" s="18" t="s">
        <v>80</v>
      </c>
    </row>
    <row r="107" s="2" customFormat="1" ht="24.15" customHeight="1">
      <c r="A107" s="39"/>
      <c r="B107" s="40"/>
      <c r="C107" s="213" t="s">
        <v>147</v>
      </c>
      <c r="D107" s="213" t="s">
        <v>142</v>
      </c>
      <c r="E107" s="214" t="s">
        <v>1500</v>
      </c>
      <c r="F107" s="215" t="s">
        <v>1501</v>
      </c>
      <c r="G107" s="216" t="s">
        <v>227</v>
      </c>
      <c r="H107" s="217">
        <v>1.24</v>
      </c>
      <c r="I107" s="218"/>
      <c r="J107" s="219">
        <f>ROUND(I107*H107,2)</f>
        <v>0</v>
      </c>
      <c r="K107" s="215" t="s">
        <v>146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147</v>
      </c>
      <c r="AT107" s="224" t="s">
        <v>142</v>
      </c>
      <c r="AU107" s="224" t="s">
        <v>80</v>
      </c>
      <c r="AY107" s="18" t="s">
        <v>140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147</v>
      </c>
      <c r="BM107" s="224" t="s">
        <v>1502</v>
      </c>
    </row>
    <row r="108" s="2" customFormat="1">
      <c r="A108" s="39"/>
      <c r="B108" s="40"/>
      <c r="C108" s="41"/>
      <c r="D108" s="226" t="s">
        <v>149</v>
      </c>
      <c r="E108" s="41"/>
      <c r="F108" s="227" t="s">
        <v>1503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149</v>
      </c>
      <c r="AU108" s="18" t="s">
        <v>80</v>
      </c>
    </row>
    <row r="109" s="2" customFormat="1">
      <c r="A109" s="39"/>
      <c r="B109" s="40"/>
      <c r="C109" s="41"/>
      <c r="D109" s="231" t="s">
        <v>151</v>
      </c>
      <c r="E109" s="41"/>
      <c r="F109" s="232" t="s">
        <v>1504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151</v>
      </c>
      <c r="AU109" s="18" t="s">
        <v>80</v>
      </c>
    </row>
    <row r="110" s="13" customFormat="1">
      <c r="A110" s="13"/>
      <c r="B110" s="233"/>
      <c r="C110" s="234"/>
      <c r="D110" s="226" t="s">
        <v>153</v>
      </c>
      <c r="E110" s="235" t="s">
        <v>19</v>
      </c>
      <c r="F110" s="236" t="s">
        <v>1505</v>
      </c>
      <c r="G110" s="234"/>
      <c r="H110" s="237">
        <v>1.24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153</v>
      </c>
      <c r="AU110" s="243" t="s">
        <v>80</v>
      </c>
      <c r="AV110" s="13" t="s">
        <v>80</v>
      </c>
      <c r="AW110" s="13" t="s">
        <v>34</v>
      </c>
      <c r="AX110" s="13" t="s">
        <v>71</v>
      </c>
      <c r="AY110" s="243" t="s">
        <v>140</v>
      </c>
    </row>
    <row r="111" s="2" customFormat="1" ht="24.15" customHeight="1">
      <c r="A111" s="39"/>
      <c r="B111" s="40"/>
      <c r="C111" s="213" t="s">
        <v>179</v>
      </c>
      <c r="D111" s="213" t="s">
        <v>142</v>
      </c>
      <c r="E111" s="214" t="s">
        <v>1506</v>
      </c>
      <c r="F111" s="215" t="s">
        <v>1507</v>
      </c>
      <c r="G111" s="216" t="s">
        <v>157</v>
      </c>
      <c r="H111" s="217">
        <v>0.014999999999999999</v>
      </c>
      <c r="I111" s="218"/>
      <c r="J111" s="219">
        <f>ROUND(I111*H111,2)</f>
        <v>0</v>
      </c>
      <c r="K111" s="215" t="s">
        <v>146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0.54034000000000004</v>
      </c>
      <c r="R111" s="222">
        <f>Q111*H111</f>
        <v>0.0081051000000000005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147</v>
      </c>
      <c r="AT111" s="224" t="s">
        <v>142</v>
      </c>
      <c r="AU111" s="224" t="s">
        <v>80</v>
      </c>
      <c r="AY111" s="18" t="s">
        <v>140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147</v>
      </c>
      <c r="BM111" s="224" t="s">
        <v>1508</v>
      </c>
    </row>
    <row r="112" s="2" customFormat="1">
      <c r="A112" s="39"/>
      <c r="B112" s="40"/>
      <c r="C112" s="41"/>
      <c r="D112" s="226" t="s">
        <v>149</v>
      </c>
      <c r="E112" s="41"/>
      <c r="F112" s="227" t="s">
        <v>1509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149</v>
      </c>
      <c r="AU112" s="18" t="s">
        <v>80</v>
      </c>
    </row>
    <row r="113" s="2" customFormat="1">
      <c r="A113" s="39"/>
      <c r="B113" s="40"/>
      <c r="C113" s="41"/>
      <c r="D113" s="231" t="s">
        <v>151</v>
      </c>
      <c r="E113" s="41"/>
      <c r="F113" s="232" t="s">
        <v>1510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151</v>
      </c>
      <c r="AU113" s="18" t="s">
        <v>80</v>
      </c>
    </row>
    <row r="114" s="13" customFormat="1">
      <c r="A114" s="13"/>
      <c r="B114" s="233"/>
      <c r="C114" s="234"/>
      <c r="D114" s="226" t="s">
        <v>153</v>
      </c>
      <c r="E114" s="235" t="s">
        <v>19</v>
      </c>
      <c r="F114" s="236" t="s">
        <v>1511</v>
      </c>
      <c r="G114" s="234"/>
      <c r="H114" s="237">
        <v>0.015000000000000003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153</v>
      </c>
      <c r="AU114" s="243" t="s">
        <v>80</v>
      </c>
      <c r="AV114" s="13" t="s">
        <v>80</v>
      </c>
      <c r="AW114" s="13" t="s">
        <v>34</v>
      </c>
      <c r="AX114" s="13" t="s">
        <v>71</v>
      </c>
      <c r="AY114" s="243" t="s">
        <v>140</v>
      </c>
    </row>
    <row r="115" s="12" customFormat="1" ht="25.92" customHeight="1">
      <c r="A115" s="12"/>
      <c r="B115" s="197"/>
      <c r="C115" s="198"/>
      <c r="D115" s="199" t="s">
        <v>70</v>
      </c>
      <c r="E115" s="200" t="s">
        <v>1044</v>
      </c>
      <c r="F115" s="200" t="s">
        <v>1045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P116</f>
        <v>0</v>
      </c>
      <c r="Q115" s="205"/>
      <c r="R115" s="206">
        <f>R116</f>
        <v>0.12543424999999997</v>
      </c>
      <c r="S115" s="205"/>
      <c r="T115" s="207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80</v>
      </c>
      <c r="AT115" s="209" t="s">
        <v>70</v>
      </c>
      <c r="AU115" s="209" t="s">
        <v>71</v>
      </c>
      <c r="AY115" s="208" t="s">
        <v>140</v>
      </c>
      <c r="BK115" s="210">
        <f>BK116</f>
        <v>0</v>
      </c>
    </row>
    <row r="116" s="12" customFormat="1" ht="22.8" customHeight="1">
      <c r="A116" s="12"/>
      <c r="B116" s="197"/>
      <c r="C116" s="198"/>
      <c r="D116" s="199" t="s">
        <v>70</v>
      </c>
      <c r="E116" s="211" t="s">
        <v>1512</v>
      </c>
      <c r="F116" s="211" t="s">
        <v>1513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SUM(P117:P223)</f>
        <v>0</v>
      </c>
      <c r="Q116" s="205"/>
      <c r="R116" s="206">
        <f>SUM(R117:R223)</f>
        <v>0.12543424999999997</v>
      </c>
      <c r="S116" s="205"/>
      <c r="T116" s="207">
        <f>SUM(T117:T223)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70</v>
      </c>
      <c r="AU116" s="209" t="s">
        <v>78</v>
      </c>
      <c r="AY116" s="208" t="s">
        <v>140</v>
      </c>
      <c r="BK116" s="210">
        <f>SUM(BK117:BK223)</f>
        <v>0</v>
      </c>
    </row>
    <row r="117" s="2" customFormat="1" ht="24.15" customHeight="1">
      <c r="A117" s="39"/>
      <c r="B117" s="40"/>
      <c r="C117" s="213" t="s">
        <v>186</v>
      </c>
      <c r="D117" s="213" t="s">
        <v>142</v>
      </c>
      <c r="E117" s="214" t="s">
        <v>1514</v>
      </c>
      <c r="F117" s="215" t="s">
        <v>1515</v>
      </c>
      <c r="G117" s="216" t="s">
        <v>227</v>
      </c>
      <c r="H117" s="217">
        <v>62.856999999999999</v>
      </c>
      <c r="I117" s="218"/>
      <c r="J117" s="219">
        <f>ROUND(I117*H117,2)</f>
        <v>0</v>
      </c>
      <c r="K117" s="215" t="s">
        <v>146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264</v>
      </c>
      <c r="AT117" s="224" t="s">
        <v>142</v>
      </c>
      <c r="AU117" s="224" t="s">
        <v>80</v>
      </c>
      <c r="AY117" s="18" t="s">
        <v>140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264</v>
      </c>
      <c r="BM117" s="224" t="s">
        <v>1516</v>
      </c>
    </row>
    <row r="118" s="2" customFormat="1">
      <c r="A118" s="39"/>
      <c r="B118" s="40"/>
      <c r="C118" s="41"/>
      <c r="D118" s="226" t="s">
        <v>149</v>
      </c>
      <c r="E118" s="41"/>
      <c r="F118" s="227" t="s">
        <v>1517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80</v>
      </c>
    </row>
    <row r="119" s="2" customFormat="1">
      <c r="A119" s="39"/>
      <c r="B119" s="40"/>
      <c r="C119" s="41"/>
      <c r="D119" s="231" t="s">
        <v>151</v>
      </c>
      <c r="E119" s="41"/>
      <c r="F119" s="232" t="s">
        <v>1518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151</v>
      </c>
      <c r="AU119" s="18" t="s">
        <v>80</v>
      </c>
    </row>
    <row r="120" s="13" customFormat="1">
      <c r="A120" s="13"/>
      <c r="B120" s="233"/>
      <c r="C120" s="234"/>
      <c r="D120" s="226" t="s">
        <v>153</v>
      </c>
      <c r="E120" s="235" t="s">
        <v>19</v>
      </c>
      <c r="F120" s="236" t="s">
        <v>1519</v>
      </c>
      <c r="G120" s="234"/>
      <c r="H120" s="237">
        <v>62.857142857142854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153</v>
      </c>
      <c r="AU120" s="243" t="s">
        <v>80</v>
      </c>
      <c r="AV120" s="13" t="s">
        <v>80</v>
      </c>
      <c r="AW120" s="13" t="s">
        <v>34</v>
      </c>
      <c r="AX120" s="13" t="s">
        <v>71</v>
      </c>
      <c r="AY120" s="243" t="s">
        <v>140</v>
      </c>
    </row>
    <row r="121" s="2" customFormat="1" ht="21.75" customHeight="1">
      <c r="A121" s="39"/>
      <c r="B121" s="40"/>
      <c r="C121" s="244" t="s">
        <v>193</v>
      </c>
      <c r="D121" s="244" t="s">
        <v>210</v>
      </c>
      <c r="E121" s="245" t="s">
        <v>1520</v>
      </c>
      <c r="F121" s="246" t="s">
        <v>1521</v>
      </c>
      <c r="G121" s="247" t="s">
        <v>227</v>
      </c>
      <c r="H121" s="248">
        <v>66</v>
      </c>
      <c r="I121" s="249"/>
      <c r="J121" s="250">
        <f>ROUND(I121*H121,2)</f>
        <v>0</v>
      </c>
      <c r="K121" s="246" t="s">
        <v>146</v>
      </c>
      <c r="L121" s="251"/>
      <c r="M121" s="252" t="s">
        <v>19</v>
      </c>
      <c r="N121" s="253" t="s">
        <v>42</v>
      </c>
      <c r="O121" s="85"/>
      <c r="P121" s="222">
        <f>O121*H121</f>
        <v>0</v>
      </c>
      <c r="Q121" s="222">
        <v>6.9999999999999994E-05</v>
      </c>
      <c r="R121" s="222">
        <f>Q121*H121</f>
        <v>0.00462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374</v>
      </c>
      <c r="AT121" s="224" t="s">
        <v>210</v>
      </c>
      <c r="AU121" s="224" t="s">
        <v>80</v>
      </c>
      <c r="AY121" s="18" t="s">
        <v>140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264</v>
      </c>
      <c r="BM121" s="224" t="s">
        <v>1522</v>
      </c>
    </row>
    <row r="122" s="2" customFormat="1">
      <c r="A122" s="39"/>
      <c r="B122" s="40"/>
      <c r="C122" s="41"/>
      <c r="D122" s="226" t="s">
        <v>149</v>
      </c>
      <c r="E122" s="41"/>
      <c r="F122" s="227" t="s">
        <v>1521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80</v>
      </c>
    </row>
    <row r="123" s="13" customFormat="1">
      <c r="A123" s="13"/>
      <c r="B123" s="233"/>
      <c r="C123" s="234"/>
      <c r="D123" s="226" t="s">
        <v>153</v>
      </c>
      <c r="E123" s="234"/>
      <c r="F123" s="236" t="s">
        <v>1523</v>
      </c>
      <c r="G123" s="234"/>
      <c r="H123" s="237">
        <v>66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153</v>
      </c>
      <c r="AU123" s="243" t="s">
        <v>80</v>
      </c>
      <c r="AV123" s="13" t="s">
        <v>80</v>
      </c>
      <c r="AW123" s="13" t="s">
        <v>4</v>
      </c>
      <c r="AX123" s="13" t="s">
        <v>78</v>
      </c>
      <c r="AY123" s="243" t="s">
        <v>140</v>
      </c>
    </row>
    <row r="124" s="2" customFormat="1" ht="24.15" customHeight="1">
      <c r="A124" s="39"/>
      <c r="B124" s="40"/>
      <c r="C124" s="213" t="s">
        <v>201</v>
      </c>
      <c r="D124" s="213" t="s">
        <v>142</v>
      </c>
      <c r="E124" s="214" t="s">
        <v>1524</v>
      </c>
      <c r="F124" s="215" t="s">
        <v>1525</v>
      </c>
      <c r="G124" s="216" t="s">
        <v>227</v>
      </c>
      <c r="H124" s="217">
        <v>0</v>
      </c>
      <c r="I124" s="218"/>
      <c r="J124" s="219">
        <f>ROUND(I124*H124,2)</f>
        <v>0</v>
      </c>
      <c r="K124" s="215" t="s">
        <v>146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264</v>
      </c>
      <c r="AT124" s="224" t="s">
        <v>142</v>
      </c>
      <c r="AU124" s="224" t="s">
        <v>80</v>
      </c>
      <c r="AY124" s="18" t="s">
        <v>140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264</v>
      </c>
      <c r="BM124" s="224" t="s">
        <v>1526</v>
      </c>
    </row>
    <row r="125" s="2" customFormat="1">
      <c r="A125" s="39"/>
      <c r="B125" s="40"/>
      <c r="C125" s="41"/>
      <c r="D125" s="226" t="s">
        <v>149</v>
      </c>
      <c r="E125" s="41"/>
      <c r="F125" s="227" t="s">
        <v>1527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80</v>
      </c>
    </row>
    <row r="126" s="2" customFormat="1">
      <c r="A126" s="39"/>
      <c r="B126" s="40"/>
      <c r="C126" s="41"/>
      <c r="D126" s="231" t="s">
        <v>151</v>
      </c>
      <c r="E126" s="41"/>
      <c r="F126" s="232" t="s">
        <v>1528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151</v>
      </c>
      <c r="AU126" s="18" t="s">
        <v>80</v>
      </c>
    </row>
    <row r="127" s="2" customFormat="1" ht="24.15" customHeight="1">
      <c r="A127" s="39"/>
      <c r="B127" s="40"/>
      <c r="C127" s="244" t="s">
        <v>209</v>
      </c>
      <c r="D127" s="244" t="s">
        <v>210</v>
      </c>
      <c r="E127" s="245" t="s">
        <v>1529</v>
      </c>
      <c r="F127" s="246" t="s">
        <v>1530</v>
      </c>
      <c r="G127" s="247" t="s">
        <v>227</v>
      </c>
      <c r="H127" s="248">
        <v>0</v>
      </c>
      <c r="I127" s="249"/>
      <c r="J127" s="250">
        <f>ROUND(I127*H127,2)</f>
        <v>0</v>
      </c>
      <c r="K127" s="246" t="s">
        <v>146</v>
      </c>
      <c r="L127" s="251"/>
      <c r="M127" s="252" t="s">
        <v>19</v>
      </c>
      <c r="N127" s="253" t="s">
        <v>42</v>
      </c>
      <c r="O127" s="85"/>
      <c r="P127" s="222">
        <f>O127*H127</f>
        <v>0</v>
      </c>
      <c r="Q127" s="222">
        <v>0.00054000000000000001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374</v>
      </c>
      <c r="AT127" s="224" t="s">
        <v>210</v>
      </c>
      <c r="AU127" s="224" t="s">
        <v>80</v>
      </c>
      <c r="AY127" s="18" t="s">
        <v>140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264</v>
      </c>
      <c r="BM127" s="224" t="s">
        <v>1531</v>
      </c>
    </row>
    <row r="128" s="2" customFormat="1">
      <c r="A128" s="39"/>
      <c r="B128" s="40"/>
      <c r="C128" s="41"/>
      <c r="D128" s="226" t="s">
        <v>149</v>
      </c>
      <c r="E128" s="41"/>
      <c r="F128" s="227" t="s">
        <v>1530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149</v>
      </c>
      <c r="AU128" s="18" t="s">
        <v>80</v>
      </c>
    </row>
    <row r="129" s="13" customFormat="1">
      <c r="A129" s="13"/>
      <c r="B129" s="233"/>
      <c r="C129" s="234"/>
      <c r="D129" s="226" t="s">
        <v>153</v>
      </c>
      <c r="E129" s="234"/>
      <c r="F129" s="236" t="s">
        <v>1532</v>
      </c>
      <c r="G129" s="234"/>
      <c r="H129" s="237">
        <v>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153</v>
      </c>
      <c r="AU129" s="243" t="s">
        <v>80</v>
      </c>
      <c r="AV129" s="13" t="s">
        <v>80</v>
      </c>
      <c r="AW129" s="13" t="s">
        <v>4</v>
      </c>
      <c r="AX129" s="13" t="s">
        <v>78</v>
      </c>
      <c r="AY129" s="243" t="s">
        <v>140</v>
      </c>
    </row>
    <row r="130" s="2" customFormat="1" ht="24.15" customHeight="1">
      <c r="A130" s="39"/>
      <c r="B130" s="40"/>
      <c r="C130" s="213" t="s">
        <v>216</v>
      </c>
      <c r="D130" s="213" t="s">
        <v>142</v>
      </c>
      <c r="E130" s="214" t="s">
        <v>1533</v>
      </c>
      <c r="F130" s="215" t="s">
        <v>1534</v>
      </c>
      <c r="G130" s="216" t="s">
        <v>327</v>
      </c>
      <c r="H130" s="217">
        <v>2</v>
      </c>
      <c r="I130" s="218"/>
      <c r="J130" s="219">
        <f>ROUND(I130*H130,2)</f>
        <v>0</v>
      </c>
      <c r="K130" s="215" t="s">
        <v>146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264</v>
      </c>
      <c r="AT130" s="224" t="s">
        <v>142</v>
      </c>
      <c r="AU130" s="224" t="s">
        <v>80</v>
      </c>
      <c r="AY130" s="18" t="s">
        <v>140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264</v>
      </c>
      <c r="BM130" s="224" t="s">
        <v>1535</v>
      </c>
    </row>
    <row r="131" s="2" customFormat="1">
      <c r="A131" s="39"/>
      <c r="B131" s="40"/>
      <c r="C131" s="41"/>
      <c r="D131" s="226" t="s">
        <v>149</v>
      </c>
      <c r="E131" s="41"/>
      <c r="F131" s="227" t="s">
        <v>1536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149</v>
      </c>
      <c r="AU131" s="18" t="s">
        <v>80</v>
      </c>
    </row>
    <row r="132" s="2" customFormat="1">
      <c r="A132" s="39"/>
      <c r="B132" s="40"/>
      <c r="C132" s="41"/>
      <c r="D132" s="231" t="s">
        <v>151</v>
      </c>
      <c r="E132" s="41"/>
      <c r="F132" s="232" t="s">
        <v>1537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151</v>
      </c>
      <c r="AU132" s="18" t="s">
        <v>80</v>
      </c>
    </row>
    <row r="133" s="2" customFormat="1" ht="24.15" customHeight="1">
      <c r="A133" s="39"/>
      <c r="B133" s="40"/>
      <c r="C133" s="244" t="s">
        <v>224</v>
      </c>
      <c r="D133" s="244" t="s">
        <v>210</v>
      </c>
      <c r="E133" s="245" t="s">
        <v>1538</v>
      </c>
      <c r="F133" s="246" t="s">
        <v>1539</v>
      </c>
      <c r="G133" s="247" t="s">
        <v>327</v>
      </c>
      <c r="H133" s="248">
        <v>2</v>
      </c>
      <c r="I133" s="249"/>
      <c r="J133" s="250">
        <f>ROUND(I133*H133,2)</f>
        <v>0</v>
      </c>
      <c r="K133" s="246" t="s">
        <v>19</v>
      </c>
      <c r="L133" s="251"/>
      <c r="M133" s="252" t="s">
        <v>19</v>
      </c>
      <c r="N133" s="253" t="s">
        <v>42</v>
      </c>
      <c r="O133" s="85"/>
      <c r="P133" s="222">
        <f>O133*H133</f>
        <v>0</v>
      </c>
      <c r="Q133" s="222">
        <v>0.00056999999999999998</v>
      </c>
      <c r="R133" s="222">
        <f>Q133*H133</f>
        <v>0.00114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374</v>
      </c>
      <c r="AT133" s="224" t="s">
        <v>210</v>
      </c>
      <c r="AU133" s="224" t="s">
        <v>80</v>
      </c>
      <c r="AY133" s="18" t="s">
        <v>140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264</v>
      </c>
      <c r="BM133" s="224" t="s">
        <v>1540</v>
      </c>
    </row>
    <row r="134" s="2" customFormat="1">
      <c r="A134" s="39"/>
      <c r="B134" s="40"/>
      <c r="C134" s="41"/>
      <c r="D134" s="226" t="s">
        <v>149</v>
      </c>
      <c r="E134" s="41"/>
      <c r="F134" s="227" t="s">
        <v>1539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149</v>
      </c>
      <c r="AU134" s="18" t="s">
        <v>80</v>
      </c>
    </row>
    <row r="135" s="2" customFormat="1" ht="24.15" customHeight="1">
      <c r="A135" s="39"/>
      <c r="B135" s="40"/>
      <c r="C135" s="213" t="s">
        <v>8</v>
      </c>
      <c r="D135" s="213" t="s">
        <v>142</v>
      </c>
      <c r="E135" s="214" t="s">
        <v>1541</v>
      </c>
      <c r="F135" s="215" t="s">
        <v>1542</v>
      </c>
      <c r="G135" s="216" t="s">
        <v>227</v>
      </c>
      <c r="H135" s="217">
        <v>246.08699999999999</v>
      </c>
      <c r="I135" s="218"/>
      <c r="J135" s="219">
        <f>ROUND(I135*H135,2)</f>
        <v>0</v>
      </c>
      <c r="K135" s="215" t="s">
        <v>146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264</v>
      </c>
      <c r="AT135" s="224" t="s">
        <v>142</v>
      </c>
      <c r="AU135" s="224" t="s">
        <v>80</v>
      </c>
      <c r="AY135" s="18" t="s">
        <v>140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264</v>
      </c>
      <c r="BM135" s="224" t="s">
        <v>1543</v>
      </c>
    </row>
    <row r="136" s="2" customFormat="1">
      <c r="A136" s="39"/>
      <c r="B136" s="40"/>
      <c r="C136" s="41"/>
      <c r="D136" s="226" t="s">
        <v>149</v>
      </c>
      <c r="E136" s="41"/>
      <c r="F136" s="227" t="s">
        <v>1544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80</v>
      </c>
    </row>
    <row r="137" s="2" customFormat="1">
      <c r="A137" s="39"/>
      <c r="B137" s="40"/>
      <c r="C137" s="41"/>
      <c r="D137" s="231" t="s">
        <v>151</v>
      </c>
      <c r="E137" s="41"/>
      <c r="F137" s="232" t="s">
        <v>1545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151</v>
      </c>
      <c r="AU137" s="18" t="s">
        <v>80</v>
      </c>
    </row>
    <row r="138" s="13" customFormat="1">
      <c r="A138" s="13"/>
      <c r="B138" s="233"/>
      <c r="C138" s="234"/>
      <c r="D138" s="226" t="s">
        <v>153</v>
      </c>
      <c r="E138" s="235" t="s">
        <v>19</v>
      </c>
      <c r="F138" s="236" t="s">
        <v>1546</v>
      </c>
      <c r="G138" s="234"/>
      <c r="H138" s="237">
        <v>246.08695652173915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153</v>
      </c>
      <c r="AU138" s="243" t="s">
        <v>80</v>
      </c>
      <c r="AV138" s="13" t="s">
        <v>80</v>
      </c>
      <c r="AW138" s="13" t="s">
        <v>34</v>
      </c>
      <c r="AX138" s="13" t="s">
        <v>71</v>
      </c>
      <c r="AY138" s="243" t="s">
        <v>140</v>
      </c>
    </row>
    <row r="139" s="2" customFormat="1" ht="24.15" customHeight="1">
      <c r="A139" s="39"/>
      <c r="B139" s="40"/>
      <c r="C139" s="213" t="s">
        <v>238</v>
      </c>
      <c r="D139" s="213" t="s">
        <v>142</v>
      </c>
      <c r="E139" s="214" t="s">
        <v>1547</v>
      </c>
      <c r="F139" s="215" t="s">
        <v>1548</v>
      </c>
      <c r="G139" s="216" t="s">
        <v>227</v>
      </c>
      <c r="H139" s="217">
        <v>162.60900000000001</v>
      </c>
      <c r="I139" s="218"/>
      <c r="J139" s="219">
        <f>ROUND(I139*H139,2)</f>
        <v>0</v>
      </c>
      <c r="K139" s="215" t="s">
        <v>146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264</v>
      </c>
      <c r="AT139" s="224" t="s">
        <v>142</v>
      </c>
      <c r="AU139" s="224" t="s">
        <v>80</v>
      </c>
      <c r="AY139" s="18" t="s">
        <v>140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264</v>
      </c>
      <c r="BM139" s="224" t="s">
        <v>1549</v>
      </c>
    </row>
    <row r="140" s="2" customFormat="1">
      <c r="A140" s="39"/>
      <c r="B140" s="40"/>
      <c r="C140" s="41"/>
      <c r="D140" s="226" t="s">
        <v>149</v>
      </c>
      <c r="E140" s="41"/>
      <c r="F140" s="227" t="s">
        <v>1550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80</v>
      </c>
    </row>
    <row r="141" s="2" customFormat="1">
      <c r="A141" s="39"/>
      <c r="B141" s="40"/>
      <c r="C141" s="41"/>
      <c r="D141" s="231" t="s">
        <v>151</v>
      </c>
      <c r="E141" s="41"/>
      <c r="F141" s="232" t="s">
        <v>1551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151</v>
      </c>
      <c r="AU141" s="18" t="s">
        <v>80</v>
      </c>
    </row>
    <row r="142" s="13" customFormat="1">
      <c r="A142" s="13"/>
      <c r="B142" s="233"/>
      <c r="C142" s="234"/>
      <c r="D142" s="226" t="s">
        <v>153</v>
      </c>
      <c r="E142" s="235" t="s">
        <v>19</v>
      </c>
      <c r="F142" s="236" t="s">
        <v>1552</v>
      </c>
      <c r="G142" s="234"/>
      <c r="H142" s="237">
        <v>162.60869565217394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153</v>
      </c>
      <c r="AU142" s="243" t="s">
        <v>80</v>
      </c>
      <c r="AV142" s="13" t="s">
        <v>80</v>
      </c>
      <c r="AW142" s="13" t="s">
        <v>34</v>
      </c>
      <c r="AX142" s="13" t="s">
        <v>71</v>
      </c>
      <c r="AY142" s="243" t="s">
        <v>140</v>
      </c>
    </row>
    <row r="143" s="2" customFormat="1" ht="24.15" customHeight="1">
      <c r="A143" s="39"/>
      <c r="B143" s="40"/>
      <c r="C143" s="244" t="s">
        <v>245</v>
      </c>
      <c r="D143" s="244" t="s">
        <v>210</v>
      </c>
      <c r="E143" s="245" t="s">
        <v>1553</v>
      </c>
      <c r="F143" s="246" t="s">
        <v>1554</v>
      </c>
      <c r="G143" s="247" t="s">
        <v>227</v>
      </c>
      <c r="H143" s="248">
        <v>183</v>
      </c>
      <c r="I143" s="249"/>
      <c r="J143" s="250">
        <f>ROUND(I143*H143,2)</f>
        <v>0</v>
      </c>
      <c r="K143" s="246" t="s">
        <v>146</v>
      </c>
      <c r="L143" s="251"/>
      <c r="M143" s="252" t="s">
        <v>19</v>
      </c>
      <c r="N143" s="253" t="s">
        <v>42</v>
      </c>
      <c r="O143" s="85"/>
      <c r="P143" s="222">
        <f>O143*H143</f>
        <v>0</v>
      </c>
      <c r="Q143" s="222">
        <v>0.00012</v>
      </c>
      <c r="R143" s="222">
        <f>Q143*H143</f>
        <v>0.02196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374</v>
      </c>
      <c r="AT143" s="224" t="s">
        <v>210</v>
      </c>
      <c r="AU143" s="224" t="s">
        <v>80</v>
      </c>
      <c r="AY143" s="18" t="s">
        <v>140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264</v>
      </c>
      <c r="BM143" s="224" t="s">
        <v>1555</v>
      </c>
    </row>
    <row r="144" s="2" customFormat="1">
      <c r="A144" s="39"/>
      <c r="B144" s="40"/>
      <c r="C144" s="41"/>
      <c r="D144" s="226" t="s">
        <v>149</v>
      </c>
      <c r="E144" s="41"/>
      <c r="F144" s="227" t="s">
        <v>1554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149</v>
      </c>
      <c r="AU144" s="18" t="s">
        <v>80</v>
      </c>
    </row>
    <row r="145" s="13" customFormat="1">
      <c r="A145" s="13"/>
      <c r="B145" s="233"/>
      <c r="C145" s="234"/>
      <c r="D145" s="226" t="s">
        <v>153</v>
      </c>
      <c r="E145" s="235" t="s">
        <v>19</v>
      </c>
      <c r="F145" s="236" t="s">
        <v>1556</v>
      </c>
      <c r="G145" s="234"/>
      <c r="H145" s="237">
        <v>183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153</v>
      </c>
      <c r="AU145" s="243" t="s">
        <v>80</v>
      </c>
      <c r="AV145" s="13" t="s">
        <v>80</v>
      </c>
      <c r="AW145" s="13" t="s">
        <v>34</v>
      </c>
      <c r="AX145" s="13" t="s">
        <v>78</v>
      </c>
      <c r="AY145" s="243" t="s">
        <v>140</v>
      </c>
    </row>
    <row r="146" s="2" customFormat="1" ht="24.15" customHeight="1">
      <c r="A146" s="39"/>
      <c r="B146" s="40"/>
      <c r="C146" s="244" t="s">
        <v>255</v>
      </c>
      <c r="D146" s="244" t="s">
        <v>210</v>
      </c>
      <c r="E146" s="245" t="s">
        <v>1557</v>
      </c>
      <c r="F146" s="246" t="s">
        <v>1558</v>
      </c>
      <c r="G146" s="247" t="s">
        <v>227</v>
      </c>
      <c r="H146" s="248">
        <v>4.0250000000000004</v>
      </c>
      <c r="I146" s="249"/>
      <c r="J146" s="250">
        <f>ROUND(I146*H146,2)</f>
        <v>0</v>
      </c>
      <c r="K146" s="246" t="s">
        <v>146</v>
      </c>
      <c r="L146" s="251"/>
      <c r="M146" s="252" t="s">
        <v>19</v>
      </c>
      <c r="N146" s="253" t="s">
        <v>42</v>
      </c>
      <c r="O146" s="85"/>
      <c r="P146" s="222">
        <f>O146*H146</f>
        <v>0</v>
      </c>
      <c r="Q146" s="222">
        <v>0.00017000000000000001</v>
      </c>
      <c r="R146" s="222">
        <f>Q146*H146</f>
        <v>0.00068425000000000007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374</v>
      </c>
      <c r="AT146" s="224" t="s">
        <v>210</v>
      </c>
      <c r="AU146" s="224" t="s">
        <v>80</v>
      </c>
      <c r="AY146" s="18" t="s">
        <v>140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264</v>
      </c>
      <c r="BM146" s="224" t="s">
        <v>1559</v>
      </c>
    </row>
    <row r="147" s="2" customFormat="1">
      <c r="A147" s="39"/>
      <c r="B147" s="40"/>
      <c r="C147" s="41"/>
      <c r="D147" s="226" t="s">
        <v>149</v>
      </c>
      <c r="E147" s="41"/>
      <c r="F147" s="227" t="s">
        <v>1558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149</v>
      </c>
      <c r="AU147" s="18" t="s">
        <v>80</v>
      </c>
    </row>
    <row r="148" s="13" customFormat="1">
      <c r="A148" s="13"/>
      <c r="B148" s="233"/>
      <c r="C148" s="234"/>
      <c r="D148" s="226" t="s">
        <v>153</v>
      </c>
      <c r="E148" s="234"/>
      <c r="F148" s="236" t="s">
        <v>1560</v>
      </c>
      <c r="G148" s="234"/>
      <c r="H148" s="237">
        <v>4.0250000000000004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153</v>
      </c>
      <c r="AU148" s="243" t="s">
        <v>80</v>
      </c>
      <c r="AV148" s="13" t="s">
        <v>80</v>
      </c>
      <c r="AW148" s="13" t="s">
        <v>4</v>
      </c>
      <c r="AX148" s="13" t="s">
        <v>78</v>
      </c>
      <c r="AY148" s="243" t="s">
        <v>140</v>
      </c>
    </row>
    <row r="149" s="2" customFormat="1" ht="16.5" customHeight="1">
      <c r="A149" s="39"/>
      <c r="B149" s="40"/>
      <c r="C149" s="213" t="s">
        <v>264</v>
      </c>
      <c r="D149" s="213" t="s">
        <v>142</v>
      </c>
      <c r="E149" s="214" t="s">
        <v>1561</v>
      </c>
      <c r="F149" s="215" t="s">
        <v>1562</v>
      </c>
      <c r="G149" s="216" t="s">
        <v>327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264</v>
      </c>
      <c r="AT149" s="224" t="s">
        <v>142</v>
      </c>
      <c r="AU149" s="224" t="s">
        <v>80</v>
      </c>
      <c r="AY149" s="18" t="s">
        <v>140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264</v>
      </c>
      <c r="BM149" s="224" t="s">
        <v>1563</v>
      </c>
    </row>
    <row r="150" s="2" customFormat="1">
      <c r="A150" s="39"/>
      <c r="B150" s="40"/>
      <c r="C150" s="41"/>
      <c r="D150" s="226" t="s">
        <v>149</v>
      </c>
      <c r="E150" s="41"/>
      <c r="F150" s="227" t="s">
        <v>1562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149</v>
      </c>
      <c r="AU150" s="18" t="s">
        <v>80</v>
      </c>
    </row>
    <row r="151" s="2" customFormat="1" ht="16.5" customHeight="1">
      <c r="A151" s="39"/>
      <c r="B151" s="40"/>
      <c r="C151" s="244" t="s">
        <v>272</v>
      </c>
      <c r="D151" s="244" t="s">
        <v>210</v>
      </c>
      <c r="E151" s="245" t="s">
        <v>1564</v>
      </c>
      <c r="F151" s="246" t="s">
        <v>1565</v>
      </c>
      <c r="G151" s="247" t="s">
        <v>327</v>
      </c>
      <c r="H151" s="248">
        <v>1</v>
      </c>
      <c r="I151" s="249"/>
      <c r="J151" s="250">
        <f>ROUND(I151*H151,2)</f>
        <v>0</v>
      </c>
      <c r="K151" s="246" t="s">
        <v>19</v>
      </c>
      <c r="L151" s="251"/>
      <c r="M151" s="252" t="s">
        <v>19</v>
      </c>
      <c r="N151" s="253" t="s">
        <v>42</v>
      </c>
      <c r="O151" s="85"/>
      <c r="P151" s="222">
        <f>O151*H151</f>
        <v>0</v>
      </c>
      <c r="Q151" s="222">
        <v>0.00050000000000000001</v>
      </c>
      <c r="R151" s="222">
        <f>Q151*H151</f>
        <v>0.00050000000000000001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374</v>
      </c>
      <c r="AT151" s="224" t="s">
        <v>210</v>
      </c>
      <c r="AU151" s="224" t="s">
        <v>80</v>
      </c>
      <c r="AY151" s="18" t="s">
        <v>140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78</v>
      </c>
      <c r="BK151" s="225">
        <f>ROUND(I151*H151,2)</f>
        <v>0</v>
      </c>
      <c r="BL151" s="18" t="s">
        <v>264</v>
      </c>
      <c r="BM151" s="224" t="s">
        <v>1566</v>
      </c>
    </row>
    <row r="152" s="2" customFormat="1">
      <c r="A152" s="39"/>
      <c r="B152" s="40"/>
      <c r="C152" s="41"/>
      <c r="D152" s="226" t="s">
        <v>149</v>
      </c>
      <c r="E152" s="41"/>
      <c r="F152" s="227" t="s">
        <v>1565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149</v>
      </c>
      <c r="AU152" s="18" t="s">
        <v>80</v>
      </c>
    </row>
    <row r="153" s="2" customFormat="1" ht="24.15" customHeight="1">
      <c r="A153" s="39"/>
      <c r="B153" s="40"/>
      <c r="C153" s="213" t="s">
        <v>278</v>
      </c>
      <c r="D153" s="213" t="s">
        <v>142</v>
      </c>
      <c r="E153" s="214" t="s">
        <v>1567</v>
      </c>
      <c r="F153" s="215" t="s">
        <v>1568</v>
      </c>
      <c r="G153" s="216" t="s">
        <v>327</v>
      </c>
      <c r="H153" s="217">
        <v>2</v>
      </c>
      <c r="I153" s="218"/>
      <c r="J153" s="219">
        <f>ROUND(I153*H153,2)</f>
        <v>0</v>
      </c>
      <c r="K153" s="215" t="s">
        <v>146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264</v>
      </c>
      <c r="AT153" s="224" t="s">
        <v>142</v>
      </c>
      <c r="AU153" s="224" t="s">
        <v>80</v>
      </c>
      <c r="AY153" s="18" t="s">
        <v>140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264</v>
      </c>
      <c r="BM153" s="224" t="s">
        <v>1569</v>
      </c>
    </row>
    <row r="154" s="2" customFormat="1">
      <c r="A154" s="39"/>
      <c r="B154" s="40"/>
      <c r="C154" s="41"/>
      <c r="D154" s="226" t="s">
        <v>149</v>
      </c>
      <c r="E154" s="41"/>
      <c r="F154" s="227" t="s">
        <v>1570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149</v>
      </c>
      <c r="AU154" s="18" t="s">
        <v>80</v>
      </c>
    </row>
    <row r="155" s="2" customFormat="1">
      <c r="A155" s="39"/>
      <c r="B155" s="40"/>
      <c r="C155" s="41"/>
      <c r="D155" s="231" t="s">
        <v>151</v>
      </c>
      <c r="E155" s="41"/>
      <c r="F155" s="232" t="s">
        <v>1571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151</v>
      </c>
      <c r="AU155" s="18" t="s">
        <v>80</v>
      </c>
    </row>
    <row r="156" s="2" customFormat="1" ht="37.8" customHeight="1">
      <c r="A156" s="39"/>
      <c r="B156" s="40"/>
      <c r="C156" s="244" t="s">
        <v>288</v>
      </c>
      <c r="D156" s="244" t="s">
        <v>210</v>
      </c>
      <c r="E156" s="245" t="s">
        <v>1572</v>
      </c>
      <c r="F156" s="246" t="s">
        <v>1573</v>
      </c>
      <c r="G156" s="247" t="s">
        <v>327</v>
      </c>
      <c r="H156" s="248">
        <v>1</v>
      </c>
      <c r="I156" s="249"/>
      <c r="J156" s="250">
        <f>ROUND(I156*H156,2)</f>
        <v>0</v>
      </c>
      <c r="K156" s="246" t="s">
        <v>19</v>
      </c>
      <c r="L156" s="251"/>
      <c r="M156" s="252" t="s">
        <v>19</v>
      </c>
      <c r="N156" s="253" t="s">
        <v>42</v>
      </c>
      <c r="O156" s="85"/>
      <c r="P156" s="222">
        <f>O156*H156</f>
        <v>0</v>
      </c>
      <c r="Q156" s="222">
        <v>0.0015200000000000001</v>
      </c>
      <c r="R156" s="222">
        <f>Q156*H156</f>
        <v>0.0015200000000000001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374</v>
      </c>
      <c r="AT156" s="224" t="s">
        <v>210</v>
      </c>
      <c r="AU156" s="224" t="s">
        <v>80</v>
      </c>
      <c r="AY156" s="18" t="s">
        <v>140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264</v>
      </c>
      <c r="BM156" s="224" t="s">
        <v>1574</v>
      </c>
    </row>
    <row r="157" s="2" customFormat="1">
      <c r="A157" s="39"/>
      <c r="B157" s="40"/>
      <c r="C157" s="41"/>
      <c r="D157" s="226" t="s">
        <v>149</v>
      </c>
      <c r="E157" s="41"/>
      <c r="F157" s="227" t="s">
        <v>1573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149</v>
      </c>
      <c r="AU157" s="18" t="s">
        <v>80</v>
      </c>
    </row>
    <row r="158" s="2" customFormat="1" ht="37.8" customHeight="1">
      <c r="A158" s="39"/>
      <c r="B158" s="40"/>
      <c r="C158" s="244" t="s">
        <v>295</v>
      </c>
      <c r="D158" s="244" t="s">
        <v>210</v>
      </c>
      <c r="E158" s="245" t="s">
        <v>1575</v>
      </c>
      <c r="F158" s="246" t="s">
        <v>1576</v>
      </c>
      <c r="G158" s="247" t="s">
        <v>327</v>
      </c>
      <c r="H158" s="248">
        <v>1</v>
      </c>
      <c r="I158" s="249"/>
      <c r="J158" s="250">
        <f>ROUND(I158*H158,2)</f>
        <v>0</v>
      </c>
      <c r="K158" s="246" t="s">
        <v>19</v>
      </c>
      <c r="L158" s="251"/>
      <c r="M158" s="252" t="s">
        <v>19</v>
      </c>
      <c r="N158" s="253" t="s">
        <v>42</v>
      </c>
      <c r="O158" s="85"/>
      <c r="P158" s="222">
        <f>O158*H158</f>
        <v>0</v>
      </c>
      <c r="Q158" s="222">
        <v>0.033000000000000002</v>
      </c>
      <c r="R158" s="222">
        <f>Q158*H158</f>
        <v>0.033000000000000002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1577</v>
      </c>
      <c r="AT158" s="224" t="s">
        <v>210</v>
      </c>
      <c r="AU158" s="224" t="s">
        <v>80</v>
      </c>
      <c r="AY158" s="18" t="s">
        <v>140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569</v>
      </c>
      <c r="BM158" s="224" t="s">
        <v>1578</v>
      </c>
    </row>
    <row r="159" s="2" customFormat="1">
      <c r="A159" s="39"/>
      <c r="B159" s="40"/>
      <c r="C159" s="41"/>
      <c r="D159" s="226" t="s">
        <v>149</v>
      </c>
      <c r="E159" s="41"/>
      <c r="F159" s="227" t="s">
        <v>1576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149</v>
      </c>
      <c r="AU159" s="18" t="s">
        <v>80</v>
      </c>
    </row>
    <row r="160" s="2" customFormat="1" ht="24.15" customHeight="1">
      <c r="A160" s="39"/>
      <c r="B160" s="40"/>
      <c r="C160" s="213" t="s">
        <v>7</v>
      </c>
      <c r="D160" s="213" t="s">
        <v>142</v>
      </c>
      <c r="E160" s="214" t="s">
        <v>1579</v>
      </c>
      <c r="F160" s="215" t="s">
        <v>1580</v>
      </c>
      <c r="G160" s="216" t="s">
        <v>327</v>
      </c>
      <c r="H160" s="217">
        <v>2</v>
      </c>
      <c r="I160" s="218"/>
      <c r="J160" s="219">
        <f>ROUND(I160*H160,2)</f>
        <v>0</v>
      </c>
      <c r="K160" s="215" t="s">
        <v>146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264</v>
      </c>
      <c r="AT160" s="224" t="s">
        <v>142</v>
      </c>
      <c r="AU160" s="224" t="s">
        <v>80</v>
      </c>
      <c r="AY160" s="18" t="s">
        <v>140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78</v>
      </c>
      <c r="BK160" s="225">
        <f>ROUND(I160*H160,2)</f>
        <v>0</v>
      </c>
      <c r="BL160" s="18" t="s">
        <v>264</v>
      </c>
      <c r="BM160" s="224" t="s">
        <v>1581</v>
      </c>
    </row>
    <row r="161" s="2" customFormat="1">
      <c r="A161" s="39"/>
      <c r="B161" s="40"/>
      <c r="C161" s="41"/>
      <c r="D161" s="226" t="s">
        <v>149</v>
      </c>
      <c r="E161" s="41"/>
      <c r="F161" s="227" t="s">
        <v>1582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149</v>
      </c>
      <c r="AU161" s="18" t="s">
        <v>80</v>
      </c>
    </row>
    <row r="162" s="2" customFormat="1">
      <c r="A162" s="39"/>
      <c r="B162" s="40"/>
      <c r="C162" s="41"/>
      <c r="D162" s="231" t="s">
        <v>151</v>
      </c>
      <c r="E162" s="41"/>
      <c r="F162" s="232" t="s">
        <v>1583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151</v>
      </c>
      <c r="AU162" s="18" t="s">
        <v>80</v>
      </c>
    </row>
    <row r="163" s="2" customFormat="1" ht="24.15" customHeight="1">
      <c r="A163" s="39"/>
      <c r="B163" s="40"/>
      <c r="C163" s="244" t="s">
        <v>310</v>
      </c>
      <c r="D163" s="244" t="s">
        <v>210</v>
      </c>
      <c r="E163" s="245" t="s">
        <v>1584</v>
      </c>
      <c r="F163" s="246" t="s">
        <v>1585</v>
      </c>
      <c r="G163" s="247" t="s">
        <v>327</v>
      </c>
      <c r="H163" s="248">
        <v>2</v>
      </c>
      <c r="I163" s="249"/>
      <c r="J163" s="250">
        <f>ROUND(I163*H163,2)</f>
        <v>0</v>
      </c>
      <c r="K163" s="246" t="s">
        <v>146</v>
      </c>
      <c r="L163" s="251"/>
      <c r="M163" s="252" t="s">
        <v>19</v>
      </c>
      <c r="N163" s="253" t="s">
        <v>42</v>
      </c>
      <c r="O163" s="85"/>
      <c r="P163" s="222">
        <f>O163*H163</f>
        <v>0</v>
      </c>
      <c r="Q163" s="222">
        <v>0.00010000000000000001</v>
      </c>
      <c r="R163" s="222">
        <f>Q163*H163</f>
        <v>0.00020000000000000001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374</v>
      </c>
      <c r="AT163" s="224" t="s">
        <v>210</v>
      </c>
      <c r="AU163" s="224" t="s">
        <v>80</v>
      </c>
      <c r="AY163" s="18" t="s">
        <v>140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78</v>
      </c>
      <c r="BK163" s="225">
        <f>ROUND(I163*H163,2)</f>
        <v>0</v>
      </c>
      <c r="BL163" s="18" t="s">
        <v>264</v>
      </c>
      <c r="BM163" s="224" t="s">
        <v>1586</v>
      </c>
    </row>
    <row r="164" s="2" customFormat="1">
      <c r="A164" s="39"/>
      <c r="B164" s="40"/>
      <c r="C164" s="41"/>
      <c r="D164" s="226" t="s">
        <v>149</v>
      </c>
      <c r="E164" s="41"/>
      <c r="F164" s="227" t="s">
        <v>1585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149</v>
      </c>
      <c r="AU164" s="18" t="s">
        <v>80</v>
      </c>
    </row>
    <row r="165" s="2" customFormat="1" ht="33" customHeight="1">
      <c r="A165" s="39"/>
      <c r="B165" s="40"/>
      <c r="C165" s="213" t="s">
        <v>317</v>
      </c>
      <c r="D165" s="213" t="s">
        <v>142</v>
      </c>
      <c r="E165" s="214" t="s">
        <v>1587</v>
      </c>
      <c r="F165" s="215" t="s">
        <v>1588</v>
      </c>
      <c r="G165" s="216" t="s">
        <v>327</v>
      </c>
      <c r="H165" s="217">
        <v>2</v>
      </c>
      <c r="I165" s="218"/>
      <c r="J165" s="219">
        <f>ROUND(I165*H165,2)</f>
        <v>0</v>
      </c>
      <c r="K165" s="215" t="s">
        <v>146</v>
      </c>
      <c r="L165" s="45"/>
      <c r="M165" s="220" t="s">
        <v>19</v>
      </c>
      <c r="N165" s="221" t="s">
        <v>42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264</v>
      </c>
      <c r="AT165" s="224" t="s">
        <v>142</v>
      </c>
      <c r="AU165" s="224" t="s">
        <v>80</v>
      </c>
      <c r="AY165" s="18" t="s">
        <v>140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78</v>
      </c>
      <c r="BK165" s="225">
        <f>ROUND(I165*H165,2)</f>
        <v>0</v>
      </c>
      <c r="BL165" s="18" t="s">
        <v>264</v>
      </c>
      <c r="BM165" s="224" t="s">
        <v>1589</v>
      </c>
    </row>
    <row r="166" s="2" customFormat="1">
      <c r="A166" s="39"/>
      <c r="B166" s="40"/>
      <c r="C166" s="41"/>
      <c r="D166" s="226" t="s">
        <v>149</v>
      </c>
      <c r="E166" s="41"/>
      <c r="F166" s="227" t="s">
        <v>1590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149</v>
      </c>
      <c r="AU166" s="18" t="s">
        <v>80</v>
      </c>
    </row>
    <row r="167" s="2" customFormat="1">
      <c r="A167" s="39"/>
      <c r="B167" s="40"/>
      <c r="C167" s="41"/>
      <c r="D167" s="231" t="s">
        <v>151</v>
      </c>
      <c r="E167" s="41"/>
      <c r="F167" s="232" t="s">
        <v>1591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151</v>
      </c>
      <c r="AU167" s="18" t="s">
        <v>80</v>
      </c>
    </row>
    <row r="168" s="2" customFormat="1" ht="24.15" customHeight="1">
      <c r="A168" s="39"/>
      <c r="B168" s="40"/>
      <c r="C168" s="244" t="s">
        <v>324</v>
      </c>
      <c r="D168" s="244" t="s">
        <v>210</v>
      </c>
      <c r="E168" s="245" t="s">
        <v>1592</v>
      </c>
      <c r="F168" s="246" t="s">
        <v>1593</v>
      </c>
      <c r="G168" s="247" t="s">
        <v>327</v>
      </c>
      <c r="H168" s="248">
        <v>2</v>
      </c>
      <c r="I168" s="249"/>
      <c r="J168" s="250">
        <f>ROUND(I168*H168,2)</f>
        <v>0</v>
      </c>
      <c r="K168" s="246" t="s">
        <v>146</v>
      </c>
      <c r="L168" s="251"/>
      <c r="M168" s="252" t="s">
        <v>19</v>
      </c>
      <c r="N168" s="253" t="s">
        <v>42</v>
      </c>
      <c r="O168" s="85"/>
      <c r="P168" s="222">
        <f>O168*H168</f>
        <v>0</v>
      </c>
      <c r="Q168" s="222">
        <v>0.00010000000000000001</v>
      </c>
      <c r="R168" s="222">
        <f>Q168*H168</f>
        <v>0.00020000000000000001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374</v>
      </c>
      <c r="AT168" s="224" t="s">
        <v>210</v>
      </c>
      <c r="AU168" s="224" t="s">
        <v>80</v>
      </c>
      <c r="AY168" s="18" t="s">
        <v>140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264</v>
      </c>
      <c r="BM168" s="224" t="s">
        <v>1594</v>
      </c>
    </row>
    <row r="169" s="2" customFormat="1">
      <c r="A169" s="39"/>
      <c r="B169" s="40"/>
      <c r="C169" s="41"/>
      <c r="D169" s="226" t="s">
        <v>149</v>
      </c>
      <c r="E169" s="41"/>
      <c r="F169" s="227" t="s">
        <v>1593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149</v>
      </c>
      <c r="AU169" s="18" t="s">
        <v>80</v>
      </c>
    </row>
    <row r="170" s="2" customFormat="1" ht="24.15" customHeight="1">
      <c r="A170" s="39"/>
      <c r="B170" s="40"/>
      <c r="C170" s="213" t="s">
        <v>331</v>
      </c>
      <c r="D170" s="213" t="s">
        <v>142</v>
      </c>
      <c r="E170" s="214" t="s">
        <v>1595</v>
      </c>
      <c r="F170" s="215" t="s">
        <v>1596</v>
      </c>
      <c r="G170" s="216" t="s">
        <v>327</v>
      </c>
      <c r="H170" s="217">
        <v>1</v>
      </c>
      <c r="I170" s="218"/>
      <c r="J170" s="219">
        <f>ROUND(I170*H170,2)</f>
        <v>0</v>
      </c>
      <c r="K170" s="215" t="s">
        <v>146</v>
      </c>
      <c r="L170" s="45"/>
      <c r="M170" s="220" t="s">
        <v>19</v>
      </c>
      <c r="N170" s="221" t="s">
        <v>42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264</v>
      </c>
      <c r="AT170" s="224" t="s">
        <v>142</v>
      </c>
      <c r="AU170" s="224" t="s">
        <v>80</v>
      </c>
      <c r="AY170" s="18" t="s">
        <v>140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78</v>
      </c>
      <c r="BK170" s="225">
        <f>ROUND(I170*H170,2)</f>
        <v>0</v>
      </c>
      <c r="BL170" s="18" t="s">
        <v>264</v>
      </c>
      <c r="BM170" s="224" t="s">
        <v>1597</v>
      </c>
    </row>
    <row r="171" s="2" customFormat="1">
      <c r="A171" s="39"/>
      <c r="B171" s="40"/>
      <c r="C171" s="41"/>
      <c r="D171" s="226" t="s">
        <v>149</v>
      </c>
      <c r="E171" s="41"/>
      <c r="F171" s="227" t="s">
        <v>1598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149</v>
      </c>
      <c r="AU171" s="18" t="s">
        <v>80</v>
      </c>
    </row>
    <row r="172" s="2" customFormat="1">
      <c r="A172" s="39"/>
      <c r="B172" s="40"/>
      <c r="C172" s="41"/>
      <c r="D172" s="231" t="s">
        <v>151</v>
      </c>
      <c r="E172" s="41"/>
      <c r="F172" s="232" t="s">
        <v>1599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151</v>
      </c>
      <c r="AU172" s="18" t="s">
        <v>80</v>
      </c>
    </row>
    <row r="173" s="2" customFormat="1" ht="24.15" customHeight="1">
      <c r="A173" s="39"/>
      <c r="B173" s="40"/>
      <c r="C173" s="244" t="s">
        <v>338</v>
      </c>
      <c r="D173" s="244" t="s">
        <v>210</v>
      </c>
      <c r="E173" s="245" t="s">
        <v>1600</v>
      </c>
      <c r="F173" s="246" t="s">
        <v>1601</v>
      </c>
      <c r="G173" s="247" t="s">
        <v>327</v>
      </c>
      <c r="H173" s="248">
        <v>1</v>
      </c>
      <c r="I173" s="249"/>
      <c r="J173" s="250">
        <f>ROUND(I173*H173,2)</f>
        <v>0</v>
      </c>
      <c r="K173" s="246" t="s">
        <v>146</v>
      </c>
      <c r="L173" s="251"/>
      <c r="M173" s="252" t="s">
        <v>19</v>
      </c>
      <c r="N173" s="253" t="s">
        <v>42</v>
      </c>
      <c r="O173" s="85"/>
      <c r="P173" s="222">
        <f>O173*H173</f>
        <v>0</v>
      </c>
      <c r="Q173" s="222">
        <v>0.00040000000000000002</v>
      </c>
      <c r="R173" s="222">
        <f>Q173*H173</f>
        <v>0.00040000000000000002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374</v>
      </c>
      <c r="AT173" s="224" t="s">
        <v>210</v>
      </c>
      <c r="AU173" s="224" t="s">
        <v>80</v>
      </c>
      <c r="AY173" s="18" t="s">
        <v>140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78</v>
      </c>
      <c r="BK173" s="225">
        <f>ROUND(I173*H173,2)</f>
        <v>0</v>
      </c>
      <c r="BL173" s="18" t="s">
        <v>264</v>
      </c>
      <c r="BM173" s="224" t="s">
        <v>1602</v>
      </c>
    </row>
    <row r="174" s="2" customFormat="1">
      <c r="A174" s="39"/>
      <c r="B174" s="40"/>
      <c r="C174" s="41"/>
      <c r="D174" s="226" t="s">
        <v>149</v>
      </c>
      <c r="E174" s="41"/>
      <c r="F174" s="227" t="s">
        <v>1601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149</v>
      </c>
      <c r="AU174" s="18" t="s">
        <v>80</v>
      </c>
    </row>
    <row r="175" s="2" customFormat="1" ht="24.15" customHeight="1">
      <c r="A175" s="39"/>
      <c r="B175" s="40"/>
      <c r="C175" s="213" t="s">
        <v>347</v>
      </c>
      <c r="D175" s="213" t="s">
        <v>142</v>
      </c>
      <c r="E175" s="214" t="s">
        <v>1603</v>
      </c>
      <c r="F175" s="215" t="s">
        <v>1604</v>
      </c>
      <c r="G175" s="216" t="s">
        <v>327</v>
      </c>
      <c r="H175" s="217">
        <v>1</v>
      </c>
      <c r="I175" s="218"/>
      <c r="J175" s="219">
        <f>ROUND(I175*H175,2)</f>
        <v>0</v>
      </c>
      <c r="K175" s="215" t="s">
        <v>146</v>
      </c>
      <c r="L175" s="45"/>
      <c r="M175" s="220" t="s">
        <v>19</v>
      </c>
      <c r="N175" s="221" t="s">
        <v>42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264</v>
      </c>
      <c r="AT175" s="224" t="s">
        <v>142</v>
      </c>
      <c r="AU175" s="224" t="s">
        <v>80</v>
      </c>
      <c r="AY175" s="18" t="s">
        <v>140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78</v>
      </c>
      <c r="BK175" s="225">
        <f>ROUND(I175*H175,2)</f>
        <v>0</v>
      </c>
      <c r="BL175" s="18" t="s">
        <v>264</v>
      </c>
      <c r="BM175" s="224" t="s">
        <v>1605</v>
      </c>
    </row>
    <row r="176" s="2" customFormat="1">
      <c r="A176" s="39"/>
      <c r="B176" s="40"/>
      <c r="C176" s="41"/>
      <c r="D176" s="226" t="s">
        <v>149</v>
      </c>
      <c r="E176" s="41"/>
      <c r="F176" s="227" t="s">
        <v>1606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149</v>
      </c>
      <c r="AU176" s="18" t="s">
        <v>80</v>
      </c>
    </row>
    <row r="177" s="2" customFormat="1">
      <c r="A177" s="39"/>
      <c r="B177" s="40"/>
      <c r="C177" s="41"/>
      <c r="D177" s="231" t="s">
        <v>151</v>
      </c>
      <c r="E177" s="41"/>
      <c r="F177" s="232" t="s">
        <v>1607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151</v>
      </c>
      <c r="AU177" s="18" t="s">
        <v>80</v>
      </c>
    </row>
    <row r="178" s="2" customFormat="1" ht="24.15" customHeight="1">
      <c r="A178" s="39"/>
      <c r="B178" s="40"/>
      <c r="C178" s="244" t="s">
        <v>351</v>
      </c>
      <c r="D178" s="244" t="s">
        <v>210</v>
      </c>
      <c r="E178" s="245" t="s">
        <v>1608</v>
      </c>
      <c r="F178" s="246" t="s">
        <v>1609</v>
      </c>
      <c r="G178" s="247" t="s">
        <v>327</v>
      </c>
      <c r="H178" s="248">
        <v>1</v>
      </c>
      <c r="I178" s="249"/>
      <c r="J178" s="250">
        <f>ROUND(I178*H178,2)</f>
        <v>0</v>
      </c>
      <c r="K178" s="246" t="s">
        <v>146</v>
      </c>
      <c r="L178" s="251"/>
      <c r="M178" s="252" t="s">
        <v>19</v>
      </c>
      <c r="N178" s="253" t="s">
        <v>42</v>
      </c>
      <c r="O178" s="85"/>
      <c r="P178" s="222">
        <f>O178*H178</f>
        <v>0</v>
      </c>
      <c r="Q178" s="222">
        <v>0.0010499999999999999</v>
      </c>
      <c r="R178" s="222">
        <f>Q178*H178</f>
        <v>0.0010499999999999999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374</v>
      </c>
      <c r="AT178" s="224" t="s">
        <v>210</v>
      </c>
      <c r="AU178" s="224" t="s">
        <v>80</v>
      </c>
      <c r="AY178" s="18" t="s">
        <v>140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264</v>
      </c>
      <c r="BM178" s="224" t="s">
        <v>1610</v>
      </c>
    </row>
    <row r="179" s="2" customFormat="1">
      <c r="A179" s="39"/>
      <c r="B179" s="40"/>
      <c r="C179" s="41"/>
      <c r="D179" s="226" t="s">
        <v>149</v>
      </c>
      <c r="E179" s="41"/>
      <c r="F179" s="227" t="s">
        <v>1609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149</v>
      </c>
      <c r="AU179" s="18" t="s">
        <v>80</v>
      </c>
    </row>
    <row r="180" s="2" customFormat="1" ht="33" customHeight="1">
      <c r="A180" s="39"/>
      <c r="B180" s="40"/>
      <c r="C180" s="213" t="s">
        <v>357</v>
      </c>
      <c r="D180" s="213" t="s">
        <v>142</v>
      </c>
      <c r="E180" s="214" t="s">
        <v>1611</v>
      </c>
      <c r="F180" s="215" t="s">
        <v>1612</v>
      </c>
      <c r="G180" s="216" t="s">
        <v>327</v>
      </c>
      <c r="H180" s="217">
        <v>7</v>
      </c>
      <c r="I180" s="218"/>
      <c r="J180" s="219">
        <f>ROUND(I180*H180,2)</f>
        <v>0</v>
      </c>
      <c r="K180" s="215" t="s">
        <v>146</v>
      </c>
      <c r="L180" s="45"/>
      <c r="M180" s="220" t="s">
        <v>19</v>
      </c>
      <c r="N180" s="221" t="s">
        <v>42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264</v>
      </c>
      <c r="AT180" s="224" t="s">
        <v>142</v>
      </c>
      <c r="AU180" s="224" t="s">
        <v>80</v>
      </c>
      <c r="AY180" s="18" t="s">
        <v>140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78</v>
      </c>
      <c r="BK180" s="225">
        <f>ROUND(I180*H180,2)</f>
        <v>0</v>
      </c>
      <c r="BL180" s="18" t="s">
        <v>264</v>
      </c>
      <c r="BM180" s="224" t="s">
        <v>1613</v>
      </c>
    </row>
    <row r="181" s="2" customFormat="1">
      <c r="A181" s="39"/>
      <c r="B181" s="40"/>
      <c r="C181" s="41"/>
      <c r="D181" s="226" t="s">
        <v>149</v>
      </c>
      <c r="E181" s="41"/>
      <c r="F181" s="227" t="s">
        <v>1614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149</v>
      </c>
      <c r="AU181" s="18" t="s">
        <v>80</v>
      </c>
    </row>
    <row r="182" s="2" customFormat="1">
      <c r="A182" s="39"/>
      <c r="B182" s="40"/>
      <c r="C182" s="41"/>
      <c r="D182" s="231" t="s">
        <v>151</v>
      </c>
      <c r="E182" s="41"/>
      <c r="F182" s="232" t="s">
        <v>1615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151</v>
      </c>
      <c r="AU182" s="18" t="s">
        <v>80</v>
      </c>
    </row>
    <row r="183" s="2" customFormat="1" ht="24.15" customHeight="1">
      <c r="A183" s="39"/>
      <c r="B183" s="40"/>
      <c r="C183" s="244" t="s">
        <v>362</v>
      </c>
      <c r="D183" s="244" t="s">
        <v>210</v>
      </c>
      <c r="E183" s="245" t="s">
        <v>1616</v>
      </c>
      <c r="F183" s="246" t="s">
        <v>1617</v>
      </c>
      <c r="G183" s="247" t="s">
        <v>327</v>
      </c>
      <c r="H183" s="248">
        <v>7</v>
      </c>
      <c r="I183" s="249"/>
      <c r="J183" s="250">
        <f>ROUND(I183*H183,2)</f>
        <v>0</v>
      </c>
      <c r="K183" s="246" t="s">
        <v>19</v>
      </c>
      <c r="L183" s="251"/>
      <c r="M183" s="252" t="s">
        <v>19</v>
      </c>
      <c r="N183" s="253" t="s">
        <v>42</v>
      </c>
      <c r="O183" s="85"/>
      <c r="P183" s="222">
        <f>O183*H183</f>
        <v>0</v>
      </c>
      <c r="Q183" s="222">
        <v>0.002</v>
      </c>
      <c r="R183" s="222">
        <f>Q183*H183</f>
        <v>0.014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374</v>
      </c>
      <c r="AT183" s="224" t="s">
        <v>210</v>
      </c>
      <c r="AU183" s="224" t="s">
        <v>80</v>
      </c>
      <c r="AY183" s="18" t="s">
        <v>140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78</v>
      </c>
      <c r="BK183" s="225">
        <f>ROUND(I183*H183,2)</f>
        <v>0</v>
      </c>
      <c r="BL183" s="18" t="s">
        <v>264</v>
      </c>
      <c r="BM183" s="224" t="s">
        <v>1618</v>
      </c>
    </row>
    <row r="184" s="2" customFormat="1">
      <c r="A184" s="39"/>
      <c r="B184" s="40"/>
      <c r="C184" s="41"/>
      <c r="D184" s="226" t="s">
        <v>149</v>
      </c>
      <c r="E184" s="41"/>
      <c r="F184" s="227" t="s">
        <v>1617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149</v>
      </c>
      <c r="AU184" s="18" t="s">
        <v>80</v>
      </c>
    </row>
    <row r="185" s="2" customFormat="1" ht="24.15" customHeight="1">
      <c r="A185" s="39"/>
      <c r="B185" s="40"/>
      <c r="C185" s="213" t="s">
        <v>369</v>
      </c>
      <c r="D185" s="213" t="s">
        <v>142</v>
      </c>
      <c r="E185" s="214" t="s">
        <v>1619</v>
      </c>
      <c r="F185" s="215" t="s">
        <v>1620</v>
      </c>
      <c r="G185" s="216" t="s">
        <v>327</v>
      </c>
      <c r="H185" s="217">
        <v>3</v>
      </c>
      <c r="I185" s="218"/>
      <c r="J185" s="219">
        <f>ROUND(I185*H185,2)</f>
        <v>0</v>
      </c>
      <c r="K185" s="215" t="s">
        <v>146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264</v>
      </c>
      <c r="AT185" s="224" t="s">
        <v>142</v>
      </c>
      <c r="AU185" s="224" t="s">
        <v>80</v>
      </c>
      <c r="AY185" s="18" t="s">
        <v>140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264</v>
      </c>
      <c r="BM185" s="224" t="s">
        <v>1621</v>
      </c>
    </row>
    <row r="186" s="2" customFormat="1">
      <c r="A186" s="39"/>
      <c r="B186" s="40"/>
      <c r="C186" s="41"/>
      <c r="D186" s="226" t="s">
        <v>149</v>
      </c>
      <c r="E186" s="41"/>
      <c r="F186" s="227" t="s">
        <v>1622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149</v>
      </c>
      <c r="AU186" s="18" t="s">
        <v>80</v>
      </c>
    </row>
    <row r="187" s="2" customFormat="1">
      <c r="A187" s="39"/>
      <c r="B187" s="40"/>
      <c r="C187" s="41"/>
      <c r="D187" s="231" t="s">
        <v>151</v>
      </c>
      <c r="E187" s="41"/>
      <c r="F187" s="232" t="s">
        <v>1623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151</v>
      </c>
      <c r="AU187" s="18" t="s">
        <v>80</v>
      </c>
    </row>
    <row r="188" s="13" customFormat="1">
      <c r="A188" s="13"/>
      <c r="B188" s="233"/>
      <c r="C188" s="234"/>
      <c r="D188" s="226" t="s">
        <v>153</v>
      </c>
      <c r="E188" s="235" t="s">
        <v>19</v>
      </c>
      <c r="F188" s="236" t="s">
        <v>1624</v>
      </c>
      <c r="G188" s="234"/>
      <c r="H188" s="237">
        <v>3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153</v>
      </c>
      <c r="AU188" s="243" t="s">
        <v>80</v>
      </c>
      <c r="AV188" s="13" t="s">
        <v>80</v>
      </c>
      <c r="AW188" s="13" t="s">
        <v>34</v>
      </c>
      <c r="AX188" s="13" t="s">
        <v>71</v>
      </c>
      <c r="AY188" s="243" t="s">
        <v>140</v>
      </c>
    </row>
    <row r="189" s="2" customFormat="1" ht="24.15" customHeight="1">
      <c r="A189" s="39"/>
      <c r="B189" s="40"/>
      <c r="C189" s="244" t="s">
        <v>374</v>
      </c>
      <c r="D189" s="244" t="s">
        <v>210</v>
      </c>
      <c r="E189" s="245" t="s">
        <v>1625</v>
      </c>
      <c r="F189" s="246" t="s">
        <v>1626</v>
      </c>
      <c r="G189" s="247" t="s">
        <v>327</v>
      </c>
      <c r="H189" s="248">
        <v>3</v>
      </c>
      <c r="I189" s="249"/>
      <c r="J189" s="250">
        <f>ROUND(I189*H189,2)</f>
        <v>0</v>
      </c>
      <c r="K189" s="246" t="s">
        <v>19</v>
      </c>
      <c r="L189" s="251"/>
      <c r="M189" s="252" t="s">
        <v>19</v>
      </c>
      <c r="N189" s="253" t="s">
        <v>42</v>
      </c>
      <c r="O189" s="85"/>
      <c r="P189" s="222">
        <f>O189*H189</f>
        <v>0</v>
      </c>
      <c r="Q189" s="222">
        <v>0.0011000000000000001</v>
      </c>
      <c r="R189" s="222">
        <f>Q189*H189</f>
        <v>0.0033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374</v>
      </c>
      <c r="AT189" s="224" t="s">
        <v>210</v>
      </c>
      <c r="AU189" s="224" t="s">
        <v>80</v>
      </c>
      <c r="AY189" s="18" t="s">
        <v>140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78</v>
      </c>
      <c r="BK189" s="225">
        <f>ROUND(I189*H189,2)</f>
        <v>0</v>
      </c>
      <c r="BL189" s="18" t="s">
        <v>264</v>
      </c>
      <c r="BM189" s="224" t="s">
        <v>1627</v>
      </c>
    </row>
    <row r="190" s="2" customFormat="1">
      <c r="A190" s="39"/>
      <c r="B190" s="40"/>
      <c r="C190" s="41"/>
      <c r="D190" s="226" t="s">
        <v>149</v>
      </c>
      <c r="E190" s="41"/>
      <c r="F190" s="227" t="s">
        <v>1626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149</v>
      </c>
      <c r="AU190" s="18" t="s">
        <v>80</v>
      </c>
    </row>
    <row r="191" s="2" customFormat="1" ht="24.15" customHeight="1">
      <c r="A191" s="39"/>
      <c r="B191" s="40"/>
      <c r="C191" s="213" t="s">
        <v>380</v>
      </c>
      <c r="D191" s="213" t="s">
        <v>142</v>
      </c>
      <c r="E191" s="214" t="s">
        <v>1628</v>
      </c>
      <c r="F191" s="215" t="s">
        <v>1629</v>
      </c>
      <c r="G191" s="216" t="s">
        <v>227</v>
      </c>
      <c r="H191" s="217">
        <v>30</v>
      </c>
      <c r="I191" s="218"/>
      <c r="J191" s="219">
        <f>ROUND(I191*H191,2)</f>
        <v>0</v>
      </c>
      <c r="K191" s="215" t="s">
        <v>146</v>
      </c>
      <c r="L191" s="45"/>
      <c r="M191" s="220" t="s">
        <v>19</v>
      </c>
      <c r="N191" s="221" t="s">
        <v>42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264</v>
      </c>
      <c r="AT191" s="224" t="s">
        <v>142</v>
      </c>
      <c r="AU191" s="224" t="s">
        <v>80</v>
      </c>
      <c r="AY191" s="18" t="s">
        <v>140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78</v>
      </c>
      <c r="BK191" s="225">
        <f>ROUND(I191*H191,2)</f>
        <v>0</v>
      </c>
      <c r="BL191" s="18" t="s">
        <v>264</v>
      </c>
      <c r="BM191" s="224" t="s">
        <v>1630</v>
      </c>
    </row>
    <row r="192" s="2" customFormat="1">
      <c r="A192" s="39"/>
      <c r="B192" s="40"/>
      <c r="C192" s="41"/>
      <c r="D192" s="226" t="s">
        <v>149</v>
      </c>
      <c r="E192" s="41"/>
      <c r="F192" s="227" t="s">
        <v>1631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149</v>
      </c>
      <c r="AU192" s="18" t="s">
        <v>80</v>
      </c>
    </row>
    <row r="193" s="2" customFormat="1">
      <c r="A193" s="39"/>
      <c r="B193" s="40"/>
      <c r="C193" s="41"/>
      <c r="D193" s="231" t="s">
        <v>151</v>
      </c>
      <c r="E193" s="41"/>
      <c r="F193" s="232" t="s">
        <v>1632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151</v>
      </c>
      <c r="AU193" s="18" t="s">
        <v>80</v>
      </c>
    </row>
    <row r="194" s="2" customFormat="1" ht="16.5" customHeight="1">
      <c r="A194" s="39"/>
      <c r="B194" s="40"/>
      <c r="C194" s="244" t="s">
        <v>387</v>
      </c>
      <c r="D194" s="244" t="s">
        <v>210</v>
      </c>
      <c r="E194" s="245" t="s">
        <v>1633</v>
      </c>
      <c r="F194" s="246" t="s">
        <v>1634</v>
      </c>
      <c r="G194" s="247" t="s">
        <v>1635</v>
      </c>
      <c r="H194" s="248">
        <v>30</v>
      </c>
      <c r="I194" s="249"/>
      <c r="J194" s="250">
        <f>ROUND(I194*H194,2)</f>
        <v>0</v>
      </c>
      <c r="K194" s="246" t="s">
        <v>146</v>
      </c>
      <c r="L194" s="251"/>
      <c r="M194" s="252" t="s">
        <v>19</v>
      </c>
      <c r="N194" s="253" t="s">
        <v>42</v>
      </c>
      <c r="O194" s="85"/>
      <c r="P194" s="222">
        <f>O194*H194</f>
        <v>0</v>
      </c>
      <c r="Q194" s="222">
        <v>0.001</v>
      </c>
      <c r="R194" s="222">
        <f>Q194*H194</f>
        <v>0.029999999999999999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374</v>
      </c>
      <c r="AT194" s="224" t="s">
        <v>210</v>
      </c>
      <c r="AU194" s="224" t="s">
        <v>80</v>
      </c>
      <c r="AY194" s="18" t="s">
        <v>140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78</v>
      </c>
      <c r="BK194" s="225">
        <f>ROUND(I194*H194,2)</f>
        <v>0</v>
      </c>
      <c r="BL194" s="18" t="s">
        <v>264</v>
      </c>
      <c r="BM194" s="224" t="s">
        <v>1636</v>
      </c>
    </row>
    <row r="195" s="2" customFormat="1">
      <c r="A195" s="39"/>
      <c r="B195" s="40"/>
      <c r="C195" s="41"/>
      <c r="D195" s="226" t="s">
        <v>149</v>
      </c>
      <c r="E195" s="41"/>
      <c r="F195" s="227" t="s">
        <v>1634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149</v>
      </c>
      <c r="AU195" s="18" t="s">
        <v>80</v>
      </c>
    </row>
    <row r="196" s="2" customFormat="1" ht="24.15" customHeight="1">
      <c r="A196" s="39"/>
      <c r="B196" s="40"/>
      <c r="C196" s="213" t="s">
        <v>395</v>
      </c>
      <c r="D196" s="213" t="s">
        <v>142</v>
      </c>
      <c r="E196" s="214" t="s">
        <v>1637</v>
      </c>
      <c r="F196" s="215" t="s">
        <v>1638</v>
      </c>
      <c r="G196" s="216" t="s">
        <v>227</v>
      </c>
      <c r="H196" s="217">
        <v>5</v>
      </c>
      <c r="I196" s="218"/>
      <c r="J196" s="219">
        <f>ROUND(I196*H196,2)</f>
        <v>0</v>
      </c>
      <c r="K196" s="215" t="s">
        <v>146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264</v>
      </c>
      <c r="AT196" s="224" t="s">
        <v>142</v>
      </c>
      <c r="AU196" s="224" t="s">
        <v>80</v>
      </c>
      <c r="AY196" s="18" t="s">
        <v>140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78</v>
      </c>
      <c r="BK196" s="225">
        <f>ROUND(I196*H196,2)</f>
        <v>0</v>
      </c>
      <c r="BL196" s="18" t="s">
        <v>264</v>
      </c>
      <c r="BM196" s="224" t="s">
        <v>1639</v>
      </c>
    </row>
    <row r="197" s="2" customFormat="1">
      <c r="A197" s="39"/>
      <c r="B197" s="40"/>
      <c r="C197" s="41"/>
      <c r="D197" s="226" t="s">
        <v>149</v>
      </c>
      <c r="E197" s="41"/>
      <c r="F197" s="227" t="s">
        <v>1640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149</v>
      </c>
      <c r="AU197" s="18" t="s">
        <v>80</v>
      </c>
    </row>
    <row r="198" s="2" customFormat="1">
      <c r="A198" s="39"/>
      <c r="B198" s="40"/>
      <c r="C198" s="41"/>
      <c r="D198" s="231" t="s">
        <v>151</v>
      </c>
      <c r="E198" s="41"/>
      <c r="F198" s="232" t="s">
        <v>1641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151</v>
      </c>
      <c r="AU198" s="18" t="s">
        <v>80</v>
      </c>
    </row>
    <row r="199" s="2" customFormat="1" ht="16.5" customHeight="1">
      <c r="A199" s="39"/>
      <c r="B199" s="40"/>
      <c r="C199" s="244" t="s">
        <v>401</v>
      </c>
      <c r="D199" s="244" t="s">
        <v>210</v>
      </c>
      <c r="E199" s="245" t="s">
        <v>1642</v>
      </c>
      <c r="F199" s="246" t="s">
        <v>1643</v>
      </c>
      <c r="G199" s="247" t="s">
        <v>1635</v>
      </c>
      <c r="H199" s="248">
        <v>3.3999999999999999</v>
      </c>
      <c r="I199" s="249"/>
      <c r="J199" s="250">
        <f>ROUND(I199*H199,2)</f>
        <v>0</v>
      </c>
      <c r="K199" s="246" t="s">
        <v>146</v>
      </c>
      <c r="L199" s="251"/>
      <c r="M199" s="252" t="s">
        <v>19</v>
      </c>
      <c r="N199" s="253" t="s">
        <v>42</v>
      </c>
      <c r="O199" s="85"/>
      <c r="P199" s="222">
        <f>O199*H199</f>
        <v>0</v>
      </c>
      <c r="Q199" s="222">
        <v>0.001</v>
      </c>
      <c r="R199" s="222">
        <f>Q199*H199</f>
        <v>0.0033999999999999998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374</v>
      </c>
      <c r="AT199" s="224" t="s">
        <v>210</v>
      </c>
      <c r="AU199" s="224" t="s">
        <v>80</v>
      </c>
      <c r="AY199" s="18" t="s">
        <v>140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78</v>
      </c>
      <c r="BK199" s="225">
        <f>ROUND(I199*H199,2)</f>
        <v>0</v>
      </c>
      <c r="BL199" s="18" t="s">
        <v>264</v>
      </c>
      <c r="BM199" s="224" t="s">
        <v>1644</v>
      </c>
    </row>
    <row r="200" s="2" customFormat="1">
      <c r="A200" s="39"/>
      <c r="B200" s="40"/>
      <c r="C200" s="41"/>
      <c r="D200" s="226" t="s">
        <v>149</v>
      </c>
      <c r="E200" s="41"/>
      <c r="F200" s="227" t="s">
        <v>1643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149</v>
      </c>
      <c r="AU200" s="18" t="s">
        <v>80</v>
      </c>
    </row>
    <row r="201" s="13" customFormat="1">
      <c r="A201" s="13"/>
      <c r="B201" s="233"/>
      <c r="C201" s="234"/>
      <c r="D201" s="226" t="s">
        <v>153</v>
      </c>
      <c r="E201" s="235" t="s">
        <v>19</v>
      </c>
      <c r="F201" s="236" t="s">
        <v>1645</v>
      </c>
      <c r="G201" s="234"/>
      <c r="H201" s="237">
        <v>3.4000000000000004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153</v>
      </c>
      <c r="AU201" s="243" t="s">
        <v>80</v>
      </c>
      <c r="AV201" s="13" t="s">
        <v>80</v>
      </c>
      <c r="AW201" s="13" t="s">
        <v>34</v>
      </c>
      <c r="AX201" s="13" t="s">
        <v>71</v>
      </c>
      <c r="AY201" s="243" t="s">
        <v>140</v>
      </c>
    </row>
    <row r="202" s="2" customFormat="1" ht="16.5" customHeight="1">
      <c r="A202" s="39"/>
      <c r="B202" s="40"/>
      <c r="C202" s="213" t="s">
        <v>408</v>
      </c>
      <c r="D202" s="213" t="s">
        <v>142</v>
      </c>
      <c r="E202" s="214" t="s">
        <v>1646</v>
      </c>
      <c r="F202" s="215" t="s">
        <v>1647</v>
      </c>
      <c r="G202" s="216" t="s">
        <v>416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42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264</v>
      </c>
      <c r="AT202" s="224" t="s">
        <v>142</v>
      </c>
      <c r="AU202" s="224" t="s">
        <v>80</v>
      </c>
      <c r="AY202" s="18" t="s">
        <v>140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78</v>
      </c>
      <c r="BK202" s="225">
        <f>ROUND(I202*H202,2)</f>
        <v>0</v>
      </c>
      <c r="BL202" s="18" t="s">
        <v>264</v>
      </c>
      <c r="BM202" s="224" t="s">
        <v>1648</v>
      </c>
    </row>
    <row r="203" s="2" customFormat="1">
      <c r="A203" s="39"/>
      <c r="B203" s="40"/>
      <c r="C203" s="41"/>
      <c r="D203" s="226" t="s">
        <v>149</v>
      </c>
      <c r="E203" s="41"/>
      <c r="F203" s="227" t="s">
        <v>1647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80</v>
      </c>
    </row>
    <row r="204" s="2" customFormat="1" ht="16.5" customHeight="1">
      <c r="A204" s="39"/>
      <c r="B204" s="40"/>
      <c r="C204" s="213" t="s">
        <v>413</v>
      </c>
      <c r="D204" s="213" t="s">
        <v>142</v>
      </c>
      <c r="E204" s="214" t="s">
        <v>1649</v>
      </c>
      <c r="F204" s="215" t="s">
        <v>1650</v>
      </c>
      <c r="G204" s="216" t="s">
        <v>327</v>
      </c>
      <c r="H204" s="217">
        <v>10</v>
      </c>
      <c r="I204" s="218"/>
      <c r="J204" s="219">
        <f>ROUND(I204*H204,2)</f>
        <v>0</v>
      </c>
      <c r="K204" s="215" t="s">
        <v>146</v>
      </c>
      <c r="L204" s="45"/>
      <c r="M204" s="220" t="s">
        <v>19</v>
      </c>
      <c r="N204" s="221" t="s">
        <v>42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264</v>
      </c>
      <c r="AT204" s="224" t="s">
        <v>142</v>
      </c>
      <c r="AU204" s="224" t="s">
        <v>80</v>
      </c>
      <c r="AY204" s="18" t="s">
        <v>140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78</v>
      </c>
      <c r="BK204" s="225">
        <f>ROUND(I204*H204,2)</f>
        <v>0</v>
      </c>
      <c r="BL204" s="18" t="s">
        <v>264</v>
      </c>
      <c r="BM204" s="224" t="s">
        <v>1651</v>
      </c>
    </row>
    <row r="205" s="2" customFormat="1">
      <c r="A205" s="39"/>
      <c r="B205" s="40"/>
      <c r="C205" s="41"/>
      <c r="D205" s="226" t="s">
        <v>149</v>
      </c>
      <c r="E205" s="41"/>
      <c r="F205" s="227" t="s">
        <v>1652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149</v>
      </c>
      <c r="AU205" s="18" t="s">
        <v>80</v>
      </c>
    </row>
    <row r="206" s="2" customFormat="1">
      <c r="A206" s="39"/>
      <c r="B206" s="40"/>
      <c r="C206" s="41"/>
      <c r="D206" s="231" t="s">
        <v>151</v>
      </c>
      <c r="E206" s="41"/>
      <c r="F206" s="232" t="s">
        <v>1653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151</v>
      </c>
      <c r="AU206" s="18" t="s">
        <v>80</v>
      </c>
    </row>
    <row r="207" s="2" customFormat="1" ht="24.15" customHeight="1">
      <c r="A207" s="39"/>
      <c r="B207" s="40"/>
      <c r="C207" s="244" t="s">
        <v>418</v>
      </c>
      <c r="D207" s="244" t="s">
        <v>210</v>
      </c>
      <c r="E207" s="245" t="s">
        <v>1654</v>
      </c>
      <c r="F207" s="246" t="s">
        <v>1655</v>
      </c>
      <c r="G207" s="247" t="s">
        <v>327</v>
      </c>
      <c r="H207" s="248">
        <v>4</v>
      </c>
      <c r="I207" s="249"/>
      <c r="J207" s="250">
        <f>ROUND(I207*H207,2)</f>
        <v>0</v>
      </c>
      <c r="K207" s="246" t="s">
        <v>146</v>
      </c>
      <c r="L207" s="251"/>
      <c r="M207" s="252" t="s">
        <v>19</v>
      </c>
      <c r="N207" s="253" t="s">
        <v>42</v>
      </c>
      <c r="O207" s="85"/>
      <c r="P207" s="222">
        <f>O207*H207</f>
        <v>0</v>
      </c>
      <c r="Q207" s="222">
        <v>0.00020000000000000001</v>
      </c>
      <c r="R207" s="222">
        <f>Q207*H207</f>
        <v>0.00080000000000000004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374</v>
      </c>
      <c r="AT207" s="224" t="s">
        <v>210</v>
      </c>
      <c r="AU207" s="224" t="s">
        <v>80</v>
      </c>
      <c r="AY207" s="18" t="s">
        <v>140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78</v>
      </c>
      <c r="BK207" s="225">
        <f>ROUND(I207*H207,2)</f>
        <v>0</v>
      </c>
      <c r="BL207" s="18" t="s">
        <v>264</v>
      </c>
      <c r="BM207" s="224" t="s">
        <v>1656</v>
      </c>
    </row>
    <row r="208" s="2" customFormat="1">
      <c r="A208" s="39"/>
      <c r="B208" s="40"/>
      <c r="C208" s="41"/>
      <c r="D208" s="226" t="s">
        <v>149</v>
      </c>
      <c r="E208" s="41"/>
      <c r="F208" s="227" t="s">
        <v>1655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149</v>
      </c>
      <c r="AU208" s="18" t="s">
        <v>80</v>
      </c>
    </row>
    <row r="209" s="2" customFormat="1" ht="16.5" customHeight="1">
      <c r="A209" s="39"/>
      <c r="B209" s="40"/>
      <c r="C209" s="244" t="s">
        <v>423</v>
      </c>
      <c r="D209" s="244" t="s">
        <v>210</v>
      </c>
      <c r="E209" s="245" t="s">
        <v>1657</v>
      </c>
      <c r="F209" s="246" t="s">
        <v>1658</v>
      </c>
      <c r="G209" s="247" t="s">
        <v>327</v>
      </c>
      <c r="H209" s="248">
        <v>6</v>
      </c>
      <c r="I209" s="249"/>
      <c r="J209" s="250">
        <f>ROUND(I209*H209,2)</f>
        <v>0</v>
      </c>
      <c r="K209" s="246" t="s">
        <v>146</v>
      </c>
      <c r="L209" s="251"/>
      <c r="M209" s="252" t="s">
        <v>19</v>
      </c>
      <c r="N209" s="253" t="s">
        <v>42</v>
      </c>
      <c r="O209" s="85"/>
      <c r="P209" s="222">
        <f>O209*H209</f>
        <v>0</v>
      </c>
      <c r="Q209" s="222">
        <v>0.00016000000000000001</v>
      </c>
      <c r="R209" s="222">
        <f>Q209*H209</f>
        <v>0.00096000000000000013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374</v>
      </c>
      <c r="AT209" s="224" t="s">
        <v>210</v>
      </c>
      <c r="AU209" s="224" t="s">
        <v>80</v>
      </c>
      <c r="AY209" s="18" t="s">
        <v>140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78</v>
      </c>
      <c r="BK209" s="225">
        <f>ROUND(I209*H209,2)</f>
        <v>0</v>
      </c>
      <c r="BL209" s="18" t="s">
        <v>264</v>
      </c>
      <c r="BM209" s="224" t="s">
        <v>1659</v>
      </c>
    </row>
    <row r="210" s="2" customFormat="1">
      <c r="A210" s="39"/>
      <c r="B210" s="40"/>
      <c r="C210" s="41"/>
      <c r="D210" s="226" t="s">
        <v>149</v>
      </c>
      <c r="E210" s="41"/>
      <c r="F210" s="227" t="s">
        <v>1658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149</v>
      </c>
      <c r="AU210" s="18" t="s">
        <v>80</v>
      </c>
    </row>
    <row r="211" s="2" customFormat="1" ht="16.5" customHeight="1">
      <c r="A211" s="39"/>
      <c r="B211" s="40"/>
      <c r="C211" s="213" t="s">
        <v>431</v>
      </c>
      <c r="D211" s="213" t="s">
        <v>142</v>
      </c>
      <c r="E211" s="214" t="s">
        <v>1660</v>
      </c>
      <c r="F211" s="215" t="s">
        <v>19</v>
      </c>
      <c r="G211" s="216" t="s">
        <v>327</v>
      </c>
      <c r="H211" s="217">
        <v>3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42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264</v>
      </c>
      <c r="AT211" s="224" t="s">
        <v>142</v>
      </c>
      <c r="AU211" s="224" t="s">
        <v>80</v>
      </c>
      <c r="AY211" s="18" t="s">
        <v>140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78</v>
      </c>
      <c r="BK211" s="225">
        <f>ROUND(I211*H211,2)</f>
        <v>0</v>
      </c>
      <c r="BL211" s="18" t="s">
        <v>264</v>
      </c>
      <c r="BM211" s="224" t="s">
        <v>1661</v>
      </c>
    </row>
    <row r="212" s="2" customFormat="1">
      <c r="A212" s="39"/>
      <c r="B212" s="40"/>
      <c r="C212" s="41"/>
      <c r="D212" s="226" t="s">
        <v>149</v>
      </c>
      <c r="E212" s="41"/>
      <c r="F212" s="227" t="s">
        <v>1662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149</v>
      </c>
      <c r="AU212" s="18" t="s">
        <v>80</v>
      </c>
    </row>
    <row r="213" s="2" customFormat="1" ht="21.75" customHeight="1">
      <c r="A213" s="39"/>
      <c r="B213" s="40"/>
      <c r="C213" s="244" t="s">
        <v>435</v>
      </c>
      <c r="D213" s="244" t="s">
        <v>210</v>
      </c>
      <c r="E213" s="245" t="s">
        <v>1663</v>
      </c>
      <c r="F213" s="246" t="s">
        <v>1664</v>
      </c>
      <c r="G213" s="247" t="s">
        <v>327</v>
      </c>
      <c r="H213" s="248">
        <v>3</v>
      </c>
      <c r="I213" s="249"/>
      <c r="J213" s="250">
        <f>ROUND(I213*H213,2)</f>
        <v>0</v>
      </c>
      <c r="K213" s="246" t="s">
        <v>146</v>
      </c>
      <c r="L213" s="251"/>
      <c r="M213" s="252" t="s">
        <v>19</v>
      </c>
      <c r="N213" s="253" t="s">
        <v>42</v>
      </c>
      <c r="O213" s="85"/>
      <c r="P213" s="222">
        <f>O213*H213</f>
        <v>0</v>
      </c>
      <c r="Q213" s="222">
        <v>0.00089999999999999998</v>
      </c>
      <c r="R213" s="222">
        <f>Q213*H213</f>
        <v>0.0027000000000000001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374</v>
      </c>
      <c r="AT213" s="224" t="s">
        <v>210</v>
      </c>
      <c r="AU213" s="224" t="s">
        <v>80</v>
      </c>
      <c r="AY213" s="18" t="s">
        <v>140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78</v>
      </c>
      <c r="BK213" s="225">
        <f>ROUND(I213*H213,2)</f>
        <v>0</v>
      </c>
      <c r="BL213" s="18" t="s">
        <v>264</v>
      </c>
      <c r="BM213" s="224" t="s">
        <v>1665</v>
      </c>
    </row>
    <row r="214" s="2" customFormat="1">
      <c r="A214" s="39"/>
      <c r="B214" s="40"/>
      <c r="C214" s="41"/>
      <c r="D214" s="226" t="s">
        <v>149</v>
      </c>
      <c r="E214" s="41"/>
      <c r="F214" s="227" t="s">
        <v>1664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149</v>
      </c>
      <c r="AU214" s="18" t="s">
        <v>80</v>
      </c>
    </row>
    <row r="215" s="2" customFormat="1" ht="24.15" customHeight="1">
      <c r="A215" s="39"/>
      <c r="B215" s="40"/>
      <c r="C215" s="213" t="s">
        <v>443</v>
      </c>
      <c r="D215" s="213" t="s">
        <v>142</v>
      </c>
      <c r="E215" s="214" t="s">
        <v>1666</v>
      </c>
      <c r="F215" s="215" t="s">
        <v>1667</v>
      </c>
      <c r="G215" s="216" t="s">
        <v>327</v>
      </c>
      <c r="H215" s="217">
        <v>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42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264</v>
      </c>
      <c r="AT215" s="224" t="s">
        <v>142</v>
      </c>
      <c r="AU215" s="224" t="s">
        <v>80</v>
      </c>
      <c r="AY215" s="18" t="s">
        <v>140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78</v>
      </c>
      <c r="BK215" s="225">
        <f>ROUND(I215*H215,2)</f>
        <v>0</v>
      </c>
      <c r="BL215" s="18" t="s">
        <v>264</v>
      </c>
      <c r="BM215" s="224" t="s">
        <v>1668</v>
      </c>
    </row>
    <row r="216" s="2" customFormat="1">
      <c r="A216" s="39"/>
      <c r="B216" s="40"/>
      <c r="C216" s="41"/>
      <c r="D216" s="226" t="s">
        <v>149</v>
      </c>
      <c r="E216" s="41"/>
      <c r="F216" s="227" t="s">
        <v>1669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149</v>
      </c>
      <c r="AU216" s="18" t="s">
        <v>80</v>
      </c>
    </row>
    <row r="217" s="2" customFormat="1" ht="16.5" customHeight="1">
      <c r="A217" s="39"/>
      <c r="B217" s="40"/>
      <c r="C217" s="244" t="s">
        <v>455</v>
      </c>
      <c r="D217" s="244" t="s">
        <v>210</v>
      </c>
      <c r="E217" s="245" t="s">
        <v>1670</v>
      </c>
      <c r="F217" s="246" t="s">
        <v>1671</v>
      </c>
      <c r="G217" s="247" t="s">
        <v>416</v>
      </c>
      <c r="H217" s="248">
        <v>1</v>
      </c>
      <c r="I217" s="249"/>
      <c r="J217" s="250">
        <f>ROUND(I217*H217,2)</f>
        <v>0</v>
      </c>
      <c r="K217" s="246" t="s">
        <v>19</v>
      </c>
      <c r="L217" s="251"/>
      <c r="M217" s="252" t="s">
        <v>19</v>
      </c>
      <c r="N217" s="253" t="s">
        <v>42</v>
      </c>
      <c r="O217" s="85"/>
      <c r="P217" s="222">
        <f>O217*H217</f>
        <v>0</v>
      </c>
      <c r="Q217" s="222">
        <v>0.0050000000000000001</v>
      </c>
      <c r="R217" s="222">
        <f>Q217*H217</f>
        <v>0.0050000000000000001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374</v>
      </c>
      <c r="AT217" s="224" t="s">
        <v>210</v>
      </c>
      <c r="AU217" s="224" t="s">
        <v>80</v>
      </c>
      <c r="AY217" s="18" t="s">
        <v>140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78</v>
      </c>
      <c r="BK217" s="225">
        <f>ROUND(I217*H217,2)</f>
        <v>0</v>
      </c>
      <c r="BL217" s="18" t="s">
        <v>264</v>
      </c>
      <c r="BM217" s="224" t="s">
        <v>1672</v>
      </c>
    </row>
    <row r="218" s="2" customFormat="1">
      <c r="A218" s="39"/>
      <c r="B218" s="40"/>
      <c r="C218" s="41"/>
      <c r="D218" s="226" t="s">
        <v>149</v>
      </c>
      <c r="E218" s="41"/>
      <c r="F218" s="227" t="s">
        <v>1671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149</v>
      </c>
      <c r="AU218" s="18" t="s">
        <v>80</v>
      </c>
    </row>
    <row r="219" s="2" customFormat="1" ht="16.5" customHeight="1">
      <c r="A219" s="39"/>
      <c r="B219" s="40"/>
      <c r="C219" s="213" t="s">
        <v>451</v>
      </c>
      <c r="D219" s="213" t="s">
        <v>142</v>
      </c>
      <c r="E219" s="214" t="s">
        <v>1673</v>
      </c>
      <c r="F219" s="215" t="s">
        <v>1674</v>
      </c>
      <c r="G219" s="216" t="s">
        <v>416</v>
      </c>
      <c r="H219" s="217">
        <v>1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42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264</v>
      </c>
      <c r="AT219" s="224" t="s">
        <v>142</v>
      </c>
      <c r="AU219" s="224" t="s">
        <v>80</v>
      </c>
      <c r="AY219" s="18" t="s">
        <v>140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78</v>
      </c>
      <c r="BK219" s="225">
        <f>ROUND(I219*H219,2)</f>
        <v>0</v>
      </c>
      <c r="BL219" s="18" t="s">
        <v>264</v>
      </c>
      <c r="BM219" s="224" t="s">
        <v>1675</v>
      </c>
    </row>
    <row r="220" s="2" customFormat="1">
      <c r="A220" s="39"/>
      <c r="B220" s="40"/>
      <c r="C220" s="41"/>
      <c r="D220" s="226" t="s">
        <v>149</v>
      </c>
      <c r="E220" s="41"/>
      <c r="F220" s="227" t="s">
        <v>1674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149</v>
      </c>
      <c r="AU220" s="18" t="s">
        <v>80</v>
      </c>
    </row>
    <row r="221" s="2" customFormat="1" ht="24.15" customHeight="1">
      <c r="A221" s="39"/>
      <c r="B221" s="40"/>
      <c r="C221" s="213" t="s">
        <v>465</v>
      </c>
      <c r="D221" s="213" t="s">
        <v>142</v>
      </c>
      <c r="E221" s="214" t="s">
        <v>1676</v>
      </c>
      <c r="F221" s="215" t="s">
        <v>1677</v>
      </c>
      <c r="G221" s="216" t="s">
        <v>196</v>
      </c>
      <c r="H221" s="217">
        <v>0.091999999999999998</v>
      </c>
      <c r="I221" s="218"/>
      <c r="J221" s="219">
        <f>ROUND(I221*H221,2)</f>
        <v>0</v>
      </c>
      <c r="K221" s="215" t="s">
        <v>146</v>
      </c>
      <c r="L221" s="45"/>
      <c r="M221" s="220" t="s">
        <v>19</v>
      </c>
      <c r="N221" s="221" t="s">
        <v>42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264</v>
      </c>
      <c r="AT221" s="224" t="s">
        <v>142</v>
      </c>
      <c r="AU221" s="224" t="s">
        <v>80</v>
      </c>
      <c r="AY221" s="18" t="s">
        <v>140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78</v>
      </c>
      <c r="BK221" s="225">
        <f>ROUND(I221*H221,2)</f>
        <v>0</v>
      </c>
      <c r="BL221" s="18" t="s">
        <v>264</v>
      </c>
      <c r="BM221" s="224" t="s">
        <v>1678</v>
      </c>
    </row>
    <row r="222" s="2" customFormat="1">
      <c r="A222" s="39"/>
      <c r="B222" s="40"/>
      <c r="C222" s="41"/>
      <c r="D222" s="226" t="s">
        <v>149</v>
      </c>
      <c r="E222" s="41"/>
      <c r="F222" s="227" t="s">
        <v>1679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80</v>
      </c>
    </row>
    <row r="223" s="2" customFormat="1">
      <c r="A223" s="39"/>
      <c r="B223" s="40"/>
      <c r="C223" s="41"/>
      <c r="D223" s="231" t="s">
        <v>151</v>
      </c>
      <c r="E223" s="41"/>
      <c r="F223" s="232" t="s">
        <v>1680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151</v>
      </c>
      <c r="AU223" s="18" t="s">
        <v>80</v>
      </c>
    </row>
    <row r="224" s="12" customFormat="1" ht="25.92" customHeight="1">
      <c r="A224" s="12"/>
      <c r="B224" s="197"/>
      <c r="C224" s="198"/>
      <c r="D224" s="199" t="s">
        <v>70</v>
      </c>
      <c r="E224" s="200" t="s">
        <v>210</v>
      </c>
      <c r="F224" s="200" t="s">
        <v>1681</v>
      </c>
      <c r="G224" s="198"/>
      <c r="H224" s="198"/>
      <c r="I224" s="201"/>
      <c r="J224" s="202">
        <f>BK224</f>
        <v>0</v>
      </c>
      <c r="K224" s="198"/>
      <c r="L224" s="203"/>
      <c r="M224" s="204"/>
      <c r="N224" s="205"/>
      <c r="O224" s="205"/>
      <c r="P224" s="206">
        <f>P225+P242</f>
        <v>0</v>
      </c>
      <c r="Q224" s="205"/>
      <c r="R224" s="206">
        <f>R225+R242</f>
        <v>11.732754999999999</v>
      </c>
      <c r="S224" s="205"/>
      <c r="T224" s="207">
        <f>T225+T242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164</v>
      </c>
      <c r="AT224" s="209" t="s">
        <v>70</v>
      </c>
      <c r="AU224" s="209" t="s">
        <v>71</v>
      </c>
      <c r="AY224" s="208" t="s">
        <v>140</v>
      </c>
      <c r="BK224" s="210">
        <f>BK225+BK242</f>
        <v>0</v>
      </c>
    </row>
    <row r="225" s="12" customFormat="1" ht="22.8" customHeight="1">
      <c r="A225" s="12"/>
      <c r="B225" s="197"/>
      <c r="C225" s="198"/>
      <c r="D225" s="199" t="s">
        <v>70</v>
      </c>
      <c r="E225" s="211" t="s">
        <v>1682</v>
      </c>
      <c r="F225" s="211" t="s">
        <v>1683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SUM(P226:P241)</f>
        <v>0</v>
      </c>
      <c r="Q225" s="205"/>
      <c r="R225" s="206">
        <f>SUM(R226:R241)</f>
        <v>0.072960000000000011</v>
      </c>
      <c r="S225" s="205"/>
      <c r="T225" s="207">
        <f>SUM(T226:T241)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164</v>
      </c>
      <c r="AT225" s="209" t="s">
        <v>70</v>
      </c>
      <c r="AU225" s="209" t="s">
        <v>78</v>
      </c>
      <c r="AY225" s="208" t="s">
        <v>140</v>
      </c>
      <c r="BK225" s="210">
        <f>SUM(BK226:BK241)</f>
        <v>0</v>
      </c>
    </row>
    <row r="226" s="2" customFormat="1" ht="37.8" customHeight="1">
      <c r="A226" s="39"/>
      <c r="B226" s="40"/>
      <c r="C226" s="213" t="s">
        <v>468</v>
      </c>
      <c r="D226" s="213" t="s">
        <v>142</v>
      </c>
      <c r="E226" s="214" t="s">
        <v>1684</v>
      </c>
      <c r="F226" s="215" t="s">
        <v>1685</v>
      </c>
      <c r="G226" s="216" t="s">
        <v>227</v>
      </c>
      <c r="H226" s="217">
        <v>83.477999999999994</v>
      </c>
      <c r="I226" s="218"/>
      <c r="J226" s="219">
        <f>ROUND(I226*H226,2)</f>
        <v>0</v>
      </c>
      <c r="K226" s="215" t="s">
        <v>146</v>
      </c>
      <c r="L226" s="45"/>
      <c r="M226" s="220" t="s">
        <v>19</v>
      </c>
      <c r="N226" s="221" t="s">
        <v>42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569</v>
      </c>
      <c r="AT226" s="224" t="s">
        <v>142</v>
      </c>
      <c r="AU226" s="224" t="s">
        <v>80</v>
      </c>
      <c r="AY226" s="18" t="s">
        <v>140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78</v>
      </c>
      <c r="BK226" s="225">
        <f>ROUND(I226*H226,2)</f>
        <v>0</v>
      </c>
      <c r="BL226" s="18" t="s">
        <v>569</v>
      </c>
      <c r="BM226" s="224" t="s">
        <v>1686</v>
      </c>
    </row>
    <row r="227" s="2" customFormat="1">
      <c r="A227" s="39"/>
      <c r="B227" s="40"/>
      <c r="C227" s="41"/>
      <c r="D227" s="226" t="s">
        <v>149</v>
      </c>
      <c r="E227" s="41"/>
      <c r="F227" s="227" t="s">
        <v>1687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149</v>
      </c>
      <c r="AU227" s="18" t="s">
        <v>80</v>
      </c>
    </row>
    <row r="228" s="2" customFormat="1">
      <c r="A228" s="39"/>
      <c r="B228" s="40"/>
      <c r="C228" s="41"/>
      <c r="D228" s="231" t="s">
        <v>151</v>
      </c>
      <c r="E228" s="41"/>
      <c r="F228" s="232" t="s">
        <v>1688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151</v>
      </c>
      <c r="AU228" s="18" t="s">
        <v>80</v>
      </c>
    </row>
    <row r="229" s="13" customFormat="1">
      <c r="A229" s="13"/>
      <c r="B229" s="233"/>
      <c r="C229" s="234"/>
      <c r="D229" s="226" t="s">
        <v>153</v>
      </c>
      <c r="E229" s="235" t="s">
        <v>19</v>
      </c>
      <c r="F229" s="236" t="s">
        <v>1689</v>
      </c>
      <c r="G229" s="234"/>
      <c r="H229" s="237">
        <v>83.478260869565219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153</v>
      </c>
      <c r="AU229" s="243" t="s">
        <v>80</v>
      </c>
      <c r="AV229" s="13" t="s">
        <v>80</v>
      </c>
      <c r="AW229" s="13" t="s">
        <v>34</v>
      </c>
      <c r="AX229" s="13" t="s">
        <v>71</v>
      </c>
      <c r="AY229" s="243" t="s">
        <v>140</v>
      </c>
    </row>
    <row r="230" s="2" customFormat="1" ht="24.15" customHeight="1">
      <c r="A230" s="39"/>
      <c r="B230" s="40"/>
      <c r="C230" s="244" t="s">
        <v>475</v>
      </c>
      <c r="D230" s="244" t="s">
        <v>210</v>
      </c>
      <c r="E230" s="245" t="s">
        <v>1553</v>
      </c>
      <c r="F230" s="246" t="s">
        <v>1554</v>
      </c>
      <c r="G230" s="247" t="s">
        <v>227</v>
      </c>
      <c r="H230" s="248">
        <v>96</v>
      </c>
      <c r="I230" s="249"/>
      <c r="J230" s="250">
        <f>ROUND(I230*H230,2)</f>
        <v>0</v>
      </c>
      <c r="K230" s="246" t="s">
        <v>146</v>
      </c>
      <c r="L230" s="251"/>
      <c r="M230" s="252" t="s">
        <v>19</v>
      </c>
      <c r="N230" s="253" t="s">
        <v>42</v>
      </c>
      <c r="O230" s="85"/>
      <c r="P230" s="222">
        <f>O230*H230</f>
        <v>0</v>
      </c>
      <c r="Q230" s="222">
        <v>0.00012</v>
      </c>
      <c r="R230" s="222">
        <f>Q230*H230</f>
        <v>0.011520000000000001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962</v>
      </c>
      <c r="AT230" s="224" t="s">
        <v>210</v>
      </c>
      <c r="AU230" s="224" t="s">
        <v>80</v>
      </c>
      <c r="AY230" s="18" t="s">
        <v>140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78</v>
      </c>
      <c r="BK230" s="225">
        <f>ROUND(I230*H230,2)</f>
        <v>0</v>
      </c>
      <c r="BL230" s="18" t="s">
        <v>962</v>
      </c>
      <c r="BM230" s="224" t="s">
        <v>1690</v>
      </c>
    </row>
    <row r="231" s="2" customFormat="1">
      <c r="A231" s="39"/>
      <c r="B231" s="40"/>
      <c r="C231" s="41"/>
      <c r="D231" s="226" t="s">
        <v>149</v>
      </c>
      <c r="E231" s="41"/>
      <c r="F231" s="227" t="s">
        <v>1554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149</v>
      </c>
      <c r="AU231" s="18" t="s">
        <v>80</v>
      </c>
    </row>
    <row r="232" s="13" customFormat="1">
      <c r="A232" s="13"/>
      <c r="B232" s="233"/>
      <c r="C232" s="234"/>
      <c r="D232" s="226" t="s">
        <v>153</v>
      </c>
      <c r="E232" s="234"/>
      <c r="F232" s="236" t="s">
        <v>1691</v>
      </c>
      <c r="G232" s="234"/>
      <c r="H232" s="237">
        <v>96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153</v>
      </c>
      <c r="AU232" s="243" t="s">
        <v>80</v>
      </c>
      <c r="AV232" s="13" t="s">
        <v>80</v>
      </c>
      <c r="AW232" s="13" t="s">
        <v>4</v>
      </c>
      <c r="AX232" s="13" t="s">
        <v>78</v>
      </c>
      <c r="AY232" s="243" t="s">
        <v>140</v>
      </c>
    </row>
    <row r="233" s="2" customFormat="1" ht="37.8" customHeight="1">
      <c r="A233" s="39"/>
      <c r="B233" s="40"/>
      <c r="C233" s="213" t="s">
        <v>478</v>
      </c>
      <c r="D233" s="213" t="s">
        <v>142</v>
      </c>
      <c r="E233" s="214" t="s">
        <v>1692</v>
      </c>
      <c r="F233" s="215" t="s">
        <v>1693</v>
      </c>
      <c r="G233" s="216" t="s">
        <v>227</v>
      </c>
      <c r="H233" s="217">
        <v>83.477999999999994</v>
      </c>
      <c r="I233" s="218"/>
      <c r="J233" s="219">
        <f>ROUND(I233*H233,2)</f>
        <v>0</v>
      </c>
      <c r="K233" s="215" t="s">
        <v>146</v>
      </c>
      <c r="L233" s="45"/>
      <c r="M233" s="220" t="s">
        <v>19</v>
      </c>
      <c r="N233" s="221" t="s">
        <v>42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569</v>
      </c>
      <c r="AT233" s="224" t="s">
        <v>142</v>
      </c>
      <c r="AU233" s="224" t="s">
        <v>80</v>
      </c>
      <c r="AY233" s="18" t="s">
        <v>140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78</v>
      </c>
      <c r="BK233" s="225">
        <f>ROUND(I233*H233,2)</f>
        <v>0</v>
      </c>
      <c r="BL233" s="18" t="s">
        <v>569</v>
      </c>
      <c r="BM233" s="224" t="s">
        <v>1694</v>
      </c>
    </row>
    <row r="234" s="2" customFormat="1">
      <c r="A234" s="39"/>
      <c r="B234" s="40"/>
      <c r="C234" s="41"/>
      <c r="D234" s="226" t="s">
        <v>149</v>
      </c>
      <c r="E234" s="41"/>
      <c r="F234" s="227" t="s">
        <v>1695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149</v>
      </c>
      <c r="AU234" s="18" t="s">
        <v>80</v>
      </c>
    </row>
    <row r="235" s="2" customFormat="1">
      <c r="A235" s="39"/>
      <c r="B235" s="40"/>
      <c r="C235" s="41"/>
      <c r="D235" s="231" t="s">
        <v>151</v>
      </c>
      <c r="E235" s="41"/>
      <c r="F235" s="232" t="s">
        <v>1696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151</v>
      </c>
      <c r="AU235" s="18" t="s">
        <v>80</v>
      </c>
    </row>
    <row r="236" s="13" customFormat="1">
      <c r="A236" s="13"/>
      <c r="B236" s="233"/>
      <c r="C236" s="234"/>
      <c r="D236" s="226" t="s">
        <v>153</v>
      </c>
      <c r="E236" s="235" t="s">
        <v>19</v>
      </c>
      <c r="F236" s="236" t="s">
        <v>1697</v>
      </c>
      <c r="G236" s="234"/>
      <c r="H236" s="237">
        <v>83.478260869565219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153</v>
      </c>
      <c r="AU236" s="243" t="s">
        <v>80</v>
      </c>
      <c r="AV236" s="13" t="s">
        <v>80</v>
      </c>
      <c r="AW236" s="13" t="s">
        <v>34</v>
      </c>
      <c r="AX236" s="13" t="s">
        <v>71</v>
      </c>
      <c r="AY236" s="243" t="s">
        <v>140</v>
      </c>
    </row>
    <row r="237" s="2" customFormat="1" ht="24.15" customHeight="1">
      <c r="A237" s="39"/>
      <c r="B237" s="40"/>
      <c r="C237" s="244" t="s">
        <v>484</v>
      </c>
      <c r="D237" s="244" t="s">
        <v>210</v>
      </c>
      <c r="E237" s="245" t="s">
        <v>1698</v>
      </c>
      <c r="F237" s="246" t="s">
        <v>1699</v>
      </c>
      <c r="G237" s="247" t="s">
        <v>227</v>
      </c>
      <c r="H237" s="248">
        <v>96</v>
      </c>
      <c r="I237" s="249"/>
      <c r="J237" s="250">
        <f>ROUND(I237*H237,2)</f>
        <v>0</v>
      </c>
      <c r="K237" s="246" t="s">
        <v>146</v>
      </c>
      <c r="L237" s="251"/>
      <c r="M237" s="252" t="s">
        <v>19</v>
      </c>
      <c r="N237" s="253" t="s">
        <v>42</v>
      </c>
      <c r="O237" s="85"/>
      <c r="P237" s="222">
        <f>O237*H237</f>
        <v>0</v>
      </c>
      <c r="Q237" s="222">
        <v>0.00064000000000000005</v>
      </c>
      <c r="R237" s="222">
        <f>Q237*H237</f>
        <v>0.061440000000000008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962</v>
      </c>
      <c r="AT237" s="224" t="s">
        <v>210</v>
      </c>
      <c r="AU237" s="224" t="s">
        <v>80</v>
      </c>
      <c r="AY237" s="18" t="s">
        <v>140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78</v>
      </c>
      <c r="BK237" s="225">
        <f>ROUND(I237*H237,2)</f>
        <v>0</v>
      </c>
      <c r="BL237" s="18" t="s">
        <v>962</v>
      </c>
      <c r="BM237" s="224" t="s">
        <v>1700</v>
      </c>
    </row>
    <row r="238" s="2" customFormat="1">
      <c r="A238" s="39"/>
      <c r="B238" s="40"/>
      <c r="C238" s="41"/>
      <c r="D238" s="226" t="s">
        <v>149</v>
      </c>
      <c r="E238" s="41"/>
      <c r="F238" s="227" t="s">
        <v>1699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149</v>
      </c>
      <c r="AU238" s="18" t="s">
        <v>80</v>
      </c>
    </row>
    <row r="239" s="13" customFormat="1">
      <c r="A239" s="13"/>
      <c r="B239" s="233"/>
      <c r="C239" s="234"/>
      <c r="D239" s="226" t="s">
        <v>153</v>
      </c>
      <c r="E239" s="234"/>
      <c r="F239" s="236" t="s">
        <v>1691</v>
      </c>
      <c r="G239" s="234"/>
      <c r="H239" s="237">
        <v>96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153</v>
      </c>
      <c r="AU239" s="243" t="s">
        <v>80</v>
      </c>
      <c r="AV239" s="13" t="s">
        <v>80</v>
      </c>
      <c r="AW239" s="13" t="s">
        <v>4</v>
      </c>
      <c r="AX239" s="13" t="s">
        <v>78</v>
      </c>
      <c r="AY239" s="243" t="s">
        <v>140</v>
      </c>
    </row>
    <row r="240" s="2" customFormat="1" ht="24.15" customHeight="1">
      <c r="A240" s="39"/>
      <c r="B240" s="40"/>
      <c r="C240" s="213" t="s">
        <v>489</v>
      </c>
      <c r="D240" s="213" t="s">
        <v>142</v>
      </c>
      <c r="E240" s="214" t="s">
        <v>1701</v>
      </c>
      <c r="F240" s="215" t="s">
        <v>1702</v>
      </c>
      <c r="G240" s="216" t="s">
        <v>327</v>
      </c>
      <c r="H240" s="217">
        <v>1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42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569</v>
      </c>
      <c r="AT240" s="224" t="s">
        <v>142</v>
      </c>
      <c r="AU240" s="224" t="s">
        <v>80</v>
      </c>
      <c r="AY240" s="18" t="s">
        <v>140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78</v>
      </c>
      <c r="BK240" s="225">
        <f>ROUND(I240*H240,2)</f>
        <v>0</v>
      </c>
      <c r="BL240" s="18" t="s">
        <v>569</v>
      </c>
      <c r="BM240" s="224" t="s">
        <v>1703</v>
      </c>
    </row>
    <row r="241" s="2" customFormat="1">
      <c r="A241" s="39"/>
      <c r="B241" s="40"/>
      <c r="C241" s="41"/>
      <c r="D241" s="226" t="s">
        <v>149</v>
      </c>
      <c r="E241" s="41"/>
      <c r="F241" s="227" t="s">
        <v>1702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149</v>
      </c>
      <c r="AU241" s="18" t="s">
        <v>80</v>
      </c>
    </row>
    <row r="242" s="12" customFormat="1" ht="22.8" customHeight="1">
      <c r="A242" s="12"/>
      <c r="B242" s="197"/>
      <c r="C242" s="198"/>
      <c r="D242" s="199" t="s">
        <v>70</v>
      </c>
      <c r="E242" s="211" t="s">
        <v>1704</v>
      </c>
      <c r="F242" s="211" t="s">
        <v>1705</v>
      </c>
      <c r="G242" s="198"/>
      <c r="H242" s="198"/>
      <c r="I242" s="201"/>
      <c r="J242" s="212">
        <f>BK242</f>
        <v>0</v>
      </c>
      <c r="K242" s="198"/>
      <c r="L242" s="203"/>
      <c r="M242" s="204"/>
      <c r="N242" s="205"/>
      <c r="O242" s="205"/>
      <c r="P242" s="206">
        <f>SUM(P243:P290)</f>
        <v>0</v>
      </c>
      <c r="Q242" s="205"/>
      <c r="R242" s="206">
        <f>SUM(R243:R290)</f>
        <v>11.659794999999999</v>
      </c>
      <c r="S242" s="205"/>
      <c r="T242" s="207">
        <f>SUM(T243:T290)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8" t="s">
        <v>164</v>
      </c>
      <c r="AT242" s="209" t="s">
        <v>70</v>
      </c>
      <c r="AU242" s="209" t="s">
        <v>78</v>
      </c>
      <c r="AY242" s="208" t="s">
        <v>140</v>
      </c>
      <c r="BK242" s="210">
        <f>SUM(BK243:BK290)</f>
        <v>0</v>
      </c>
    </row>
    <row r="243" s="2" customFormat="1" ht="24.15" customHeight="1">
      <c r="A243" s="39"/>
      <c r="B243" s="40"/>
      <c r="C243" s="213" t="s">
        <v>496</v>
      </c>
      <c r="D243" s="213" t="s">
        <v>142</v>
      </c>
      <c r="E243" s="214" t="s">
        <v>1706</v>
      </c>
      <c r="F243" s="215" t="s">
        <v>1707</v>
      </c>
      <c r="G243" s="216" t="s">
        <v>227</v>
      </c>
      <c r="H243" s="217">
        <v>72.5</v>
      </c>
      <c r="I243" s="218"/>
      <c r="J243" s="219">
        <f>ROUND(I243*H243,2)</f>
        <v>0</v>
      </c>
      <c r="K243" s="215" t="s">
        <v>146</v>
      </c>
      <c r="L243" s="45"/>
      <c r="M243" s="220" t="s">
        <v>19</v>
      </c>
      <c r="N243" s="221" t="s">
        <v>42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569</v>
      </c>
      <c r="AT243" s="224" t="s">
        <v>142</v>
      </c>
      <c r="AU243" s="224" t="s">
        <v>80</v>
      </c>
      <c r="AY243" s="18" t="s">
        <v>140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78</v>
      </c>
      <c r="BK243" s="225">
        <f>ROUND(I243*H243,2)</f>
        <v>0</v>
      </c>
      <c r="BL243" s="18" t="s">
        <v>569</v>
      </c>
      <c r="BM243" s="224" t="s">
        <v>1708</v>
      </c>
    </row>
    <row r="244" s="2" customFormat="1">
      <c r="A244" s="39"/>
      <c r="B244" s="40"/>
      <c r="C244" s="41"/>
      <c r="D244" s="226" t="s">
        <v>149</v>
      </c>
      <c r="E244" s="41"/>
      <c r="F244" s="227" t="s">
        <v>1709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149</v>
      </c>
      <c r="AU244" s="18" t="s">
        <v>80</v>
      </c>
    </row>
    <row r="245" s="2" customFormat="1">
      <c r="A245" s="39"/>
      <c r="B245" s="40"/>
      <c r="C245" s="41"/>
      <c r="D245" s="231" t="s">
        <v>151</v>
      </c>
      <c r="E245" s="41"/>
      <c r="F245" s="232" t="s">
        <v>1710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151</v>
      </c>
      <c r="AU245" s="18" t="s">
        <v>80</v>
      </c>
    </row>
    <row r="246" s="13" customFormat="1">
      <c r="A246" s="13"/>
      <c r="B246" s="233"/>
      <c r="C246" s="234"/>
      <c r="D246" s="226" t="s">
        <v>153</v>
      </c>
      <c r="E246" s="235" t="s">
        <v>19</v>
      </c>
      <c r="F246" s="236" t="s">
        <v>1711</v>
      </c>
      <c r="G246" s="234"/>
      <c r="H246" s="237">
        <v>72.5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153</v>
      </c>
      <c r="AU246" s="243" t="s">
        <v>80</v>
      </c>
      <c r="AV246" s="13" t="s">
        <v>80</v>
      </c>
      <c r="AW246" s="13" t="s">
        <v>34</v>
      </c>
      <c r="AX246" s="13" t="s">
        <v>71</v>
      </c>
      <c r="AY246" s="243" t="s">
        <v>140</v>
      </c>
    </row>
    <row r="247" s="2" customFormat="1" ht="33" customHeight="1">
      <c r="A247" s="39"/>
      <c r="B247" s="40"/>
      <c r="C247" s="213" t="s">
        <v>502</v>
      </c>
      <c r="D247" s="213" t="s">
        <v>142</v>
      </c>
      <c r="E247" s="214" t="s">
        <v>1712</v>
      </c>
      <c r="F247" s="215" t="s">
        <v>1713</v>
      </c>
      <c r="G247" s="216" t="s">
        <v>157</v>
      </c>
      <c r="H247" s="217">
        <v>8.8810000000000002</v>
      </c>
      <c r="I247" s="218"/>
      <c r="J247" s="219">
        <f>ROUND(I247*H247,2)</f>
        <v>0</v>
      </c>
      <c r="K247" s="215" t="s">
        <v>146</v>
      </c>
      <c r="L247" s="45"/>
      <c r="M247" s="220" t="s">
        <v>19</v>
      </c>
      <c r="N247" s="221" t="s">
        <v>42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569</v>
      </c>
      <c r="AT247" s="224" t="s">
        <v>142</v>
      </c>
      <c r="AU247" s="224" t="s">
        <v>80</v>
      </c>
      <c r="AY247" s="18" t="s">
        <v>140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78</v>
      </c>
      <c r="BK247" s="225">
        <f>ROUND(I247*H247,2)</f>
        <v>0</v>
      </c>
      <c r="BL247" s="18" t="s">
        <v>569</v>
      </c>
      <c r="BM247" s="224" t="s">
        <v>1714</v>
      </c>
    </row>
    <row r="248" s="2" customFormat="1">
      <c r="A248" s="39"/>
      <c r="B248" s="40"/>
      <c r="C248" s="41"/>
      <c r="D248" s="226" t="s">
        <v>149</v>
      </c>
      <c r="E248" s="41"/>
      <c r="F248" s="227" t="s">
        <v>1715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149</v>
      </c>
      <c r="AU248" s="18" t="s">
        <v>80</v>
      </c>
    </row>
    <row r="249" s="2" customFormat="1">
      <c r="A249" s="39"/>
      <c r="B249" s="40"/>
      <c r="C249" s="41"/>
      <c r="D249" s="231" t="s">
        <v>151</v>
      </c>
      <c r="E249" s="41"/>
      <c r="F249" s="232" t="s">
        <v>1716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151</v>
      </c>
      <c r="AU249" s="18" t="s">
        <v>80</v>
      </c>
    </row>
    <row r="250" s="13" customFormat="1">
      <c r="A250" s="13"/>
      <c r="B250" s="233"/>
      <c r="C250" s="234"/>
      <c r="D250" s="226" t="s">
        <v>153</v>
      </c>
      <c r="E250" s="235" t="s">
        <v>19</v>
      </c>
      <c r="F250" s="236" t="s">
        <v>1717</v>
      </c>
      <c r="G250" s="234"/>
      <c r="H250" s="237">
        <v>3.8062499999999999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153</v>
      </c>
      <c r="AU250" s="243" t="s">
        <v>80</v>
      </c>
      <c r="AV250" s="13" t="s">
        <v>80</v>
      </c>
      <c r="AW250" s="13" t="s">
        <v>34</v>
      </c>
      <c r="AX250" s="13" t="s">
        <v>71</v>
      </c>
      <c r="AY250" s="243" t="s">
        <v>140</v>
      </c>
    </row>
    <row r="251" s="13" customFormat="1">
      <c r="A251" s="13"/>
      <c r="B251" s="233"/>
      <c r="C251" s="234"/>
      <c r="D251" s="226" t="s">
        <v>153</v>
      </c>
      <c r="E251" s="235" t="s">
        <v>19</v>
      </c>
      <c r="F251" s="236" t="s">
        <v>1718</v>
      </c>
      <c r="G251" s="234"/>
      <c r="H251" s="237">
        <v>5.0750000000000002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153</v>
      </c>
      <c r="AU251" s="243" t="s">
        <v>80</v>
      </c>
      <c r="AV251" s="13" t="s">
        <v>80</v>
      </c>
      <c r="AW251" s="13" t="s">
        <v>34</v>
      </c>
      <c r="AX251" s="13" t="s">
        <v>71</v>
      </c>
      <c r="AY251" s="243" t="s">
        <v>140</v>
      </c>
    </row>
    <row r="252" s="2" customFormat="1" ht="37.8" customHeight="1">
      <c r="A252" s="39"/>
      <c r="B252" s="40"/>
      <c r="C252" s="213" t="s">
        <v>510</v>
      </c>
      <c r="D252" s="213" t="s">
        <v>142</v>
      </c>
      <c r="E252" s="214" t="s">
        <v>1719</v>
      </c>
      <c r="F252" s="215" t="s">
        <v>1720</v>
      </c>
      <c r="G252" s="216" t="s">
        <v>157</v>
      </c>
      <c r="H252" s="217">
        <v>8.8810000000000002</v>
      </c>
      <c r="I252" s="218"/>
      <c r="J252" s="219">
        <f>ROUND(I252*H252,2)</f>
        <v>0</v>
      </c>
      <c r="K252" s="215" t="s">
        <v>146</v>
      </c>
      <c r="L252" s="45"/>
      <c r="M252" s="220" t="s">
        <v>19</v>
      </c>
      <c r="N252" s="221" t="s">
        <v>42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569</v>
      </c>
      <c r="AT252" s="224" t="s">
        <v>142</v>
      </c>
      <c r="AU252" s="224" t="s">
        <v>80</v>
      </c>
      <c r="AY252" s="18" t="s">
        <v>140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78</v>
      </c>
      <c r="BK252" s="225">
        <f>ROUND(I252*H252,2)</f>
        <v>0</v>
      </c>
      <c r="BL252" s="18" t="s">
        <v>569</v>
      </c>
      <c r="BM252" s="224" t="s">
        <v>1721</v>
      </c>
    </row>
    <row r="253" s="2" customFormat="1">
      <c r="A253" s="39"/>
      <c r="B253" s="40"/>
      <c r="C253" s="41"/>
      <c r="D253" s="226" t="s">
        <v>149</v>
      </c>
      <c r="E253" s="41"/>
      <c r="F253" s="227" t="s">
        <v>1722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149</v>
      </c>
      <c r="AU253" s="18" t="s">
        <v>80</v>
      </c>
    </row>
    <row r="254" s="2" customFormat="1">
      <c r="A254" s="39"/>
      <c r="B254" s="40"/>
      <c r="C254" s="41"/>
      <c r="D254" s="231" t="s">
        <v>151</v>
      </c>
      <c r="E254" s="41"/>
      <c r="F254" s="232" t="s">
        <v>1723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151</v>
      </c>
      <c r="AU254" s="18" t="s">
        <v>80</v>
      </c>
    </row>
    <row r="255" s="2" customFormat="1" ht="37.8" customHeight="1">
      <c r="A255" s="39"/>
      <c r="B255" s="40"/>
      <c r="C255" s="213" t="s">
        <v>517</v>
      </c>
      <c r="D255" s="213" t="s">
        <v>142</v>
      </c>
      <c r="E255" s="214" t="s">
        <v>1724</v>
      </c>
      <c r="F255" s="215" t="s">
        <v>1725</v>
      </c>
      <c r="G255" s="216" t="s">
        <v>157</v>
      </c>
      <c r="H255" s="217">
        <v>8.8810000000000002</v>
      </c>
      <c r="I255" s="218"/>
      <c r="J255" s="219">
        <f>ROUND(I255*H255,2)</f>
        <v>0</v>
      </c>
      <c r="K255" s="215" t="s">
        <v>146</v>
      </c>
      <c r="L255" s="45"/>
      <c r="M255" s="220" t="s">
        <v>19</v>
      </c>
      <c r="N255" s="221" t="s">
        <v>42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569</v>
      </c>
      <c r="AT255" s="224" t="s">
        <v>142</v>
      </c>
      <c r="AU255" s="224" t="s">
        <v>80</v>
      </c>
      <c r="AY255" s="18" t="s">
        <v>140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78</v>
      </c>
      <c r="BK255" s="225">
        <f>ROUND(I255*H255,2)</f>
        <v>0</v>
      </c>
      <c r="BL255" s="18" t="s">
        <v>569</v>
      </c>
      <c r="BM255" s="224" t="s">
        <v>1726</v>
      </c>
    </row>
    <row r="256" s="2" customFormat="1">
      <c r="A256" s="39"/>
      <c r="B256" s="40"/>
      <c r="C256" s="41"/>
      <c r="D256" s="226" t="s">
        <v>149</v>
      </c>
      <c r="E256" s="41"/>
      <c r="F256" s="227" t="s">
        <v>1727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149</v>
      </c>
      <c r="AU256" s="18" t="s">
        <v>80</v>
      </c>
    </row>
    <row r="257" s="2" customFormat="1">
      <c r="A257" s="39"/>
      <c r="B257" s="40"/>
      <c r="C257" s="41"/>
      <c r="D257" s="231" t="s">
        <v>151</v>
      </c>
      <c r="E257" s="41"/>
      <c r="F257" s="232" t="s">
        <v>1728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151</v>
      </c>
      <c r="AU257" s="18" t="s">
        <v>80</v>
      </c>
    </row>
    <row r="258" s="2" customFormat="1" ht="37.8" customHeight="1">
      <c r="A258" s="39"/>
      <c r="B258" s="40"/>
      <c r="C258" s="213" t="s">
        <v>520</v>
      </c>
      <c r="D258" s="213" t="s">
        <v>142</v>
      </c>
      <c r="E258" s="214" t="s">
        <v>1729</v>
      </c>
      <c r="F258" s="215" t="s">
        <v>1730</v>
      </c>
      <c r="G258" s="216" t="s">
        <v>157</v>
      </c>
      <c r="H258" s="217">
        <v>53.286000000000001</v>
      </c>
      <c r="I258" s="218"/>
      <c r="J258" s="219">
        <f>ROUND(I258*H258,2)</f>
        <v>0</v>
      </c>
      <c r="K258" s="215" t="s">
        <v>146</v>
      </c>
      <c r="L258" s="45"/>
      <c r="M258" s="220" t="s">
        <v>19</v>
      </c>
      <c r="N258" s="221" t="s">
        <v>42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569</v>
      </c>
      <c r="AT258" s="224" t="s">
        <v>142</v>
      </c>
      <c r="AU258" s="224" t="s">
        <v>80</v>
      </c>
      <c r="AY258" s="18" t="s">
        <v>140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78</v>
      </c>
      <c r="BK258" s="225">
        <f>ROUND(I258*H258,2)</f>
        <v>0</v>
      </c>
      <c r="BL258" s="18" t="s">
        <v>569</v>
      </c>
      <c r="BM258" s="224" t="s">
        <v>1731</v>
      </c>
    </row>
    <row r="259" s="2" customFormat="1">
      <c r="A259" s="39"/>
      <c r="B259" s="40"/>
      <c r="C259" s="41"/>
      <c r="D259" s="226" t="s">
        <v>149</v>
      </c>
      <c r="E259" s="41"/>
      <c r="F259" s="227" t="s">
        <v>1732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149</v>
      </c>
      <c r="AU259" s="18" t="s">
        <v>80</v>
      </c>
    </row>
    <row r="260" s="2" customFormat="1">
      <c r="A260" s="39"/>
      <c r="B260" s="40"/>
      <c r="C260" s="41"/>
      <c r="D260" s="231" t="s">
        <v>151</v>
      </c>
      <c r="E260" s="41"/>
      <c r="F260" s="232" t="s">
        <v>1733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151</v>
      </c>
      <c r="AU260" s="18" t="s">
        <v>80</v>
      </c>
    </row>
    <row r="261" s="13" customFormat="1">
      <c r="A261" s="13"/>
      <c r="B261" s="233"/>
      <c r="C261" s="234"/>
      <c r="D261" s="226" t="s">
        <v>153</v>
      </c>
      <c r="E261" s="234"/>
      <c r="F261" s="236" t="s">
        <v>1734</v>
      </c>
      <c r="G261" s="234"/>
      <c r="H261" s="237">
        <v>53.286000000000001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153</v>
      </c>
      <c r="AU261" s="243" t="s">
        <v>80</v>
      </c>
      <c r="AV261" s="13" t="s">
        <v>80</v>
      </c>
      <c r="AW261" s="13" t="s">
        <v>4</v>
      </c>
      <c r="AX261" s="13" t="s">
        <v>78</v>
      </c>
      <c r="AY261" s="243" t="s">
        <v>140</v>
      </c>
    </row>
    <row r="262" s="2" customFormat="1" ht="24.15" customHeight="1">
      <c r="A262" s="39"/>
      <c r="B262" s="40"/>
      <c r="C262" s="213" t="s">
        <v>527</v>
      </c>
      <c r="D262" s="213" t="s">
        <v>142</v>
      </c>
      <c r="E262" s="214" t="s">
        <v>1735</v>
      </c>
      <c r="F262" s="215" t="s">
        <v>1736</v>
      </c>
      <c r="G262" s="216" t="s">
        <v>196</v>
      </c>
      <c r="H262" s="217">
        <v>16.873999999999999</v>
      </c>
      <c r="I262" s="218"/>
      <c r="J262" s="219">
        <f>ROUND(I262*H262,2)</f>
        <v>0</v>
      </c>
      <c r="K262" s="215" t="s">
        <v>146</v>
      </c>
      <c r="L262" s="45"/>
      <c r="M262" s="220" t="s">
        <v>19</v>
      </c>
      <c r="N262" s="221" t="s">
        <v>42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569</v>
      </c>
      <c r="AT262" s="224" t="s">
        <v>142</v>
      </c>
      <c r="AU262" s="224" t="s">
        <v>80</v>
      </c>
      <c r="AY262" s="18" t="s">
        <v>140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78</v>
      </c>
      <c r="BK262" s="225">
        <f>ROUND(I262*H262,2)</f>
        <v>0</v>
      </c>
      <c r="BL262" s="18" t="s">
        <v>569</v>
      </c>
      <c r="BM262" s="224" t="s">
        <v>1737</v>
      </c>
    </row>
    <row r="263" s="2" customFormat="1">
      <c r="A263" s="39"/>
      <c r="B263" s="40"/>
      <c r="C263" s="41"/>
      <c r="D263" s="226" t="s">
        <v>149</v>
      </c>
      <c r="E263" s="41"/>
      <c r="F263" s="227" t="s">
        <v>1738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149</v>
      </c>
      <c r="AU263" s="18" t="s">
        <v>80</v>
      </c>
    </row>
    <row r="264" s="2" customFormat="1">
      <c r="A264" s="39"/>
      <c r="B264" s="40"/>
      <c r="C264" s="41"/>
      <c r="D264" s="231" t="s">
        <v>151</v>
      </c>
      <c r="E264" s="41"/>
      <c r="F264" s="232" t="s">
        <v>1739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151</v>
      </c>
      <c r="AU264" s="18" t="s">
        <v>80</v>
      </c>
    </row>
    <row r="265" s="13" customFormat="1">
      <c r="A265" s="13"/>
      <c r="B265" s="233"/>
      <c r="C265" s="234"/>
      <c r="D265" s="226" t="s">
        <v>153</v>
      </c>
      <c r="E265" s="234"/>
      <c r="F265" s="236" t="s">
        <v>1740</v>
      </c>
      <c r="G265" s="234"/>
      <c r="H265" s="237">
        <v>16.873999999999999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153</v>
      </c>
      <c r="AU265" s="243" t="s">
        <v>80</v>
      </c>
      <c r="AV265" s="13" t="s">
        <v>80</v>
      </c>
      <c r="AW265" s="13" t="s">
        <v>4</v>
      </c>
      <c r="AX265" s="13" t="s">
        <v>78</v>
      </c>
      <c r="AY265" s="243" t="s">
        <v>140</v>
      </c>
    </row>
    <row r="266" s="2" customFormat="1" ht="24.15" customHeight="1">
      <c r="A266" s="39"/>
      <c r="B266" s="40"/>
      <c r="C266" s="213" t="s">
        <v>533</v>
      </c>
      <c r="D266" s="213" t="s">
        <v>142</v>
      </c>
      <c r="E266" s="214" t="s">
        <v>1741</v>
      </c>
      <c r="F266" s="215" t="s">
        <v>1742</v>
      </c>
      <c r="G266" s="216" t="s">
        <v>227</v>
      </c>
      <c r="H266" s="217">
        <v>72.5</v>
      </c>
      <c r="I266" s="218"/>
      <c r="J266" s="219">
        <f>ROUND(I266*H266,2)</f>
        <v>0</v>
      </c>
      <c r="K266" s="215" t="s">
        <v>146</v>
      </c>
      <c r="L266" s="45"/>
      <c r="M266" s="220" t="s">
        <v>19</v>
      </c>
      <c r="N266" s="221" t="s">
        <v>42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569</v>
      </c>
      <c r="AT266" s="224" t="s">
        <v>142</v>
      </c>
      <c r="AU266" s="224" t="s">
        <v>80</v>
      </c>
      <c r="AY266" s="18" t="s">
        <v>140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78</v>
      </c>
      <c r="BK266" s="225">
        <f>ROUND(I266*H266,2)</f>
        <v>0</v>
      </c>
      <c r="BL266" s="18" t="s">
        <v>569</v>
      </c>
      <c r="BM266" s="224" t="s">
        <v>1743</v>
      </c>
    </row>
    <row r="267" s="2" customFormat="1">
      <c r="A267" s="39"/>
      <c r="B267" s="40"/>
      <c r="C267" s="41"/>
      <c r="D267" s="226" t="s">
        <v>149</v>
      </c>
      <c r="E267" s="41"/>
      <c r="F267" s="227" t="s">
        <v>1744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80</v>
      </c>
    </row>
    <row r="268" s="2" customFormat="1">
      <c r="A268" s="39"/>
      <c r="B268" s="40"/>
      <c r="C268" s="41"/>
      <c r="D268" s="231" t="s">
        <v>151</v>
      </c>
      <c r="E268" s="41"/>
      <c r="F268" s="232" t="s">
        <v>1745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151</v>
      </c>
      <c r="AU268" s="18" t="s">
        <v>80</v>
      </c>
    </row>
    <row r="269" s="2" customFormat="1" ht="16.5" customHeight="1">
      <c r="A269" s="39"/>
      <c r="B269" s="40"/>
      <c r="C269" s="244" t="s">
        <v>537</v>
      </c>
      <c r="D269" s="244" t="s">
        <v>210</v>
      </c>
      <c r="E269" s="245" t="s">
        <v>1746</v>
      </c>
      <c r="F269" s="246" t="s">
        <v>1747</v>
      </c>
      <c r="G269" s="247" t="s">
        <v>196</v>
      </c>
      <c r="H269" s="248">
        <v>11.6</v>
      </c>
      <c r="I269" s="249"/>
      <c r="J269" s="250">
        <f>ROUND(I269*H269,2)</f>
        <v>0</v>
      </c>
      <c r="K269" s="246" t="s">
        <v>146</v>
      </c>
      <c r="L269" s="251"/>
      <c r="M269" s="252" t="s">
        <v>19</v>
      </c>
      <c r="N269" s="253" t="s">
        <v>42</v>
      </c>
      <c r="O269" s="85"/>
      <c r="P269" s="222">
        <f>O269*H269</f>
        <v>0</v>
      </c>
      <c r="Q269" s="222">
        <v>1</v>
      </c>
      <c r="R269" s="222">
        <f>Q269*H269</f>
        <v>11.6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1577</v>
      </c>
      <c r="AT269" s="224" t="s">
        <v>210</v>
      </c>
      <c r="AU269" s="224" t="s">
        <v>80</v>
      </c>
      <c r="AY269" s="18" t="s">
        <v>140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78</v>
      </c>
      <c r="BK269" s="225">
        <f>ROUND(I269*H269,2)</f>
        <v>0</v>
      </c>
      <c r="BL269" s="18" t="s">
        <v>569</v>
      </c>
      <c r="BM269" s="224" t="s">
        <v>1748</v>
      </c>
    </row>
    <row r="270" s="2" customFormat="1">
      <c r="A270" s="39"/>
      <c r="B270" s="40"/>
      <c r="C270" s="41"/>
      <c r="D270" s="226" t="s">
        <v>149</v>
      </c>
      <c r="E270" s="41"/>
      <c r="F270" s="227" t="s">
        <v>1747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149</v>
      </c>
      <c r="AU270" s="18" t="s">
        <v>80</v>
      </c>
    </row>
    <row r="271" s="13" customFormat="1">
      <c r="A271" s="13"/>
      <c r="B271" s="233"/>
      <c r="C271" s="234"/>
      <c r="D271" s="226" t="s">
        <v>153</v>
      </c>
      <c r="E271" s="234"/>
      <c r="F271" s="236" t="s">
        <v>1749</v>
      </c>
      <c r="G271" s="234"/>
      <c r="H271" s="237">
        <v>11.6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153</v>
      </c>
      <c r="AU271" s="243" t="s">
        <v>80</v>
      </c>
      <c r="AV271" s="13" t="s">
        <v>80</v>
      </c>
      <c r="AW271" s="13" t="s">
        <v>4</v>
      </c>
      <c r="AX271" s="13" t="s">
        <v>78</v>
      </c>
      <c r="AY271" s="243" t="s">
        <v>140</v>
      </c>
    </row>
    <row r="272" s="2" customFormat="1" ht="24.15" customHeight="1">
      <c r="A272" s="39"/>
      <c r="B272" s="40"/>
      <c r="C272" s="213" t="s">
        <v>544</v>
      </c>
      <c r="D272" s="213" t="s">
        <v>142</v>
      </c>
      <c r="E272" s="214" t="s">
        <v>1750</v>
      </c>
      <c r="F272" s="215" t="s">
        <v>1751</v>
      </c>
      <c r="G272" s="216" t="s">
        <v>227</v>
      </c>
      <c r="H272" s="217">
        <v>72.5</v>
      </c>
      <c r="I272" s="218"/>
      <c r="J272" s="219">
        <f>ROUND(I272*H272,2)</f>
        <v>0</v>
      </c>
      <c r="K272" s="215" t="s">
        <v>146</v>
      </c>
      <c r="L272" s="45"/>
      <c r="M272" s="220" t="s">
        <v>19</v>
      </c>
      <c r="N272" s="221" t="s">
        <v>42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569</v>
      </c>
      <c r="AT272" s="224" t="s">
        <v>142</v>
      </c>
      <c r="AU272" s="224" t="s">
        <v>80</v>
      </c>
      <c r="AY272" s="18" t="s">
        <v>140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78</v>
      </c>
      <c r="BK272" s="225">
        <f>ROUND(I272*H272,2)</f>
        <v>0</v>
      </c>
      <c r="BL272" s="18" t="s">
        <v>569</v>
      </c>
      <c r="BM272" s="224" t="s">
        <v>1752</v>
      </c>
    </row>
    <row r="273" s="2" customFormat="1">
      <c r="A273" s="39"/>
      <c r="B273" s="40"/>
      <c r="C273" s="41"/>
      <c r="D273" s="226" t="s">
        <v>149</v>
      </c>
      <c r="E273" s="41"/>
      <c r="F273" s="227" t="s">
        <v>1753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149</v>
      </c>
      <c r="AU273" s="18" t="s">
        <v>80</v>
      </c>
    </row>
    <row r="274" s="2" customFormat="1">
      <c r="A274" s="39"/>
      <c r="B274" s="40"/>
      <c r="C274" s="41"/>
      <c r="D274" s="231" t="s">
        <v>151</v>
      </c>
      <c r="E274" s="41"/>
      <c r="F274" s="232" t="s">
        <v>1754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151</v>
      </c>
      <c r="AU274" s="18" t="s">
        <v>80</v>
      </c>
    </row>
    <row r="275" s="2" customFormat="1" ht="24.15" customHeight="1">
      <c r="A275" s="39"/>
      <c r="B275" s="40"/>
      <c r="C275" s="213" t="s">
        <v>550</v>
      </c>
      <c r="D275" s="213" t="s">
        <v>142</v>
      </c>
      <c r="E275" s="214" t="s">
        <v>1755</v>
      </c>
      <c r="F275" s="215" t="s">
        <v>1756</v>
      </c>
      <c r="G275" s="216" t="s">
        <v>227</v>
      </c>
      <c r="H275" s="217">
        <v>72.5</v>
      </c>
      <c r="I275" s="218"/>
      <c r="J275" s="219">
        <f>ROUND(I275*H275,2)</f>
        <v>0</v>
      </c>
      <c r="K275" s="215" t="s">
        <v>146</v>
      </c>
      <c r="L275" s="45"/>
      <c r="M275" s="220" t="s">
        <v>19</v>
      </c>
      <c r="N275" s="221" t="s">
        <v>42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569</v>
      </c>
      <c r="AT275" s="224" t="s">
        <v>142</v>
      </c>
      <c r="AU275" s="224" t="s">
        <v>80</v>
      </c>
      <c r="AY275" s="18" t="s">
        <v>140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78</v>
      </c>
      <c r="BK275" s="225">
        <f>ROUND(I275*H275,2)</f>
        <v>0</v>
      </c>
      <c r="BL275" s="18" t="s">
        <v>569</v>
      </c>
      <c r="BM275" s="224" t="s">
        <v>1757</v>
      </c>
    </row>
    <row r="276" s="2" customFormat="1">
      <c r="A276" s="39"/>
      <c r="B276" s="40"/>
      <c r="C276" s="41"/>
      <c r="D276" s="226" t="s">
        <v>149</v>
      </c>
      <c r="E276" s="41"/>
      <c r="F276" s="227" t="s">
        <v>1758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149</v>
      </c>
      <c r="AU276" s="18" t="s">
        <v>80</v>
      </c>
    </row>
    <row r="277" s="2" customFormat="1">
      <c r="A277" s="39"/>
      <c r="B277" s="40"/>
      <c r="C277" s="41"/>
      <c r="D277" s="231" t="s">
        <v>151</v>
      </c>
      <c r="E277" s="41"/>
      <c r="F277" s="232" t="s">
        <v>1759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151</v>
      </c>
      <c r="AU277" s="18" t="s">
        <v>80</v>
      </c>
    </row>
    <row r="278" s="2" customFormat="1" ht="21.75" customHeight="1">
      <c r="A278" s="39"/>
      <c r="B278" s="40"/>
      <c r="C278" s="213" t="s">
        <v>557</v>
      </c>
      <c r="D278" s="213" t="s">
        <v>142</v>
      </c>
      <c r="E278" s="214" t="s">
        <v>1760</v>
      </c>
      <c r="F278" s="215" t="s">
        <v>1761</v>
      </c>
      <c r="G278" s="216" t="s">
        <v>227</v>
      </c>
      <c r="H278" s="217">
        <v>72.5</v>
      </c>
      <c r="I278" s="218"/>
      <c r="J278" s="219">
        <f>ROUND(I278*H278,2)</f>
        <v>0</v>
      </c>
      <c r="K278" s="215" t="s">
        <v>146</v>
      </c>
      <c r="L278" s="45"/>
      <c r="M278" s="220" t="s">
        <v>19</v>
      </c>
      <c r="N278" s="221" t="s">
        <v>42</v>
      </c>
      <c r="O278" s="85"/>
      <c r="P278" s="222">
        <f>O278*H278</f>
        <v>0</v>
      </c>
      <c r="Q278" s="222">
        <v>6.9999999999999994E-05</v>
      </c>
      <c r="R278" s="222">
        <f>Q278*H278</f>
        <v>0.0050749999999999997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569</v>
      </c>
      <c r="AT278" s="224" t="s">
        <v>142</v>
      </c>
      <c r="AU278" s="224" t="s">
        <v>80</v>
      </c>
      <c r="AY278" s="18" t="s">
        <v>140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78</v>
      </c>
      <c r="BK278" s="225">
        <f>ROUND(I278*H278,2)</f>
        <v>0</v>
      </c>
      <c r="BL278" s="18" t="s">
        <v>569</v>
      </c>
      <c r="BM278" s="224" t="s">
        <v>1762</v>
      </c>
    </row>
    <row r="279" s="2" customFormat="1">
      <c r="A279" s="39"/>
      <c r="B279" s="40"/>
      <c r="C279" s="41"/>
      <c r="D279" s="226" t="s">
        <v>149</v>
      </c>
      <c r="E279" s="41"/>
      <c r="F279" s="227" t="s">
        <v>1763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149</v>
      </c>
      <c r="AU279" s="18" t="s">
        <v>80</v>
      </c>
    </row>
    <row r="280" s="2" customFormat="1">
      <c r="A280" s="39"/>
      <c r="B280" s="40"/>
      <c r="C280" s="41"/>
      <c r="D280" s="231" t="s">
        <v>151</v>
      </c>
      <c r="E280" s="41"/>
      <c r="F280" s="232" t="s">
        <v>1764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151</v>
      </c>
      <c r="AU280" s="18" t="s">
        <v>80</v>
      </c>
    </row>
    <row r="281" s="2" customFormat="1" ht="24.15" customHeight="1">
      <c r="A281" s="39"/>
      <c r="B281" s="40"/>
      <c r="C281" s="213" t="s">
        <v>564</v>
      </c>
      <c r="D281" s="213" t="s">
        <v>142</v>
      </c>
      <c r="E281" s="214" t="s">
        <v>1765</v>
      </c>
      <c r="F281" s="215" t="s">
        <v>1766</v>
      </c>
      <c r="G281" s="216" t="s">
        <v>227</v>
      </c>
      <c r="H281" s="217">
        <v>87.619</v>
      </c>
      <c r="I281" s="218"/>
      <c r="J281" s="219">
        <f>ROUND(I281*H281,2)</f>
        <v>0</v>
      </c>
      <c r="K281" s="215" t="s">
        <v>146</v>
      </c>
      <c r="L281" s="45"/>
      <c r="M281" s="220" t="s">
        <v>19</v>
      </c>
      <c r="N281" s="221" t="s">
        <v>42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569</v>
      </c>
      <c r="AT281" s="224" t="s">
        <v>142</v>
      </c>
      <c r="AU281" s="224" t="s">
        <v>80</v>
      </c>
      <c r="AY281" s="18" t="s">
        <v>140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78</v>
      </c>
      <c r="BK281" s="225">
        <f>ROUND(I281*H281,2)</f>
        <v>0</v>
      </c>
      <c r="BL281" s="18" t="s">
        <v>569</v>
      </c>
      <c r="BM281" s="224" t="s">
        <v>1767</v>
      </c>
    </row>
    <row r="282" s="2" customFormat="1">
      <c r="A282" s="39"/>
      <c r="B282" s="40"/>
      <c r="C282" s="41"/>
      <c r="D282" s="226" t="s">
        <v>149</v>
      </c>
      <c r="E282" s="41"/>
      <c r="F282" s="227" t="s">
        <v>1768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149</v>
      </c>
      <c r="AU282" s="18" t="s">
        <v>80</v>
      </c>
    </row>
    <row r="283" s="2" customFormat="1">
      <c r="A283" s="39"/>
      <c r="B283" s="40"/>
      <c r="C283" s="41"/>
      <c r="D283" s="231" t="s">
        <v>151</v>
      </c>
      <c r="E283" s="41"/>
      <c r="F283" s="232" t="s">
        <v>1769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151</v>
      </c>
      <c r="AU283" s="18" t="s">
        <v>80</v>
      </c>
    </row>
    <row r="284" s="13" customFormat="1">
      <c r="A284" s="13"/>
      <c r="B284" s="233"/>
      <c r="C284" s="234"/>
      <c r="D284" s="226" t="s">
        <v>153</v>
      </c>
      <c r="E284" s="235" t="s">
        <v>19</v>
      </c>
      <c r="F284" s="236" t="s">
        <v>1770</v>
      </c>
      <c r="G284" s="234"/>
      <c r="H284" s="237">
        <v>87.61904761904762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153</v>
      </c>
      <c r="AU284" s="243" t="s">
        <v>80</v>
      </c>
      <c r="AV284" s="13" t="s">
        <v>80</v>
      </c>
      <c r="AW284" s="13" t="s">
        <v>34</v>
      </c>
      <c r="AX284" s="13" t="s">
        <v>71</v>
      </c>
      <c r="AY284" s="243" t="s">
        <v>140</v>
      </c>
    </row>
    <row r="285" s="2" customFormat="1" ht="24.15" customHeight="1">
      <c r="A285" s="39"/>
      <c r="B285" s="40"/>
      <c r="C285" s="244" t="s">
        <v>569</v>
      </c>
      <c r="D285" s="244" t="s">
        <v>210</v>
      </c>
      <c r="E285" s="245" t="s">
        <v>1771</v>
      </c>
      <c r="F285" s="246" t="s">
        <v>1772</v>
      </c>
      <c r="G285" s="247" t="s">
        <v>227</v>
      </c>
      <c r="H285" s="248">
        <v>92</v>
      </c>
      <c r="I285" s="249"/>
      <c r="J285" s="250">
        <f>ROUND(I285*H285,2)</f>
        <v>0</v>
      </c>
      <c r="K285" s="246" t="s">
        <v>146</v>
      </c>
      <c r="L285" s="251"/>
      <c r="M285" s="252" t="s">
        <v>19</v>
      </c>
      <c r="N285" s="253" t="s">
        <v>42</v>
      </c>
      <c r="O285" s="85"/>
      <c r="P285" s="222">
        <f>O285*H285</f>
        <v>0</v>
      </c>
      <c r="Q285" s="222">
        <v>0.00035</v>
      </c>
      <c r="R285" s="222">
        <f>Q285*H285</f>
        <v>0.032199999999999999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962</v>
      </c>
      <c r="AT285" s="224" t="s">
        <v>210</v>
      </c>
      <c r="AU285" s="224" t="s">
        <v>80</v>
      </c>
      <c r="AY285" s="18" t="s">
        <v>140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78</v>
      </c>
      <c r="BK285" s="225">
        <f>ROUND(I285*H285,2)</f>
        <v>0</v>
      </c>
      <c r="BL285" s="18" t="s">
        <v>962</v>
      </c>
      <c r="BM285" s="224" t="s">
        <v>1773</v>
      </c>
    </row>
    <row r="286" s="2" customFormat="1">
      <c r="A286" s="39"/>
      <c r="B286" s="40"/>
      <c r="C286" s="41"/>
      <c r="D286" s="226" t="s">
        <v>149</v>
      </c>
      <c r="E286" s="41"/>
      <c r="F286" s="227" t="s">
        <v>1772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149</v>
      </c>
      <c r="AU286" s="18" t="s">
        <v>80</v>
      </c>
    </row>
    <row r="287" s="13" customFormat="1">
      <c r="A287" s="13"/>
      <c r="B287" s="233"/>
      <c r="C287" s="234"/>
      <c r="D287" s="226" t="s">
        <v>153</v>
      </c>
      <c r="E287" s="234"/>
      <c r="F287" s="236" t="s">
        <v>1774</v>
      </c>
      <c r="G287" s="234"/>
      <c r="H287" s="237">
        <v>92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153</v>
      </c>
      <c r="AU287" s="243" t="s">
        <v>80</v>
      </c>
      <c r="AV287" s="13" t="s">
        <v>80</v>
      </c>
      <c r="AW287" s="13" t="s">
        <v>4</v>
      </c>
      <c r="AX287" s="13" t="s">
        <v>78</v>
      </c>
      <c r="AY287" s="243" t="s">
        <v>140</v>
      </c>
    </row>
    <row r="288" s="2" customFormat="1" ht="24.15" customHeight="1">
      <c r="A288" s="39"/>
      <c r="B288" s="40"/>
      <c r="C288" s="213" t="s">
        <v>575</v>
      </c>
      <c r="D288" s="213" t="s">
        <v>142</v>
      </c>
      <c r="E288" s="214" t="s">
        <v>1775</v>
      </c>
      <c r="F288" s="215" t="s">
        <v>1776</v>
      </c>
      <c r="G288" s="216" t="s">
        <v>327</v>
      </c>
      <c r="H288" s="217">
        <v>1</v>
      </c>
      <c r="I288" s="218"/>
      <c r="J288" s="219">
        <f>ROUND(I288*H288,2)</f>
        <v>0</v>
      </c>
      <c r="K288" s="215" t="s">
        <v>146</v>
      </c>
      <c r="L288" s="45"/>
      <c r="M288" s="220" t="s">
        <v>19</v>
      </c>
      <c r="N288" s="221" t="s">
        <v>42</v>
      </c>
      <c r="O288" s="85"/>
      <c r="P288" s="222">
        <f>O288*H288</f>
        <v>0</v>
      </c>
      <c r="Q288" s="222">
        <v>0.022519999999999998</v>
      </c>
      <c r="R288" s="222">
        <f>Q288*H288</f>
        <v>0.022519999999999998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569</v>
      </c>
      <c r="AT288" s="224" t="s">
        <v>142</v>
      </c>
      <c r="AU288" s="224" t="s">
        <v>80</v>
      </c>
      <c r="AY288" s="18" t="s">
        <v>140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78</v>
      </c>
      <c r="BK288" s="225">
        <f>ROUND(I288*H288,2)</f>
        <v>0</v>
      </c>
      <c r="BL288" s="18" t="s">
        <v>569</v>
      </c>
      <c r="BM288" s="224" t="s">
        <v>1777</v>
      </c>
    </row>
    <row r="289" s="2" customFormat="1">
      <c r="A289" s="39"/>
      <c r="B289" s="40"/>
      <c r="C289" s="41"/>
      <c r="D289" s="226" t="s">
        <v>149</v>
      </c>
      <c r="E289" s="41"/>
      <c r="F289" s="227" t="s">
        <v>1778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149</v>
      </c>
      <c r="AU289" s="18" t="s">
        <v>80</v>
      </c>
    </row>
    <row r="290" s="2" customFormat="1">
      <c r="A290" s="39"/>
      <c r="B290" s="40"/>
      <c r="C290" s="41"/>
      <c r="D290" s="231" t="s">
        <v>151</v>
      </c>
      <c r="E290" s="41"/>
      <c r="F290" s="232" t="s">
        <v>1779</v>
      </c>
      <c r="G290" s="41"/>
      <c r="H290" s="41"/>
      <c r="I290" s="228"/>
      <c r="J290" s="41"/>
      <c r="K290" s="41"/>
      <c r="L290" s="45"/>
      <c r="M290" s="265"/>
      <c r="N290" s="266"/>
      <c r="O290" s="267"/>
      <c r="P290" s="267"/>
      <c r="Q290" s="267"/>
      <c r="R290" s="267"/>
      <c r="S290" s="267"/>
      <c r="T290" s="268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151</v>
      </c>
      <c r="AU290" s="18" t="s">
        <v>80</v>
      </c>
    </row>
    <row r="291" s="2" customFormat="1" ht="6.96" customHeight="1">
      <c r="A291" s="39"/>
      <c r="B291" s="60"/>
      <c r="C291" s="61"/>
      <c r="D291" s="61"/>
      <c r="E291" s="61"/>
      <c r="F291" s="61"/>
      <c r="G291" s="61"/>
      <c r="H291" s="61"/>
      <c r="I291" s="61"/>
      <c r="J291" s="61"/>
      <c r="K291" s="61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/AnEokWi1638uaeNl9GmGfCnzoKLOZf4NBwVgDt/I85gfuaGEn2b+RhB5CXECm05cRXZFpyS6EpnxgnqfUxk9Q==" hashValue="fPgq1Cla42UFJyoTrIQxL+JHObcCjyqyBazJdUbl68KBBJ80Et3dHujwTv2/bHNADFuyg804GKr8ZJtJ/eb3iw==" algorithmName="SHA-512" password="CC35"/>
  <autoFilter ref="C92:K2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612135101"/>
    <hyperlink ref="F103" r:id="rId2" display="https://podminky.urs.cz/item/CS_URS_2024_01/974029132"/>
    <hyperlink ref="F106" r:id="rId3" display="https://podminky.urs.cz/item/CS_URS_2024_01/974032132"/>
    <hyperlink ref="F109" r:id="rId4" display="https://podminky.urs.cz/item/CS_URS_2024_01/977311112"/>
    <hyperlink ref="F113" r:id="rId5" display="https://podminky.urs.cz/item/CS_URS_2024_01/985221113"/>
    <hyperlink ref="F119" r:id="rId6" display="https://podminky.urs.cz/item/CS_URS_2024_01/741110042"/>
    <hyperlink ref="F126" r:id="rId7" display="https://podminky.urs.cz/item/CS_URS_2024_01/741110201"/>
    <hyperlink ref="F132" r:id="rId8" display="https://podminky.urs.cz/item/CS_URS_2024_01/741112022"/>
    <hyperlink ref="F137" r:id="rId9" display="https://podminky.urs.cz/item/CS_URS_2024_01/741122122"/>
    <hyperlink ref="F141" r:id="rId10" display="https://podminky.urs.cz/item/CS_URS_2024_01/741122611"/>
    <hyperlink ref="F155" r:id="rId11" display="https://podminky.urs.cz/item/CS_URS_2024_01/741210001"/>
    <hyperlink ref="F162" r:id="rId12" display="https://podminky.urs.cz/item/CS_URS_2024_01/741310021"/>
    <hyperlink ref="F167" r:id="rId13" display="https://podminky.urs.cz/item/CS_URS_2024_01/741313082"/>
    <hyperlink ref="F172" r:id="rId14" display="https://podminky.urs.cz/item/CS_URS_2024_01/741320105"/>
    <hyperlink ref="F177" r:id="rId15" display="https://podminky.urs.cz/item/CS_URS_2024_01/741320165"/>
    <hyperlink ref="F182" r:id="rId16" display="https://podminky.urs.cz/item/CS_URS_2024_01/741372021"/>
    <hyperlink ref="F187" r:id="rId17" display="https://podminky.urs.cz/item/CS_URS_2024_01/741372072"/>
    <hyperlink ref="F193" r:id="rId18" display="https://podminky.urs.cz/item/CS_URS_2024_01/741410001"/>
    <hyperlink ref="F198" r:id="rId19" display="https://podminky.urs.cz/item/CS_URS_2024_01/741410003"/>
    <hyperlink ref="F206" r:id="rId20" display="https://podminky.urs.cz/item/CS_URS_2024_01/741420022"/>
    <hyperlink ref="F223" r:id="rId21" display="https://podminky.urs.cz/item/CS_URS_2024_01/998741101"/>
    <hyperlink ref="F228" r:id="rId22" display="https://podminky.urs.cz/item/CS_URS_2024_01/210812011"/>
    <hyperlink ref="F235" r:id="rId23" display="https://podminky.urs.cz/item/CS_URS_2024_01/210812033"/>
    <hyperlink ref="F245" r:id="rId24" display="https://podminky.urs.cz/item/CS_URS_2024_01/460171152"/>
    <hyperlink ref="F249" r:id="rId25" display="https://podminky.urs.cz/item/CS_URS_2024_01/460341111"/>
    <hyperlink ref="F254" r:id="rId26" display="https://podminky.urs.cz/item/CS_URS_2024_01/460341112"/>
    <hyperlink ref="F257" r:id="rId27" display="https://podminky.urs.cz/item/CS_URS_2024_01/460341113"/>
    <hyperlink ref="F260" r:id="rId28" display="https://podminky.urs.cz/item/CS_URS_2024_01/460341121"/>
    <hyperlink ref="F264" r:id="rId29" display="https://podminky.urs.cz/item/CS_URS_2024_01/460361121"/>
    <hyperlink ref="F268" r:id="rId30" display="https://podminky.urs.cz/item/CS_URS_2024_01/460431111"/>
    <hyperlink ref="F274" r:id="rId31" display="https://podminky.urs.cz/item/CS_URS_2024_01/460451132"/>
    <hyperlink ref="F277" r:id="rId32" display="https://podminky.urs.cz/item/CS_URS_2024_01/460661111"/>
    <hyperlink ref="F280" r:id="rId33" display="https://podminky.urs.cz/item/CS_URS_2024_01/460671112"/>
    <hyperlink ref="F283" r:id="rId34" display="https://podminky.urs.cz/item/CS_URS_2024_01/460791213"/>
    <hyperlink ref="F290" r:id="rId35" display="https://podminky.urs.cz/item/CS_URS_2024_01/460903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1780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1781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1782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1783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1784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1785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1786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1787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1788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1789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1790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77</v>
      </c>
      <c r="F18" s="280" t="s">
        <v>1791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1792</v>
      </c>
      <c r="F19" s="280" t="s">
        <v>1793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1794</v>
      </c>
      <c r="F20" s="280" t="s">
        <v>1795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1796</v>
      </c>
      <c r="F21" s="280" t="s">
        <v>1797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1798</v>
      </c>
      <c r="F22" s="280" t="s">
        <v>1799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84</v>
      </c>
      <c r="F23" s="280" t="s">
        <v>1800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1801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1802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1803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1804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1805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1806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1807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1808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1809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126</v>
      </c>
      <c r="F36" s="280"/>
      <c r="G36" s="280" t="s">
        <v>1810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1811</v>
      </c>
      <c r="F37" s="280"/>
      <c r="G37" s="280" t="s">
        <v>1812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52</v>
      </c>
      <c r="F38" s="280"/>
      <c r="G38" s="280" t="s">
        <v>1813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53</v>
      </c>
      <c r="F39" s="280"/>
      <c r="G39" s="280" t="s">
        <v>1814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127</v>
      </c>
      <c r="F40" s="280"/>
      <c r="G40" s="280" t="s">
        <v>1815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128</v>
      </c>
      <c r="F41" s="280"/>
      <c r="G41" s="280" t="s">
        <v>1816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1817</v>
      </c>
      <c r="F42" s="280"/>
      <c r="G42" s="280" t="s">
        <v>1818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1819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1820</v>
      </c>
      <c r="F44" s="280"/>
      <c r="G44" s="280" t="s">
        <v>1821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130</v>
      </c>
      <c r="F45" s="280"/>
      <c r="G45" s="280" t="s">
        <v>1822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1823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1824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1825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1826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1827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1828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1829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1830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1831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1832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1833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1834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1835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1836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1837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1838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1839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1840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1841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1842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1843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1844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1845</v>
      </c>
      <c r="D76" s="298"/>
      <c r="E76" s="298"/>
      <c r="F76" s="298" t="s">
        <v>1846</v>
      </c>
      <c r="G76" s="299"/>
      <c r="H76" s="298" t="s">
        <v>53</v>
      </c>
      <c r="I76" s="298" t="s">
        <v>56</v>
      </c>
      <c r="J76" s="298" t="s">
        <v>1847</v>
      </c>
      <c r="K76" s="297"/>
    </row>
    <row r="77" s="1" customFormat="1" ht="17.25" customHeight="1">
      <c r="B77" s="295"/>
      <c r="C77" s="300" t="s">
        <v>1848</v>
      </c>
      <c r="D77" s="300"/>
      <c r="E77" s="300"/>
      <c r="F77" s="301" t="s">
        <v>1849</v>
      </c>
      <c r="G77" s="302"/>
      <c r="H77" s="300"/>
      <c r="I77" s="300"/>
      <c r="J77" s="300" t="s">
        <v>1850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52</v>
      </c>
      <c r="D79" s="305"/>
      <c r="E79" s="305"/>
      <c r="F79" s="306" t="s">
        <v>1851</v>
      </c>
      <c r="G79" s="307"/>
      <c r="H79" s="283" t="s">
        <v>1852</v>
      </c>
      <c r="I79" s="283" t="s">
        <v>1853</v>
      </c>
      <c r="J79" s="283">
        <v>20</v>
      </c>
      <c r="K79" s="297"/>
    </row>
    <row r="80" s="1" customFormat="1" ht="15" customHeight="1">
      <c r="B80" s="295"/>
      <c r="C80" s="283" t="s">
        <v>1854</v>
      </c>
      <c r="D80" s="283"/>
      <c r="E80" s="283"/>
      <c r="F80" s="306" t="s">
        <v>1851</v>
      </c>
      <c r="G80" s="307"/>
      <c r="H80" s="283" t="s">
        <v>1855</v>
      </c>
      <c r="I80" s="283" t="s">
        <v>1853</v>
      </c>
      <c r="J80" s="283">
        <v>120</v>
      </c>
      <c r="K80" s="297"/>
    </row>
    <row r="81" s="1" customFormat="1" ht="15" customHeight="1">
      <c r="B81" s="308"/>
      <c r="C81" s="283" t="s">
        <v>1856</v>
      </c>
      <c r="D81" s="283"/>
      <c r="E81" s="283"/>
      <c r="F81" s="306" t="s">
        <v>1857</v>
      </c>
      <c r="G81" s="307"/>
      <c r="H81" s="283" t="s">
        <v>1858</v>
      </c>
      <c r="I81" s="283" t="s">
        <v>1853</v>
      </c>
      <c r="J81" s="283">
        <v>50</v>
      </c>
      <c r="K81" s="297"/>
    </row>
    <row r="82" s="1" customFormat="1" ht="15" customHeight="1">
      <c r="B82" s="308"/>
      <c r="C82" s="283" t="s">
        <v>1859</v>
      </c>
      <c r="D82" s="283"/>
      <c r="E82" s="283"/>
      <c r="F82" s="306" t="s">
        <v>1851</v>
      </c>
      <c r="G82" s="307"/>
      <c r="H82" s="283" t="s">
        <v>1860</v>
      </c>
      <c r="I82" s="283" t="s">
        <v>1861</v>
      </c>
      <c r="J82" s="283"/>
      <c r="K82" s="297"/>
    </row>
    <row r="83" s="1" customFormat="1" ht="15" customHeight="1">
      <c r="B83" s="308"/>
      <c r="C83" s="309" t="s">
        <v>1862</v>
      </c>
      <c r="D83" s="309"/>
      <c r="E83" s="309"/>
      <c r="F83" s="310" t="s">
        <v>1857</v>
      </c>
      <c r="G83" s="309"/>
      <c r="H83" s="309" t="s">
        <v>1863</v>
      </c>
      <c r="I83" s="309" t="s">
        <v>1853</v>
      </c>
      <c r="J83" s="309">
        <v>15</v>
      </c>
      <c r="K83" s="297"/>
    </row>
    <row r="84" s="1" customFormat="1" ht="15" customHeight="1">
      <c r="B84" s="308"/>
      <c r="C84" s="309" t="s">
        <v>1864</v>
      </c>
      <c r="D84" s="309"/>
      <c r="E84" s="309"/>
      <c r="F84" s="310" t="s">
        <v>1857</v>
      </c>
      <c r="G84" s="309"/>
      <c r="H84" s="309" t="s">
        <v>1865</v>
      </c>
      <c r="I84" s="309" t="s">
        <v>1853</v>
      </c>
      <c r="J84" s="309">
        <v>15</v>
      </c>
      <c r="K84" s="297"/>
    </row>
    <row r="85" s="1" customFormat="1" ht="15" customHeight="1">
      <c r="B85" s="308"/>
      <c r="C85" s="309" t="s">
        <v>1866</v>
      </c>
      <c r="D85" s="309"/>
      <c r="E85" s="309"/>
      <c r="F85" s="310" t="s">
        <v>1857</v>
      </c>
      <c r="G85" s="309"/>
      <c r="H85" s="309" t="s">
        <v>1867</v>
      </c>
      <c r="I85" s="309" t="s">
        <v>1853</v>
      </c>
      <c r="J85" s="309">
        <v>20</v>
      </c>
      <c r="K85" s="297"/>
    </row>
    <row r="86" s="1" customFormat="1" ht="15" customHeight="1">
      <c r="B86" s="308"/>
      <c r="C86" s="309" t="s">
        <v>1868</v>
      </c>
      <c r="D86" s="309"/>
      <c r="E86" s="309"/>
      <c r="F86" s="310" t="s">
        <v>1857</v>
      </c>
      <c r="G86" s="309"/>
      <c r="H86" s="309" t="s">
        <v>1869</v>
      </c>
      <c r="I86" s="309" t="s">
        <v>1853</v>
      </c>
      <c r="J86" s="309">
        <v>20</v>
      </c>
      <c r="K86" s="297"/>
    </row>
    <row r="87" s="1" customFormat="1" ht="15" customHeight="1">
      <c r="B87" s="308"/>
      <c r="C87" s="283" t="s">
        <v>1870</v>
      </c>
      <c r="D87" s="283"/>
      <c r="E87" s="283"/>
      <c r="F87" s="306" t="s">
        <v>1857</v>
      </c>
      <c r="G87" s="307"/>
      <c r="H87" s="283" t="s">
        <v>1871</v>
      </c>
      <c r="I87" s="283" t="s">
        <v>1853</v>
      </c>
      <c r="J87" s="283">
        <v>50</v>
      </c>
      <c r="K87" s="297"/>
    </row>
    <row r="88" s="1" customFormat="1" ht="15" customHeight="1">
      <c r="B88" s="308"/>
      <c r="C88" s="283" t="s">
        <v>1872</v>
      </c>
      <c r="D88" s="283"/>
      <c r="E88" s="283"/>
      <c r="F88" s="306" t="s">
        <v>1857</v>
      </c>
      <c r="G88" s="307"/>
      <c r="H88" s="283" t="s">
        <v>1873</v>
      </c>
      <c r="I88" s="283" t="s">
        <v>1853</v>
      </c>
      <c r="J88" s="283">
        <v>20</v>
      </c>
      <c r="K88" s="297"/>
    </row>
    <row r="89" s="1" customFormat="1" ht="15" customHeight="1">
      <c r="B89" s="308"/>
      <c r="C89" s="283" t="s">
        <v>1874</v>
      </c>
      <c r="D89" s="283"/>
      <c r="E89" s="283"/>
      <c r="F89" s="306" t="s">
        <v>1857</v>
      </c>
      <c r="G89" s="307"/>
      <c r="H89" s="283" t="s">
        <v>1875</v>
      </c>
      <c r="I89" s="283" t="s">
        <v>1853</v>
      </c>
      <c r="J89" s="283">
        <v>20</v>
      </c>
      <c r="K89" s="297"/>
    </row>
    <row r="90" s="1" customFormat="1" ht="15" customHeight="1">
      <c r="B90" s="308"/>
      <c r="C90" s="283" t="s">
        <v>1876</v>
      </c>
      <c r="D90" s="283"/>
      <c r="E90" s="283"/>
      <c r="F90" s="306" t="s">
        <v>1857</v>
      </c>
      <c r="G90" s="307"/>
      <c r="H90" s="283" t="s">
        <v>1877</v>
      </c>
      <c r="I90" s="283" t="s">
        <v>1853</v>
      </c>
      <c r="J90" s="283">
        <v>50</v>
      </c>
      <c r="K90" s="297"/>
    </row>
    <row r="91" s="1" customFormat="1" ht="15" customHeight="1">
      <c r="B91" s="308"/>
      <c r="C91" s="283" t="s">
        <v>1878</v>
      </c>
      <c r="D91" s="283"/>
      <c r="E91" s="283"/>
      <c r="F91" s="306" t="s">
        <v>1857</v>
      </c>
      <c r="G91" s="307"/>
      <c r="H91" s="283" t="s">
        <v>1878</v>
      </c>
      <c r="I91" s="283" t="s">
        <v>1853</v>
      </c>
      <c r="J91" s="283">
        <v>50</v>
      </c>
      <c r="K91" s="297"/>
    </row>
    <row r="92" s="1" customFormat="1" ht="15" customHeight="1">
      <c r="B92" s="308"/>
      <c r="C92" s="283" t="s">
        <v>1879</v>
      </c>
      <c r="D92" s="283"/>
      <c r="E92" s="283"/>
      <c r="F92" s="306" t="s">
        <v>1857</v>
      </c>
      <c r="G92" s="307"/>
      <c r="H92" s="283" t="s">
        <v>1880</v>
      </c>
      <c r="I92" s="283" t="s">
        <v>1853</v>
      </c>
      <c r="J92" s="283">
        <v>255</v>
      </c>
      <c r="K92" s="297"/>
    </row>
    <row r="93" s="1" customFormat="1" ht="15" customHeight="1">
      <c r="B93" s="308"/>
      <c r="C93" s="283" t="s">
        <v>1881</v>
      </c>
      <c r="D93" s="283"/>
      <c r="E93" s="283"/>
      <c r="F93" s="306" t="s">
        <v>1851</v>
      </c>
      <c r="G93" s="307"/>
      <c r="H93" s="283" t="s">
        <v>1882</v>
      </c>
      <c r="I93" s="283" t="s">
        <v>1883</v>
      </c>
      <c r="J93" s="283"/>
      <c r="K93" s="297"/>
    </row>
    <row r="94" s="1" customFormat="1" ht="15" customHeight="1">
      <c r="B94" s="308"/>
      <c r="C94" s="283" t="s">
        <v>1884</v>
      </c>
      <c r="D94" s="283"/>
      <c r="E94" s="283"/>
      <c r="F94" s="306" t="s">
        <v>1851</v>
      </c>
      <c r="G94" s="307"/>
      <c r="H94" s="283" t="s">
        <v>1885</v>
      </c>
      <c r="I94" s="283" t="s">
        <v>1886</v>
      </c>
      <c r="J94" s="283"/>
      <c r="K94" s="297"/>
    </row>
    <row r="95" s="1" customFormat="1" ht="15" customHeight="1">
      <c r="B95" s="308"/>
      <c r="C95" s="283" t="s">
        <v>1887</v>
      </c>
      <c r="D95" s="283"/>
      <c r="E95" s="283"/>
      <c r="F95" s="306" t="s">
        <v>1851</v>
      </c>
      <c r="G95" s="307"/>
      <c r="H95" s="283" t="s">
        <v>1887</v>
      </c>
      <c r="I95" s="283" t="s">
        <v>1886</v>
      </c>
      <c r="J95" s="283"/>
      <c r="K95" s="297"/>
    </row>
    <row r="96" s="1" customFormat="1" ht="15" customHeight="1">
      <c r="B96" s="308"/>
      <c r="C96" s="283" t="s">
        <v>37</v>
      </c>
      <c r="D96" s="283"/>
      <c r="E96" s="283"/>
      <c r="F96" s="306" t="s">
        <v>1851</v>
      </c>
      <c r="G96" s="307"/>
      <c r="H96" s="283" t="s">
        <v>1888</v>
      </c>
      <c r="I96" s="283" t="s">
        <v>1886</v>
      </c>
      <c r="J96" s="283"/>
      <c r="K96" s="297"/>
    </row>
    <row r="97" s="1" customFormat="1" ht="15" customHeight="1">
      <c r="B97" s="308"/>
      <c r="C97" s="283" t="s">
        <v>47</v>
      </c>
      <c r="D97" s="283"/>
      <c r="E97" s="283"/>
      <c r="F97" s="306" t="s">
        <v>1851</v>
      </c>
      <c r="G97" s="307"/>
      <c r="H97" s="283" t="s">
        <v>1889</v>
      </c>
      <c r="I97" s="283" t="s">
        <v>1886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1890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1845</v>
      </c>
      <c r="D103" s="298"/>
      <c r="E103" s="298"/>
      <c r="F103" s="298" t="s">
        <v>1846</v>
      </c>
      <c r="G103" s="299"/>
      <c r="H103" s="298" t="s">
        <v>53</v>
      </c>
      <c r="I103" s="298" t="s">
        <v>56</v>
      </c>
      <c r="J103" s="298" t="s">
        <v>1847</v>
      </c>
      <c r="K103" s="297"/>
    </row>
    <row r="104" s="1" customFormat="1" ht="17.25" customHeight="1">
      <c r="B104" s="295"/>
      <c r="C104" s="300" t="s">
        <v>1848</v>
      </c>
      <c r="D104" s="300"/>
      <c r="E104" s="300"/>
      <c r="F104" s="301" t="s">
        <v>1849</v>
      </c>
      <c r="G104" s="302"/>
      <c r="H104" s="300"/>
      <c r="I104" s="300"/>
      <c r="J104" s="300" t="s">
        <v>1850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52</v>
      </c>
      <c r="D106" s="305"/>
      <c r="E106" s="305"/>
      <c r="F106" s="306" t="s">
        <v>1851</v>
      </c>
      <c r="G106" s="283"/>
      <c r="H106" s="283" t="s">
        <v>1891</v>
      </c>
      <c r="I106" s="283" t="s">
        <v>1853</v>
      </c>
      <c r="J106" s="283">
        <v>20</v>
      </c>
      <c r="K106" s="297"/>
    </row>
    <row r="107" s="1" customFormat="1" ht="15" customHeight="1">
      <c r="B107" s="295"/>
      <c r="C107" s="283" t="s">
        <v>1854</v>
      </c>
      <c r="D107" s="283"/>
      <c r="E107" s="283"/>
      <c r="F107" s="306" t="s">
        <v>1851</v>
      </c>
      <c r="G107" s="283"/>
      <c r="H107" s="283" t="s">
        <v>1891</v>
      </c>
      <c r="I107" s="283" t="s">
        <v>1853</v>
      </c>
      <c r="J107" s="283">
        <v>120</v>
      </c>
      <c r="K107" s="297"/>
    </row>
    <row r="108" s="1" customFormat="1" ht="15" customHeight="1">
      <c r="B108" s="308"/>
      <c r="C108" s="283" t="s">
        <v>1856</v>
      </c>
      <c r="D108" s="283"/>
      <c r="E108" s="283"/>
      <c r="F108" s="306" t="s">
        <v>1857</v>
      </c>
      <c r="G108" s="283"/>
      <c r="H108" s="283" t="s">
        <v>1891</v>
      </c>
      <c r="I108" s="283" t="s">
        <v>1853</v>
      </c>
      <c r="J108" s="283">
        <v>50</v>
      </c>
      <c r="K108" s="297"/>
    </row>
    <row r="109" s="1" customFormat="1" ht="15" customHeight="1">
      <c r="B109" s="308"/>
      <c r="C109" s="283" t="s">
        <v>1859</v>
      </c>
      <c r="D109" s="283"/>
      <c r="E109" s="283"/>
      <c r="F109" s="306" t="s">
        <v>1851</v>
      </c>
      <c r="G109" s="283"/>
      <c r="H109" s="283" t="s">
        <v>1891</v>
      </c>
      <c r="I109" s="283" t="s">
        <v>1861</v>
      </c>
      <c r="J109" s="283"/>
      <c r="K109" s="297"/>
    </row>
    <row r="110" s="1" customFormat="1" ht="15" customHeight="1">
      <c r="B110" s="308"/>
      <c r="C110" s="283" t="s">
        <v>1870</v>
      </c>
      <c r="D110" s="283"/>
      <c r="E110" s="283"/>
      <c r="F110" s="306" t="s">
        <v>1857</v>
      </c>
      <c r="G110" s="283"/>
      <c r="H110" s="283" t="s">
        <v>1891</v>
      </c>
      <c r="I110" s="283" t="s">
        <v>1853</v>
      </c>
      <c r="J110" s="283">
        <v>50</v>
      </c>
      <c r="K110" s="297"/>
    </row>
    <row r="111" s="1" customFormat="1" ht="15" customHeight="1">
      <c r="B111" s="308"/>
      <c r="C111" s="283" t="s">
        <v>1878</v>
      </c>
      <c r="D111" s="283"/>
      <c r="E111" s="283"/>
      <c r="F111" s="306" t="s">
        <v>1857</v>
      </c>
      <c r="G111" s="283"/>
      <c r="H111" s="283" t="s">
        <v>1891</v>
      </c>
      <c r="I111" s="283" t="s">
        <v>1853</v>
      </c>
      <c r="J111" s="283">
        <v>50</v>
      </c>
      <c r="K111" s="297"/>
    </row>
    <row r="112" s="1" customFormat="1" ht="15" customHeight="1">
      <c r="B112" s="308"/>
      <c r="C112" s="283" t="s">
        <v>1876</v>
      </c>
      <c r="D112" s="283"/>
      <c r="E112" s="283"/>
      <c r="F112" s="306" t="s">
        <v>1857</v>
      </c>
      <c r="G112" s="283"/>
      <c r="H112" s="283" t="s">
        <v>1891</v>
      </c>
      <c r="I112" s="283" t="s">
        <v>1853</v>
      </c>
      <c r="J112" s="283">
        <v>50</v>
      </c>
      <c r="K112" s="297"/>
    </row>
    <row r="113" s="1" customFormat="1" ht="15" customHeight="1">
      <c r="B113" s="308"/>
      <c r="C113" s="283" t="s">
        <v>52</v>
      </c>
      <c r="D113" s="283"/>
      <c r="E113" s="283"/>
      <c r="F113" s="306" t="s">
        <v>1851</v>
      </c>
      <c r="G113" s="283"/>
      <c r="H113" s="283" t="s">
        <v>1892</v>
      </c>
      <c r="I113" s="283" t="s">
        <v>1853</v>
      </c>
      <c r="J113" s="283">
        <v>20</v>
      </c>
      <c r="K113" s="297"/>
    </row>
    <row r="114" s="1" customFormat="1" ht="15" customHeight="1">
      <c r="B114" s="308"/>
      <c r="C114" s="283" t="s">
        <v>1893</v>
      </c>
      <c r="D114" s="283"/>
      <c r="E114" s="283"/>
      <c r="F114" s="306" t="s">
        <v>1851</v>
      </c>
      <c r="G114" s="283"/>
      <c r="H114" s="283" t="s">
        <v>1894</v>
      </c>
      <c r="I114" s="283" t="s">
        <v>1853</v>
      </c>
      <c r="J114" s="283">
        <v>120</v>
      </c>
      <c r="K114" s="297"/>
    </row>
    <row r="115" s="1" customFormat="1" ht="15" customHeight="1">
      <c r="B115" s="308"/>
      <c r="C115" s="283" t="s">
        <v>37</v>
      </c>
      <c r="D115" s="283"/>
      <c r="E115" s="283"/>
      <c r="F115" s="306" t="s">
        <v>1851</v>
      </c>
      <c r="G115" s="283"/>
      <c r="H115" s="283" t="s">
        <v>1895</v>
      </c>
      <c r="I115" s="283" t="s">
        <v>1886</v>
      </c>
      <c r="J115" s="283"/>
      <c r="K115" s="297"/>
    </row>
    <row r="116" s="1" customFormat="1" ht="15" customHeight="1">
      <c r="B116" s="308"/>
      <c r="C116" s="283" t="s">
        <v>47</v>
      </c>
      <c r="D116" s="283"/>
      <c r="E116" s="283"/>
      <c r="F116" s="306" t="s">
        <v>1851</v>
      </c>
      <c r="G116" s="283"/>
      <c r="H116" s="283" t="s">
        <v>1896</v>
      </c>
      <c r="I116" s="283" t="s">
        <v>1886</v>
      </c>
      <c r="J116" s="283"/>
      <c r="K116" s="297"/>
    </row>
    <row r="117" s="1" customFormat="1" ht="15" customHeight="1">
      <c r="B117" s="308"/>
      <c r="C117" s="283" t="s">
        <v>56</v>
      </c>
      <c r="D117" s="283"/>
      <c r="E117" s="283"/>
      <c r="F117" s="306" t="s">
        <v>1851</v>
      </c>
      <c r="G117" s="283"/>
      <c r="H117" s="283" t="s">
        <v>1897</v>
      </c>
      <c r="I117" s="283" t="s">
        <v>1898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1899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1845</v>
      </c>
      <c r="D123" s="298"/>
      <c r="E123" s="298"/>
      <c r="F123" s="298" t="s">
        <v>1846</v>
      </c>
      <c r="G123" s="299"/>
      <c r="H123" s="298" t="s">
        <v>53</v>
      </c>
      <c r="I123" s="298" t="s">
        <v>56</v>
      </c>
      <c r="J123" s="298" t="s">
        <v>1847</v>
      </c>
      <c r="K123" s="327"/>
    </row>
    <row r="124" s="1" customFormat="1" ht="17.25" customHeight="1">
      <c r="B124" s="326"/>
      <c r="C124" s="300" t="s">
        <v>1848</v>
      </c>
      <c r="D124" s="300"/>
      <c r="E124" s="300"/>
      <c r="F124" s="301" t="s">
        <v>1849</v>
      </c>
      <c r="G124" s="302"/>
      <c r="H124" s="300"/>
      <c r="I124" s="300"/>
      <c r="J124" s="300" t="s">
        <v>1850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1854</v>
      </c>
      <c r="D126" s="305"/>
      <c r="E126" s="305"/>
      <c r="F126" s="306" t="s">
        <v>1851</v>
      </c>
      <c r="G126" s="283"/>
      <c r="H126" s="283" t="s">
        <v>1891</v>
      </c>
      <c r="I126" s="283" t="s">
        <v>1853</v>
      </c>
      <c r="J126" s="283">
        <v>120</v>
      </c>
      <c r="K126" s="331"/>
    </row>
    <row r="127" s="1" customFormat="1" ht="15" customHeight="1">
      <c r="B127" s="328"/>
      <c r="C127" s="283" t="s">
        <v>1900</v>
      </c>
      <c r="D127" s="283"/>
      <c r="E127" s="283"/>
      <c r="F127" s="306" t="s">
        <v>1851</v>
      </c>
      <c r="G127" s="283"/>
      <c r="H127" s="283" t="s">
        <v>1901</v>
      </c>
      <c r="I127" s="283" t="s">
        <v>1853</v>
      </c>
      <c r="J127" s="283" t="s">
        <v>1902</v>
      </c>
      <c r="K127" s="331"/>
    </row>
    <row r="128" s="1" customFormat="1" ht="15" customHeight="1">
      <c r="B128" s="328"/>
      <c r="C128" s="283" t="s">
        <v>84</v>
      </c>
      <c r="D128" s="283"/>
      <c r="E128" s="283"/>
      <c r="F128" s="306" t="s">
        <v>1851</v>
      </c>
      <c r="G128" s="283"/>
      <c r="H128" s="283" t="s">
        <v>1903</v>
      </c>
      <c r="I128" s="283" t="s">
        <v>1853</v>
      </c>
      <c r="J128" s="283" t="s">
        <v>1902</v>
      </c>
      <c r="K128" s="331"/>
    </row>
    <row r="129" s="1" customFormat="1" ht="15" customHeight="1">
      <c r="B129" s="328"/>
      <c r="C129" s="283" t="s">
        <v>1862</v>
      </c>
      <c r="D129" s="283"/>
      <c r="E129" s="283"/>
      <c r="F129" s="306" t="s">
        <v>1857</v>
      </c>
      <c r="G129" s="283"/>
      <c r="H129" s="283" t="s">
        <v>1863</v>
      </c>
      <c r="I129" s="283" t="s">
        <v>1853</v>
      </c>
      <c r="J129" s="283">
        <v>15</v>
      </c>
      <c r="K129" s="331"/>
    </row>
    <row r="130" s="1" customFormat="1" ht="15" customHeight="1">
      <c r="B130" s="328"/>
      <c r="C130" s="309" t="s">
        <v>1864</v>
      </c>
      <c r="D130" s="309"/>
      <c r="E130" s="309"/>
      <c r="F130" s="310" t="s">
        <v>1857</v>
      </c>
      <c r="G130" s="309"/>
      <c r="H130" s="309" t="s">
        <v>1865</v>
      </c>
      <c r="I130" s="309" t="s">
        <v>1853</v>
      </c>
      <c r="J130" s="309">
        <v>15</v>
      </c>
      <c r="K130" s="331"/>
    </row>
    <row r="131" s="1" customFormat="1" ht="15" customHeight="1">
      <c r="B131" s="328"/>
      <c r="C131" s="309" t="s">
        <v>1866</v>
      </c>
      <c r="D131" s="309"/>
      <c r="E131" s="309"/>
      <c r="F131" s="310" t="s">
        <v>1857</v>
      </c>
      <c r="G131" s="309"/>
      <c r="H131" s="309" t="s">
        <v>1867</v>
      </c>
      <c r="I131" s="309" t="s">
        <v>1853</v>
      </c>
      <c r="J131" s="309">
        <v>20</v>
      </c>
      <c r="K131" s="331"/>
    </row>
    <row r="132" s="1" customFormat="1" ht="15" customHeight="1">
      <c r="B132" s="328"/>
      <c r="C132" s="309" t="s">
        <v>1868</v>
      </c>
      <c r="D132" s="309"/>
      <c r="E132" s="309"/>
      <c r="F132" s="310" t="s">
        <v>1857</v>
      </c>
      <c r="G132" s="309"/>
      <c r="H132" s="309" t="s">
        <v>1869</v>
      </c>
      <c r="I132" s="309" t="s">
        <v>1853</v>
      </c>
      <c r="J132" s="309">
        <v>20</v>
      </c>
      <c r="K132" s="331"/>
    </row>
    <row r="133" s="1" customFormat="1" ht="15" customHeight="1">
      <c r="B133" s="328"/>
      <c r="C133" s="283" t="s">
        <v>1856</v>
      </c>
      <c r="D133" s="283"/>
      <c r="E133" s="283"/>
      <c r="F133" s="306" t="s">
        <v>1857</v>
      </c>
      <c r="G133" s="283"/>
      <c r="H133" s="283" t="s">
        <v>1891</v>
      </c>
      <c r="I133" s="283" t="s">
        <v>1853</v>
      </c>
      <c r="J133" s="283">
        <v>50</v>
      </c>
      <c r="K133" s="331"/>
    </row>
    <row r="134" s="1" customFormat="1" ht="15" customHeight="1">
      <c r="B134" s="328"/>
      <c r="C134" s="283" t="s">
        <v>1870</v>
      </c>
      <c r="D134" s="283"/>
      <c r="E134" s="283"/>
      <c r="F134" s="306" t="s">
        <v>1857</v>
      </c>
      <c r="G134" s="283"/>
      <c r="H134" s="283" t="s">
        <v>1891</v>
      </c>
      <c r="I134" s="283" t="s">
        <v>1853</v>
      </c>
      <c r="J134" s="283">
        <v>50</v>
      </c>
      <c r="K134" s="331"/>
    </row>
    <row r="135" s="1" customFormat="1" ht="15" customHeight="1">
      <c r="B135" s="328"/>
      <c r="C135" s="283" t="s">
        <v>1876</v>
      </c>
      <c r="D135" s="283"/>
      <c r="E135" s="283"/>
      <c r="F135" s="306" t="s">
        <v>1857</v>
      </c>
      <c r="G135" s="283"/>
      <c r="H135" s="283" t="s">
        <v>1891</v>
      </c>
      <c r="I135" s="283" t="s">
        <v>1853</v>
      </c>
      <c r="J135" s="283">
        <v>50</v>
      </c>
      <c r="K135" s="331"/>
    </row>
    <row r="136" s="1" customFormat="1" ht="15" customHeight="1">
      <c r="B136" s="328"/>
      <c r="C136" s="283" t="s">
        <v>1878</v>
      </c>
      <c r="D136" s="283"/>
      <c r="E136" s="283"/>
      <c r="F136" s="306" t="s">
        <v>1857</v>
      </c>
      <c r="G136" s="283"/>
      <c r="H136" s="283" t="s">
        <v>1891</v>
      </c>
      <c r="I136" s="283" t="s">
        <v>1853</v>
      </c>
      <c r="J136" s="283">
        <v>50</v>
      </c>
      <c r="K136" s="331"/>
    </row>
    <row r="137" s="1" customFormat="1" ht="15" customHeight="1">
      <c r="B137" s="328"/>
      <c r="C137" s="283" t="s">
        <v>1879</v>
      </c>
      <c r="D137" s="283"/>
      <c r="E137" s="283"/>
      <c r="F137" s="306" t="s">
        <v>1857</v>
      </c>
      <c r="G137" s="283"/>
      <c r="H137" s="283" t="s">
        <v>1904</v>
      </c>
      <c r="I137" s="283" t="s">
        <v>1853</v>
      </c>
      <c r="J137" s="283">
        <v>255</v>
      </c>
      <c r="K137" s="331"/>
    </row>
    <row r="138" s="1" customFormat="1" ht="15" customHeight="1">
      <c r="B138" s="328"/>
      <c r="C138" s="283" t="s">
        <v>1881</v>
      </c>
      <c r="D138" s="283"/>
      <c r="E138" s="283"/>
      <c r="F138" s="306" t="s">
        <v>1851</v>
      </c>
      <c r="G138" s="283"/>
      <c r="H138" s="283" t="s">
        <v>1905</v>
      </c>
      <c r="I138" s="283" t="s">
        <v>1883</v>
      </c>
      <c r="J138" s="283"/>
      <c r="K138" s="331"/>
    </row>
    <row r="139" s="1" customFormat="1" ht="15" customHeight="1">
      <c r="B139" s="328"/>
      <c r="C139" s="283" t="s">
        <v>1884</v>
      </c>
      <c r="D139" s="283"/>
      <c r="E139" s="283"/>
      <c r="F139" s="306" t="s">
        <v>1851</v>
      </c>
      <c r="G139" s="283"/>
      <c r="H139" s="283" t="s">
        <v>1906</v>
      </c>
      <c r="I139" s="283" t="s">
        <v>1886</v>
      </c>
      <c r="J139" s="283"/>
      <c r="K139" s="331"/>
    </row>
    <row r="140" s="1" customFormat="1" ht="15" customHeight="1">
      <c r="B140" s="328"/>
      <c r="C140" s="283" t="s">
        <v>1887</v>
      </c>
      <c r="D140" s="283"/>
      <c r="E140" s="283"/>
      <c r="F140" s="306" t="s">
        <v>1851</v>
      </c>
      <c r="G140" s="283"/>
      <c r="H140" s="283" t="s">
        <v>1887</v>
      </c>
      <c r="I140" s="283" t="s">
        <v>1886</v>
      </c>
      <c r="J140" s="283"/>
      <c r="K140" s="331"/>
    </row>
    <row r="141" s="1" customFormat="1" ht="15" customHeight="1">
      <c r="B141" s="328"/>
      <c r="C141" s="283" t="s">
        <v>37</v>
      </c>
      <c r="D141" s="283"/>
      <c r="E141" s="283"/>
      <c r="F141" s="306" t="s">
        <v>1851</v>
      </c>
      <c r="G141" s="283"/>
      <c r="H141" s="283" t="s">
        <v>1907</v>
      </c>
      <c r="I141" s="283" t="s">
        <v>1886</v>
      </c>
      <c r="J141" s="283"/>
      <c r="K141" s="331"/>
    </row>
    <row r="142" s="1" customFormat="1" ht="15" customHeight="1">
      <c r="B142" s="328"/>
      <c r="C142" s="283" t="s">
        <v>1908</v>
      </c>
      <c r="D142" s="283"/>
      <c r="E142" s="283"/>
      <c r="F142" s="306" t="s">
        <v>1851</v>
      </c>
      <c r="G142" s="283"/>
      <c r="H142" s="283" t="s">
        <v>1909</v>
      </c>
      <c r="I142" s="283" t="s">
        <v>1886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1910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1845</v>
      </c>
      <c r="D148" s="298"/>
      <c r="E148" s="298"/>
      <c r="F148" s="298" t="s">
        <v>1846</v>
      </c>
      <c r="G148" s="299"/>
      <c r="H148" s="298" t="s">
        <v>53</v>
      </c>
      <c r="I148" s="298" t="s">
        <v>56</v>
      </c>
      <c r="J148" s="298" t="s">
        <v>1847</v>
      </c>
      <c r="K148" s="297"/>
    </row>
    <row r="149" s="1" customFormat="1" ht="17.25" customHeight="1">
      <c r="B149" s="295"/>
      <c r="C149" s="300" t="s">
        <v>1848</v>
      </c>
      <c r="D149" s="300"/>
      <c r="E149" s="300"/>
      <c r="F149" s="301" t="s">
        <v>1849</v>
      </c>
      <c r="G149" s="302"/>
      <c r="H149" s="300"/>
      <c r="I149" s="300"/>
      <c r="J149" s="300" t="s">
        <v>1850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1854</v>
      </c>
      <c r="D151" s="283"/>
      <c r="E151" s="283"/>
      <c r="F151" s="336" t="s">
        <v>1851</v>
      </c>
      <c r="G151" s="283"/>
      <c r="H151" s="335" t="s">
        <v>1891</v>
      </c>
      <c r="I151" s="335" t="s">
        <v>1853</v>
      </c>
      <c r="J151" s="335">
        <v>120</v>
      </c>
      <c r="K151" s="331"/>
    </row>
    <row r="152" s="1" customFormat="1" ht="15" customHeight="1">
      <c r="B152" s="308"/>
      <c r="C152" s="335" t="s">
        <v>1900</v>
      </c>
      <c r="D152" s="283"/>
      <c r="E152" s="283"/>
      <c r="F152" s="336" t="s">
        <v>1851</v>
      </c>
      <c r="G152" s="283"/>
      <c r="H152" s="335" t="s">
        <v>1911</v>
      </c>
      <c r="I152" s="335" t="s">
        <v>1853</v>
      </c>
      <c r="J152" s="335" t="s">
        <v>1902</v>
      </c>
      <c r="K152" s="331"/>
    </row>
    <row r="153" s="1" customFormat="1" ht="15" customHeight="1">
      <c r="B153" s="308"/>
      <c r="C153" s="335" t="s">
        <v>84</v>
      </c>
      <c r="D153" s="283"/>
      <c r="E153" s="283"/>
      <c r="F153" s="336" t="s">
        <v>1851</v>
      </c>
      <c r="G153" s="283"/>
      <c r="H153" s="335" t="s">
        <v>1912</v>
      </c>
      <c r="I153" s="335" t="s">
        <v>1853</v>
      </c>
      <c r="J153" s="335" t="s">
        <v>1902</v>
      </c>
      <c r="K153" s="331"/>
    </row>
    <row r="154" s="1" customFormat="1" ht="15" customHeight="1">
      <c r="B154" s="308"/>
      <c r="C154" s="335" t="s">
        <v>1856</v>
      </c>
      <c r="D154" s="283"/>
      <c r="E154" s="283"/>
      <c r="F154" s="336" t="s">
        <v>1857</v>
      </c>
      <c r="G154" s="283"/>
      <c r="H154" s="335" t="s">
        <v>1891</v>
      </c>
      <c r="I154" s="335" t="s">
        <v>1853</v>
      </c>
      <c r="J154" s="335">
        <v>50</v>
      </c>
      <c r="K154" s="331"/>
    </row>
    <row r="155" s="1" customFormat="1" ht="15" customHeight="1">
      <c r="B155" s="308"/>
      <c r="C155" s="335" t="s">
        <v>1859</v>
      </c>
      <c r="D155" s="283"/>
      <c r="E155" s="283"/>
      <c r="F155" s="336" t="s">
        <v>1851</v>
      </c>
      <c r="G155" s="283"/>
      <c r="H155" s="335" t="s">
        <v>1891</v>
      </c>
      <c r="I155" s="335" t="s">
        <v>1861</v>
      </c>
      <c r="J155" s="335"/>
      <c r="K155" s="331"/>
    </row>
    <row r="156" s="1" customFormat="1" ht="15" customHeight="1">
      <c r="B156" s="308"/>
      <c r="C156" s="335" t="s">
        <v>1870</v>
      </c>
      <c r="D156" s="283"/>
      <c r="E156" s="283"/>
      <c r="F156" s="336" t="s">
        <v>1857</v>
      </c>
      <c r="G156" s="283"/>
      <c r="H156" s="335" t="s">
        <v>1891</v>
      </c>
      <c r="I156" s="335" t="s">
        <v>1853</v>
      </c>
      <c r="J156" s="335">
        <v>50</v>
      </c>
      <c r="K156" s="331"/>
    </row>
    <row r="157" s="1" customFormat="1" ht="15" customHeight="1">
      <c r="B157" s="308"/>
      <c r="C157" s="335" t="s">
        <v>1878</v>
      </c>
      <c r="D157" s="283"/>
      <c r="E157" s="283"/>
      <c r="F157" s="336" t="s">
        <v>1857</v>
      </c>
      <c r="G157" s="283"/>
      <c r="H157" s="335" t="s">
        <v>1891</v>
      </c>
      <c r="I157" s="335" t="s">
        <v>1853</v>
      </c>
      <c r="J157" s="335">
        <v>50</v>
      </c>
      <c r="K157" s="331"/>
    </row>
    <row r="158" s="1" customFormat="1" ht="15" customHeight="1">
      <c r="B158" s="308"/>
      <c r="C158" s="335" t="s">
        <v>1876</v>
      </c>
      <c r="D158" s="283"/>
      <c r="E158" s="283"/>
      <c r="F158" s="336" t="s">
        <v>1857</v>
      </c>
      <c r="G158" s="283"/>
      <c r="H158" s="335" t="s">
        <v>1891</v>
      </c>
      <c r="I158" s="335" t="s">
        <v>1853</v>
      </c>
      <c r="J158" s="335">
        <v>50</v>
      </c>
      <c r="K158" s="331"/>
    </row>
    <row r="159" s="1" customFormat="1" ht="15" customHeight="1">
      <c r="B159" s="308"/>
      <c r="C159" s="335" t="s">
        <v>95</v>
      </c>
      <c r="D159" s="283"/>
      <c r="E159" s="283"/>
      <c r="F159" s="336" t="s">
        <v>1851</v>
      </c>
      <c r="G159" s="283"/>
      <c r="H159" s="335" t="s">
        <v>1913</v>
      </c>
      <c r="I159" s="335" t="s">
        <v>1853</v>
      </c>
      <c r="J159" s="335" t="s">
        <v>1914</v>
      </c>
      <c r="K159" s="331"/>
    </row>
    <row r="160" s="1" customFormat="1" ht="15" customHeight="1">
      <c r="B160" s="308"/>
      <c r="C160" s="335" t="s">
        <v>1915</v>
      </c>
      <c r="D160" s="283"/>
      <c r="E160" s="283"/>
      <c r="F160" s="336" t="s">
        <v>1851</v>
      </c>
      <c r="G160" s="283"/>
      <c r="H160" s="335" t="s">
        <v>1916</v>
      </c>
      <c r="I160" s="335" t="s">
        <v>1886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1917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1845</v>
      </c>
      <c r="D166" s="298"/>
      <c r="E166" s="298"/>
      <c r="F166" s="298" t="s">
        <v>1846</v>
      </c>
      <c r="G166" s="340"/>
      <c r="H166" s="341" t="s">
        <v>53</v>
      </c>
      <c r="I166" s="341" t="s">
        <v>56</v>
      </c>
      <c r="J166" s="298" t="s">
        <v>1847</v>
      </c>
      <c r="K166" s="275"/>
    </row>
    <row r="167" s="1" customFormat="1" ht="17.25" customHeight="1">
      <c r="B167" s="276"/>
      <c r="C167" s="300" t="s">
        <v>1848</v>
      </c>
      <c r="D167" s="300"/>
      <c r="E167" s="300"/>
      <c r="F167" s="301" t="s">
        <v>1849</v>
      </c>
      <c r="G167" s="342"/>
      <c r="H167" s="343"/>
      <c r="I167" s="343"/>
      <c r="J167" s="300" t="s">
        <v>1850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1854</v>
      </c>
      <c r="D169" s="283"/>
      <c r="E169" s="283"/>
      <c r="F169" s="306" t="s">
        <v>1851</v>
      </c>
      <c r="G169" s="283"/>
      <c r="H169" s="283" t="s">
        <v>1891</v>
      </c>
      <c r="I169" s="283" t="s">
        <v>1853</v>
      </c>
      <c r="J169" s="283">
        <v>120</v>
      </c>
      <c r="K169" s="331"/>
    </row>
    <row r="170" s="1" customFormat="1" ht="15" customHeight="1">
      <c r="B170" s="308"/>
      <c r="C170" s="283" t="s">
        <v>1900</v>
      </c>
      <c r="D170" s="283"/>
      <c r="E170" s="283"/>
      <c r="F170" s="306" t="s">
        <v>1851</v>
      </c>
      <c r="G170" s="283"/>
      <c r="H170" s="283" t="s">
        <v>1901</v>
      </c>
      <c r="I170" s="283" t="s">
        <v>1853</v>
      </c>
      <c r="J170" s="283" t="s">
        <v>1902</v>
      </c>
      <c r="K170" s="331"/>
    </row>
    <row r="171" s="1" customFormat="1" ht="15" customHeight="1">
      <c r="B171" s="308"/>
      <c r="C171" s="283" t="s">
        <v>84</v>
      </c>
      <c r="D171" s="283"/>
      <c r="E171" s="283"/>
      <c r="F171" s="306" t="s">
        <v>1851</v>
      </c>
      <c r="G171" s="283"/>
      <c r="H171" s="283" t="s">
        <v>1918</v>
      </c>
      <c r="I171" s="283" t="s">
        <v>1853</v>
      </c>
      <c r="J171" s="283" t="s">
        <v>1902</v>
      </c>
      <c r="K171" s="331"/>
    </row>
    <row r="172" s="1" customFormat="1" ht="15" customHeight="1">
      <c r="B172" s="308"/>
      <c r="C172" s="283" t="s">
        <v>1856</v>
      </c>
      <c r="D172" s="283"/>
      <c r="E172" s="283"/>
      <c r="F172" s="306" t="s">
        <v>1857</v>
      </c>
      <c r="G172" s="283"/>
      <c r="H172" s="283" t="s">
        <v>1918</v>
      </c>
      <c r="I172" s="283" t="s">
        <v>1853</v>
      </c>
      <c r="J172" s="283">
        <v>50</v>
      </c>
      <c r="K172" s="331"/>
    </row>
    <row r="173" s="1" customFormat="1" ht="15" customHeight="1">
      <c r="B173" s="308"/>
      <c r="C173" s="283" t="s">
        <v>1859</v>
      </c>
      <c r="D173" s="283"/>
      <c r="E173" s="283"/>
      <c r="F173" s="306" t="s">
        <v>1851</v>
      </c>
      <c r="G173" s="283"/>
      <c r="H173" s="283" t="s">
        <v>1918</v>
      </c>
      <c r="I173" s="283" t="s">
        <v>1861</v>
      </c>
      <c r="J173" s="283"/>
      <c r="K173" s="331"/>
    </row>
    <row r="174" s="1" customFormat="1" ht="15" customHeight="1">
      <c r="B174" s="308"/>
      <c r="C174" s="283" t="s">
        <v>1870</v>
      </c>
      <c r="D174" s="283"/>
      <c r="E174" s="283"/>
      <c r="F174" s="306" t="s">
        <v>1857</v>
      </c>
      <c r="G174" s="283"/>
      <c r="H174" s="283" t="s">
        <v>1918</v>
      </c>
      <c r="I174" s="283" t="s">
        <v>1853</v>
      </c>
      <c r="J174" s="283">
        <v>50</v>
      </c>
      <c r="K174" s="331"/>
    </row>
    <row r="175" s="1" customFormat="1" ht="15" customHeight="1">
      <c r="B175" s="308"/>
      <c r="C175" s="283" t="s">
        <v>1878</v>
      </c>
      <c r="D175" s="283"/>
      <c r="E175" s="283"/>
      <c r="F175" s="306" t="s">
        <v>1857</v>
      </c>
      <c r="G175" s="283"/>
      <c r="H175" s="283" t="s">
        <v>1918</v>
      </c>
      <c r="I175" s="283" t="s">
        <v>1853</v>
      </c>
      <c r="J175" s="283">
        <v>50</v>
      </c>
      <c r="K175" s="331"/>
    </row>
    <row r="176" s="1" customFormat="1" ht="15" customHeight="1">
      <c r="B176" s="308"/>
      <c r="C176" s="283" t="s">
        <v>1876</v>
      </c>
      <c r="D176" s="283"/>
      <c r="E176" s="283"/>
      <c r="F176" s="306" t="s">
        <v>1857</v>
      </c>
      <c r="G176" s="283"/>
      <c r="H176" s="283" t="s">
        <v>1918</v>
      </c>
      <c r="I176" s="283" t="s">
        <v>1853</v>
      </c>
      <c r="J176" s="283">
        <v>50</v>
      </c>
      <c r="K176" s="331"/>
    </row>
    <row r="177" s="1" customFormat="1" ht="15" customHeight="1">
      <c r="B177" s="308"/>
      <c r="C177" s="283" t="s">
        <v>126</v>
      </c>
      <c r="D177" s="283"/>
      <c r="E177" s="283"/>
      <c r="F177" s="306" t="s">
        <v>1851</v>
      </c>
      <c r="G177" s="283"/>
      <c r="H177" s="283" t="s">
        <v>1919</v>
      </c>
      <c r="I177" s="283" t="s">
        <v>1920</v>
      </c>
      <c r="J177" s="283"/>
      <c r="K177" s="331"/>
    </row>
    <row r="178" s="1" customFormat="1" ht="15" customHeight="1">
      <c r="B178" s="308"/>
      <c r="C178" s="283" t="s">
        <v>56</v>
      </c>
      <c r="D178" s="283"/>
      <c r="E178" s="283"/>
      <c r="F178" s="306" t="s">
        <v>1851</v>
      </c>
      <c r="G178" s="283"/>
      <c r="H178" s="283" t="s">
        <v>1921</v>
      </c>
      <c r="I178" s="283" t="s">
        <v>1922</v>
      </c>
      <c r="J178" s="283">
        <v>1</v>
      </c>
      <c r="K178" s="331"/>
    </row>
    <row r="179" s="1" customFormat="1" ht="15" customHeight="1">
      <c r="B179" s="308"/>
      <c r="C179" s="283" t="s">
        <v>52</v>
      </c>
      <c r="D179" s="283"/>
      <c r="E179" s="283"/>
      <c r="F179" s="306" t="s">
        <v>1851</v>
      </c>
      <c r="G179" s="283"/>
      <c r="H179" s="283" t="s">
        <v>1923</v>
      </c>
      <c r="I179" s="283" t="s">
        <v>1853</v>
      </c>
      <c r="J179" s="283">
        <v>20</v>
      </c>
      <c r="K179" s="331"/>
    </row>
    <row r="180" s="1" customFormat="1" ht="15" customHeight="1">
      <c r="B180" s="308"/>
      <c r="C180" s="283" t="s">
        <v>53</v>
      </c>
      <c r="D180" s="283"/>
      <c r="E180" s="283"/>
      <c r="F180" s="306" t="s">
        <v>1851</v>
      </c>
      <c r="G180" s="283"/>
      <c r="H180" s="283" t="s">
        <v>1924</v>
      </c>
      <c r="I180" s="283" t="s">
        <v>1853</v>
      </c>
      <c r="J180" s="283">
        <v>255</v>
      </c>
      <c r="K180" s="331"/>
    </row>
    <row r="181" s="1" customFormat="1" ht="15" customHeight="1">
      <c r="B181" s="308"/>
      <c r="C181" s="283" t="s">
        <v>127</v>
      </c>
      <c r="D181" s="283"/>
      <c r="E181" s="283"/>
      <c r="F181" s="306" t="s">
        <v>1851</v>
      </c>
      <c r="G181" s="283"/>
      <c r="H181" s="283" t="s">
        <v>1815</v>
      </c>
      <c r="I181" s="283" t="s">
        <v>1853</v>
      </c>
      <c r="J181" s="283">
        <v>10</v>
      </c>
      <c r="K181" s="331"/>
    </row>
    <row r="182" s="1" customFormat="1" ht="15" customHeight="1">
      <c r="B182" s="308"/>
      <c r="C182" s="283" t="s">
        <v>128</v>
      </c>
      <c r="D182" s="283"/>
      <c r="E182" s="283"/>
      <c r="F182" s="306" t="s">
        <v>1851</v>
      </c>
      <c r="G182" s="283"/>
      <c r="H182" s="283" t="s">
        <v>1925</v>
      </c>
      <c r="I182" s="283" t="s">
        <v>1886</v>
      </c>
      <c r="J182" s="283"/>
      <c r="K182" s="331"/>
    </row>
    <row r="183" s="1" customFormat="1" ht="15" customHeight="1">
      <c r="B183" s="308"/>
      <c r="C183" s="283" t="s">
        <v>1926</v>
      </c>
      <c r="D183" s="283"/>
      <c r="E183" s="283"/>
      <c r="F183" s="306" t="s">
        <v>1851</v>
      </c>
      <c r="G183" s="283"/>
      <c r="H183" s="283" t="s">
        <v>1927</v>
      </c>
      <c r="I183" s="283" t="s">
        <v>1886</v>
      </c>
      <c r="J183" s="283"/>
      <c r="K183" s="331"/>
    </row>
    <row r="184" s="1" customFormat="1" ht="15" customHeight="1">
      <c r="B184" s="308"/>
      <c r="C184" s="283" t="s">
        <v>1915</v>
      </c>
      <c r="D184" s="283"/>
      <c r="E184" s="283"/>
      <c r="F184" s="306" t="s">
        <v>1851</v>
      </c>
      <c r="G184" s="283"/>
      <c r="H184" s="283" t="s">
        <v>1928</v>
      </c>
      <c r="I184" s="283" t="s">
        <v>1886</v>
      </c>
      <c r="J184" s="283"/>
      <c r="K184" s="331"/>
    </row>
    <row r="185" s="1" customFormat="1" ht="15" customHeight="1">
      <c r="B185" s="308"/>
      <c r="C185" s="283" t="s">
        <v>130</v>
      </c>
      <c r="D185" s="283"/>
      <c r="E185" s="283"/>
      <c r="F185" s="306" t="s">
        <v>1857</v>
      </c>
      <c r="G185" s="283"/>
      <c r="H185" s="283" t="s">
        <v>1929</v>
      </c>
      <c r="I185" s="283" t="s">
        <v>1853</v>
      </c>
      <c r="J185" s="283">
        <v>50</v>
      </c>
      <c r="K185" s="331"/>
    </row>
    <row r="186" s="1" customFormat="1" ht="15" customHeight="1">
      <c r="B186" s="308"/>
      <c r="C186" s="283" t="s">
        <v>1930</v>
      </c>
      <c r="D186" s="283"/>
      <c r="E186" s="283"/>
      <c r="F186" s="306" t="s">
        <v>1857</v>
      </c>
      <c r="G186" s="283"/>
      <c r="H186" s="283" t="s">
        <v>1931</v>
      </c>
      <c r="I186" s="283" t="s">
        <v>1932</v>
      </c>
      <c r="J186" s="283"/>
      <c r="K186" s="331"/>
    </row>
    <row r="187" s="1" customFormat="1" ht="15" customHeight="1">
      <c r="B187" s="308"/>
      <c r="C187" s="283" t="s">
        <v>1933</v>
      </c>
      <c r="D187" s="283"/>
      <c r="E187" s="283"/>
      <c r="F187" s="306" t="s">
        <v>1857</v>
      </c>
      <c r="G187" s="283"/>
      <c r="H187" s="283" t="s">
        <v>1934</v>
      </c>
      <c r="I187" s="283" t="s">
        <v>1932</v>
      </c>
      <c r="J187" s="283"/>
      <c r="K187" s="331"/>
    </row>
    <row r="188" s="1" customFormat="1" ht="15" customHeight="1">
      <c r="B188" s="308"/>
      <c r="C188" s="283" t="s">
        <v>1935</v>
      </c>
      <c r="D188" s="283"/>
      <c r="E188" s="283"/>
      <c r="F188" s="306" t="s">
        <v>1857</v>
      </c>
      <c r="G188" s="283"/>
      <c r="H188" s="283" t="s">
        <v>1936</v>
      </c>
      <c r="I188" s="283" t="s">
        <v>1932</v>
      </c>
      <c r="J188" s="283"/>
      <c r="K188" s="331"/>
    </row>
    <row r="189" s="1" customFormat="1" ht="15" customHeight="1">
      <c r="B189" s="308"/>
      <c r="C189" s="344" t="s">
        <v>1937</v>
      </c>
      <c r="D189" s="283"/>
      <c r="E189" s="283"/>
      <c r="F189" s="306" t="s">
        <v>1857</v>
      </c>
      <c r="G189" s="283"/>
      <c r="H189" s="283" t="s">
        <v>1938</v>
      </c>
      <c r="I189" s="283" t="s">
        <v>1939</v>
      </c>
      <c r="J189" s="345" t="s">
        <v>1940</v>
      </c>
      <c r="K189" s="331"/>
    </row>
    <row r="190" s="16" customFormat="1" ht="15" customHeight="1">
      <c r="B190" s="346"/>
      <c r="C190" s="347" t="s">
        <v>1941</v>
      </c>
      <c r="D190" s="348"/>
      <c r="E190" s="348"/>
      <c r="F190" s="349" t="s">
        <v>1857</v>
      </c>
      <c r="G190" s="348"/>
      <c r="H190" s="348" t="s">
        <v>1942</v>
      </c>
      <c r="I190" s="348" t="s">
        <v>1939</v>
      </c>
      <c r="J190" s="350" t="s">
        <v>1940</v>
      </c>
      <c r="K190" s="351"/>
    </row>
    <row r="191" s="1" customFormat="1" ht="15" customHeight="1">
      <c r="B191" s="308"/>
      <c r="C191" s="344" t="s">
        <v>41</v>
      </c>
      <c r="D191" s="283"/>
      <c r="E191" s="283"/>
      <c r="F191" s="306" t="s">
        <v>1851</v>
      </c>
      <c r="G191" s="283"/>
      <c r="H191" s="280" t="s">
        <v>1943</v>
      </c>
      <c r="I191" s="283" t="s">
        <v>1944</v>
      </c>
      <c r="J191" s="283"/>
      <c r="K191" s="331"/>
    </row>
    <row r="192" s="1" customFormat="1" ht="15" customHeight="1">
      <c r="B192" s="308"/>
      <c r="C192" s="344" t="s">
        <v>1945</v>
      </c>
      <c r="D192" s="283"/>
      <c r="E192" s="283"/>
      <c r="F192" s="306" t="s">
        <v>1851</v>
      </c>
      <c r="G192" s="283"/>
      <c r="H192" s="283" t="s">
        <v>1946</v>
      </c>
      <c r="I192" s="283" t="s">
        <v>1886</v>
      </c>
      <c r="J192" s="283"/>
      <c r="K192" s="331"/>
    </row>
    <row r="193" s="1" customFormat="1" ht="15" customHeight="1">
      <c r="B193" s="308"/>
      <c r="C193" s="344" t="s">
        <v>1947</v>
      </c>
      <c r="D193" s="283"/>
      <c r="E193" s="283"/>
      <c r="F193" s="306" t="s">
        <v>1851</v>
      </c>
      <c r="G193" s="283"/>
      <c r="H193" s="283" t="s">
        <v>1948</v>
      </c>
      <c r="I193" s="283" t="s">
        <v>1886</v>
      </c>
      <c r="J193" s="283"/>
      <c r="K193" s="331"/>
    </row>
    <row r="194" s="1" customFormat="1" ht="15" customHeight="1">
      <c r="B194" s="308"/>
      <c r="C194" s="344" t="s">
        <v>1949</v>
      </c>
      <c r="D194" s="283"/>
      <c r="E194" s="283"/>
      <c r="F194" s="306" t="s">
        <v>1857</v>
      </c>
      <c r="G194" s="283"/>
      <c r="H194" s="283" t="s">
        <v>1950</v>
      </c>
      <c r="I194" s="283" t="s">
        <v>1886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1951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1952</v>
      </c>
      <c r="D201" s="353"/>
      <c r="E201" s="353"/>
      <c r="F201" s="353" t="s">
        <v>1953</v>
      </c>
      <c r="G201" s="354"/>
      <c r="H201" s="353" t="s">
        <v>1954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1944</v>
      </c>
      <c r="D203" s="283"/>
      <c r="E203" s="283"/>
      <c r="F203" s="306" t="s">
        <v>42</v>
      </c>
      <c r="G203" s="283"/>
      <c r="H203" s="283" t="s">
        <v>1955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43</v>
      </c>
      <c r="G204" s="283"/>
      <c r="H204" s="283" t="s">
        <v>1956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46</v>
      </c>
      <c r="G205" s="283"/>
      <c r="H205" s="283" t="s">
        <v>1957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44</v>
      </c>
      <c r="G206" s="283"/>
      <c r="H206" s="283" t="s">
        <v>1958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45</v>
      </c>
      <c r="G207" s="283"/>
      <c r="H207" s="283" t="s">
        <v>1959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1898</v>
      </c>
      <c r="D209" s="283"/>
      <c r="E209" s="283"/>
      <c r="F209" s="306" t="s">
        <v>77</v>
      </c>
      <c r="G209" s="283"/>
      <c r="H209" s="283" t="s">
        <v>1960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1794</v>
      </c>
      <c r="G210" s="283"/>
      <c r="H210" s="283" t="s">
        <v>1795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1792</v>
      </c>
      <c r="G211" s="283"/>
      <c r="H211" s="283" t="s">
        <v>1961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1796</v>
      </c>
      <c r="G212" s="344"/>
      <c r="H212" s="335" t="s">
        <v>1797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1798</v>
      </c>
      <c r="G213" s="344"/>
      <c r="H213" s="335" t="s">
        <v>1466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1922</v>
      </c>
      <c r="D215" s="283"/>
      <c r="E215" s="283"/>
      <c r="F215" s="306">
        <v>1</v>
      </c>
      <c r="G215" s="344"/>
      <c r="H215" s="335" t="s">
        <v>1962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1963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1964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1965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2024-10-22T11:07:21Z</dcterms:created>
  <dcterms:modified xsi:type="dcterms:W3CDTF">2024-10-22T11:07:40Z</dcterms:modified>
</cp:coreProperties>
</file>