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ubkova\Desktop\"/>
    </mc:Choice>
  </mc:AlternateContent>
  <bookViews>
    <workbookView xWindow="0" yWindow="0" windowWidth="0" windowHeight="0"/>
  </bookViews>
  <sheets>
    <sheet name="Rekapitulace stavby" sheetId="1" r:id="rId1"/>
    <sheet name="10-2 - SO 102 - Pozemní k..." sheetId="2" r:id="rId2"/>
    <sheet name="20-2 - SO 102 - Kácení st..." sheetId="3" r:id="rId3"/>
    <sheet name="30-2 - SO 501 - Přeložka ..." sheetId="4" r:id="rId4"/>
    <sheet name="60-2 - SO 432 - VO" sheetId="5" r:id="rId5"/>
    <sheet name="70-2 - SO 432 - Optika" sheetId="6" r:id="rId6"/>
    <sheet name="80-2 - SO 302 - Dešťová k..." sheetId="7" r:id="rId7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'10-2 - SO 102 - Pozemní k...'!$C$135:$K$517</definedName>
    <definedName name="_xlnm.Print_Area" localSheetId="1">'10-2 - SO 102 - Pozemní k...'!$C$4:$J$76,'10-2 - SO 102 - Pozemní k...'!$C$82:$J$115,'10-2 - SO 102 - Pozemní k...'!$C$121:$J$517</definedName>
    <definedName name="_xlnm.Print_Titles" localSheetId="1">'10-2 - SO 102 - Pozemní k...'!$135:$135</definedName>
    <definedName name="_xlnm._FilterDatabase" localSheetId="2" hidden="1">'20-2 - SO 102 - Kácení st...'!$C$123:$K$169</definedName>
    <definedName name="_xlnm.Print_Area" localSheetId="2">'20-2 - SO 102 - Kácení st...'!$C$4:$J$76,'20-2 - SO 102 - Kácení st...'!$C$82:$J$103,'20-2 - SO 102 - Kácení st...'!$C$109:$J$169</definedName>
    <definedName name="_xlnm.Print_Titles" localSheetId="2">'20-2 - SO 102 - Kácení st...'!$123:$123</definedName>
    <definedName name="_xlnm._FilterDatabase" localSheetId="3" hidden="1">'30-2 - SO 501 - Přeložka ...'!$C$124:$K$164</definedName>
    <definedName name="_xlnm.Print_Area" localSheetId="3">'30-2 - SO 501 - Přeložka ...'!$C$4:$J$76,'30-2 - SO 501 - Přeložka ...'!$C$82:$J$104,'30-2 - SO 501 - Přeložka ...'!$C$110:$J$164</definedName>
    <definedName name="_xlnm.Print_Titles" localSheetId="3">'30-2 - SO 501 - Přeložka ...'!$124:$124</definedName>
    <definedName name="_xlnm._FilterDatabase" localSheetId="4" hidden="1">'60-2 - SO 432 - VO'!$C$121:$K$302</definedName>
    <definedName name="_xlnm.Print_Area" localSheetId="4">'60-2 - SO 432 - VO'!$C$4:$J$76,'60-2 - SO 432 - VO'!$C$82:$J$101,'60-2 - SO 432 - VO'!$C$107:$J$302</definedName>
    <definedName name="_xlnm.Print_Titles" localSheetId="4">'60-2 - SO 432 - VO'!$121:$121</definedName>
    <definedName name="_xlnm._FilterDatabase" localSheetId="5" hidden="1">'70-2 - SO 432 - Optika'!$C$121:$K$174</definedName>
    <definedName name="_xlnm.Print_Area" localSheetId="5">'70-2 - SO 432 - Optika'!$C$4:$J$76,'70-2 - SO 432 - Optika'!$C$82:$J$101,'70-2 - SO 432 - Optika'!$C$107:$J$174</definedName>
    <definedName name="_xlnm.Print_Titles" localSheetId="5">'70-2 - SO 432 - Optika'!$121:$121</definedName>
    <definedName name="_xlnm._FilterDatabase" localSheetId="6" hidden="1">'80-2 - SO 302 - Dešťová k...'!$C$128:$K$301</definedName>
    <definedName name="_xlnm.Print_Area" localSheetId="6">'80-2 - SO 302 - Dešťová k...'!$C$4:$J$76,'80-2 - SO 302 - Dešťová k...'!$C$82:$J$108,'80-2 - SO 302 - Dešťová k...'!$C$114:$J$301</definedName>
    <definedName name="_xlnm.Print_Titles" localSheetId="6">'80-2 - SO 302 - Dešťová k...'!$128:$128</definedName>
  </definedNames>
  <calcPr/>
</workbook>
</file>

<file path=xl/calcChain.xml><?xml version="1.0" encoding="utf-8"?>
<calcChain xmlns="http://schemas.openxmlformats.org/spreadsheetml/2006/main">
  <c i="7" l="1" r="J39"/>
  <c r="J38"/>
  <c i="1" r="AY101"/>
  <c i="7" r="J37"/>
  <c i="1" r="AX101"/>
  <c i="7" r="BI300"/>
  <c r="BH300"/>
  <c r="BG300"/>
  <c r="BF300"/>
  <c r="T300"/>
  <c r="T299"/>
  <c r="R300"/>
  <c r="R299"/>
  <c r="P300"/>
  <c r="P299"/>
  <c r="BI297"/>
  <c r="BH297"/>
  <c r="BG297"/>
  <c r="BF297"/>
  <c r="T297"/>
  <c r="T296"/>
  <c r="R297"/>
  <c r="R296"/>
  <c r="P297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6" r="J39"/>
  <c r="J38"/>
  <c i="1" r="AY100"/>
  <c i="6" r="J37"/>
  <c i="1" r="AX100"/>
  <c i="6"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5" r="J39"/>
  <c r="J38"/>
  <c i="1" r="AY99"/>
  <c i="5" r="J37"/>
  <c i="1" r="AX99"/>
  <c i="5"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4" r="J39"/>
  <c r="J38"/>
  <c i="1" r="AY98"/>
  <c i="4" r="J37"/>
  <c i="1" r="AX98"/>
  <c i="4" r="BI163"/>
  <c r="BH163"/>
  <c r="BG163"/>
  <c r="BF163"/>
  <c r="T163"/>
  <c r="T162"/>
  <c r="R163"/>
  <c r="R162"/>
  <c r="P163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3" r="J39"/>
  <c r="J38"/>
  <c i="1" r="AY97"/>
  <c i="3" r="J37"/>
  <c i="1" r="AX97"/>
  <c i="3"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91"/>
  <c r="E7"/>
  <c r="E112"/>
  <c i="2" r="J39"/>
  <c r="J38"/>
  <c i="1" r="AY96"/>
  <c i="2" r="J37"/>
  <c i="1" r="AX96"/>
  <c i="2" r="BI516"/>
  <c r="BH516"/>
  <c r="BG516"/>
  <c r="BF516"/>
  <c r="T516"/>
  <c r="T515"/>
  <c r="R516"/>
  <c r="R515"/>
  <c r="P516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78"/>
  <c r="BH478"/>
  <c r="BG478"/>
  <c r="BF478"/>
  <c r="T478"/>
  <c r="T477"/>
  <c r="R478"/>
  <c r="R477"/>
  <c r="P478"/>
  <c r="P477"/>
  <c r="BI475"/>
  <c r="BH475"/>
  <c r="BG475"/>
  <c r="BF475"/>
  <c r="T475"/>
  <c r="R475"/>
  <c r="P475"/>
  <c r="BI472"/>
  <c r="BH472"/>
  <c r="BG472"/>
  <c r="BF472"/>
  <c r="T472"/>
  <c r="R472"/>
  <c r="P472"/>
  <c r="BI465"/>
  <c r="BH465"/>
  <c r="BG465"/>
  <c r="BF465"/>
  <c r="T465"/>
  <c r="R465"/>
  <c r="P465"/>
  <c r="BI461"/>
  <c r="BH461"/>
  <c r="BG461"/>
  <c r="BF461"/>
  <c r="T461"/>
  <c r="T460"/>
  <c r="R461"/>
  <c r="R460"/>
  <c r="P461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5"/>
  <c r="BH355"/>
  <c r="BG355"/>
  <c r="BF355"/>
  <c r="T355"/>
  <c r="R355"/>
  <c r="P355"/>
  <c r="BI349"/>
  <c r="BH349"/>
  <c r="BG349"/>
  <c r="BF349"/>
  <c r="T349"/>
  <c r="R349"/>
  <c r="P349"/>
  <c r="BI345"/>
  <c r="BH345"/>
  <c r="BG345"/>
  <c r="BF345"/>
  <c r="T345"/>
  <c r="R345"/>
  <c r="P345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77"/>
  <c r="BH277"/>
  <c r="BG277"/>
  <c r="BF277"/>
  <c r="T277"/>
  <c r="R277"/>
  <c r="P277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4"/>
  <c r="BH234"/>
  <c r="BG234"/>
  <c r="BF234"/>
  <c r="T234"/>
  <c r="R234"/>
  <c r="P234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4"/>
  <c r="J93"/>
  <c r="F93"/>
  <c r="F91"/>
  <c r="E89"/>
  <c r="J20"/>
  <c r="E20"/>
  <c r="F133"/>
  <c r="J19"/>
  <c r="J14"/>
  <c r="J130"/>
  <c r="E7"/>
  <c r="E124"/>
  <c i="1" r="L90"/>
  <c r="AM90"/>
  <c r="AM89"/>
  <c r="L89"/>
  <c r="AM87"/>
  <c r="L87"/>
  <c r="L85"/>
  <c r="L84"/>
  <c i="2" r="BK516"/>
  <c r="J516"/>
  <c r="BK513"/>
  <c r="J513"/>
  <c r="BK511"/>
  <c r="J511"/>
  <c r="BK509"/>
  <c r="J509"/>
  <c r="BK507"/>
  <c r="J507"/>
  <c r="BK502"/>
  <c r="J502"/>
  <c r="BK500"/>
  <c r="J500"/>
  <c r="BK498"/>
  <c r="J498"/>
  <c r="BK496"/>
  <c r="J496"/>
  <c r="BK494"/>
  <c r="J494"/>
  <c r="BK490"/>
  <c r="J490"/>
  <c r="BK488"/>
  <c r="J488"/>
  <c r="BK485"/>
  <c r="J485"/>
  <c r="BK478"/>
  <c r="J478"/>
  <c r="BK475"/>
  <c r="J475"/>
  <c r="BK472"/>
  <c r="BK465"/>
  <c r="BK461"/>
  <c r="J461"/>
  <c r="BK458"/>
  <c r="J458"/>
  <c r="J456"/>
  <c r="BK451"/>
  <c r="J451"/>
  <c r="BK448"/>
  <c r="BK445"/>
  <c r="BK442"/>
  <c r="J505"/>
  <c r="J453"/>
  <c r="J442"/>
  <c r="BK439"/>
  <c r="J439"/>
  <c r="BK436"/>
  <c r="J436"/>
  <c r="BK434"/>
  <c r="J434"/>
  <c r="BK432"/>
  <c r="BK429"/>
  <c r="BK427"/>
  <c r="BK424"/>
  <c r="BK421"/>
  <c r="BK418"/>
  <c r="BK415"/>
  <c r="BK413"/>
  <c r="BK411"/>
  <c r="BK409"/>
  <c r="BK407"/>
  <c r="BK405"/>
  <c r="BK403"/>
  <c r="BK401"/>
  <c r="BK399"/>
  <c r="BK397"/>
  <c r="BK395"/>
  <c r="BK393"/>
  <c r="BK391"/>
  <c r="J391"/>
  <c r="J389"/>
  <c r="J383"/>
  <c r="J380"/>
  <c r="J378"/>
  <c r="J376"/>
  <c r="J374"/>
  <c r="J372"/>
  <c r="J370"/>
  <c r="J368"/>
  <c r="J366"/>
  <c r="J364"/>
  <c r="J362"/>
  <c r="J360"/>
  <c r="J355"/>
  <c r="J349"/>
  <c r="J345"/>
  <c r="J339"/>
  <c r="J337"/>
  <c r="BK333"/>
  <c r="J329"/>
  <c r="J323"/>
  <c r="J320"/>
  <c r="J317"/>
  <c r="J312"/>
  <c r="J307"/>
  <c r="J304"/>
  <c r="J299"/>
  <c r="J296"/>
  <c r="J293"/>
  <c r="J277"/>
  <c r="J270"/>
  <c r="J267"/>
  <c r="J264"/>
  <c r="J261"/>
  <c r="J258"/>
  <c r="J254"/>
  <c r="J251"/>
  <c r="J247"/>
  <c r="J245"/>
  <c r="J234"/>
  <c r="J228"/>
  <c r="J225"/>
  <c r="J222"/>
  <c r="J219"/>
  <c r="J216"/>
  <c r="J213"/>
  <c r="J208"/>
  <c r="J205"/>
  <c r="J203"/>
  <c r="J200"/>
  <c r="J197"/>
  <c r="J194"/>
  <c r="J179"/>
  <c r="J176"/>
  <c r="J174"/>
  <c r="J168"/>
  <c r="J165"/>
  <c r="J162"/>
  <c r="J159"/>
  <c r="J156"/>
  <c r="J153"/>
  <c r="BK150"/>
  <c r="BK145"/>
  <c r="BK142"/>
  <c r="BK139"/>
  <c r="J472"/>
  <c i="3" r="BK168"/>
  <c r="BK159"/>
  <c r="BK154"/>
  <c r="J147"/>
  <c r="J142"/>
  <c r="J137"/>
  <c r="J134"/>
  <c r="J129"/>
  <c r="J168"/>
  <c r="J159"/>
  <c r="J154"/>
  <c r="BK147"/>
  <c r="BK142"/>
  <c r="BK137"/>
  <c r="BK129"/>
  <c i="4" r="BK163"/>
  <c r="BK157"/>
  <c r="BK153"/>
  <c r="BK149"/>
  <c r="BK145"/>
  <c r="BK139"/>
  <c r="J135"/>
  <c r="BK131"/>
  <c r="BK127"/>
  <c r="BK160"/>
  <c r="BK155"/>
  <c r="BK151"/>
  <c r="BK147"/>
  <c r="J142"/>
  <c r="J137"/>
  <c r="J133"/>
  <c r="J129"/>
  <c i="5" r="BK295"/>
  <c r="BK291"/>
  <c r="J287"/>
  <c r="BK283"/>
  <c r="J279"/>
  <c r="J275"/>
  <c r="BK271"/>
  <c r="J267"/>
  <c r="J263"/>
  <c r="BK259"/>
  <c r="BK255"/>
  <c r="BK251"/>
  <c r="BK247"/>
  <c r="J243"/>
  <c r="J239"/>
  <c r="J237"/>
  <c r="BK233"/>
  <c r="BK229"/>
  <c r="J223"/>
  <c r="J219"/>
  <c r="J215"/>
  <c r="J211"/>
  <c r="BK207"/>
  <c r="BK203"/>
  <c r="J199"/>
  <c r="J195"/>
  <c r="BK191"/>
  <c r="BK187"/>
  <c r="J183"/>
  <c r="BK177"/>
  <c r="J173"/>
  <c r="BK169"/>
  <c r="J165"/>
  <c r="J161"/>
  <c r="BK157"/>
  <c r="BK153"/>
  <c r="BK149"/>
  <c r="BK145"/>
  <c r="J141"/>
  <c r="J137"/>
  <c r="BK133"/>
  <c r="BK129"/>
  <c r="BK125"/>
  <c r="J301"/>
  <c r="J297"/>
  <c r="J293"/>
  <c r="BK289"/>
  <c r="BK285"/>
  <c r="J281"/>
  <c r="BK277"/>
  <c r="J271"/>
  <c r="BK267"/>
  <c r="BK263"/>
  <c r="BK261"/>
  <c r="BK257"/>
  <c r="BK253"/>
  <c r="J247"/>
  <c r="BK243"/>
  <c r="BK239"/>
  <c r="J235"/>
  <c r="BK231"/>
  <c r="BK227"/>
  <c r="BK223"/>
  <c r="BK219"/>
  <c r="BK215"/>
  <c r="BK211"/>
  <c r="J207"/>
  <c r="J203"/>
  <c r="BK199"/>
  <c r="BK195"/>
  <c r="J191"/>
  <c r="J187"/>
  <c r="BK183"/>
  <c r="BK181"/>
  <c r="J177"/>
  <c r="BK173"/>
  <c r="J169"/>
  <c r="BK165"/>
  <c r="BK161"/>
  <c r="J157"/>
  <c r="J153"/>
  <c r="J149"/>
  <c r="J145"/>
  <c r="BK141"/>
  <c r="BK137"/>
  <c r="J133"/>
  <c r="J129"/>
  <c r="J125"/>
  <c i="6" r="J171"/>
  <c r="BK167"/>
  <c r="BK163"/>
  <c r="J159"/>
  <c r="J155"/>
  <c r="BK153"/>
  <c r="J147"/>
  <c r="J143"/>
  <c r="J139"/>
  <c r="BK135"/>
  <c r="J131"/>
  <c r="BK127"/>
  <c r="BK173"/>
  <c r="J169"/>
  <c r="BK165"/>
  <c r="BK161"/>
  <c r="J157"/>
  <c r="J153"/>
  <c r="BK149"/>
  <c r="BK145"/>
  <c r="J141"/>
  <c r="BK137"/>
  <c r="BK133"/>
  <c r="J129"/>
  <c r="J125"/>
  <c i="7" r="BK297"/>
  <c r="BK292"/>
  <c r="BK288"/>
  <c r="BK284"/>
  <c r="BK280"/>
  <c r="BK276"/>
  <c r="J272"/>
  <c r="J268"/>
  <c r="J264"/>
  <c r="J260"/>
  <c r="J256"/>
  <c r="J252"/>
  <c r="BK247"/>
  <c r="BK242"/>
  <c r="J237"/>
  <c r="BK233"/>
  <c r="J226"/>
  <c r="J219"/>
  <c r="J214"/>
  <c r="J210"/>
  <c r="BK202"/>
  <c r="J195"/>
  <c r="BK188"/>
  <c r="J181"/>
  <c r="BK173"/>
  <c r="J164"/>
  <c r="J158"/>
  <c r="BK151"/>
  <c r="BK141"/>
  <c r="J132"/>
  <c r="J300"/>
  <c r="BK294"/>
  <c r="J292"/>
  <c r="J288"/>
  <c r="J284"/>
  <c r="BK278"/>
  <c r="J274"/>
  <c r="BK270"/>
  <c r="BK266"/>
  <c r="J262"/>
  <c r="J258"/>
  <c r="J254"/>
  <c r="BK249"/>
  <c r="BK244"/>
  <c r="BK239"/>
  <c r="BK235"/>
  <c r="J230"/>
  <c r="BK223"/>
  <c r="BK216"/>
  <c r="BK210"/>
  <c r="BK205"/>
  <c r="BK199"/>
  <c r="J191"/>
  <c r="J184"/>
  <c r="J173"/>
  <c r="BK164"/>
  <c r="BK158"/>
  <c r="J151"/>
  <c r="J141"/>
  <c r="BK132"/>
  <c i="2" r="BK453"/>
  <c r="J448"/>
  <c r="J445"/>
  <c r="BK505"/>
  <c r="BK456"/>
  <c i="1" r="AS95"/>
  <c i="2" r="J432"/>
  <c r="J429"/>
  <c r="J427"/>
  <c r="J424"/>
  <c r="J421"/>
  <c r="J418"/>
  <c r="J415"/>
  <c r="J413"/>
  <c r="J411"/>
  <c r="J409"/>
  <c r="J407"/>
  <c r="J405"/>
  <c r="J403"/>
  <c r="J401"/>
  <c r="J399"/>
  <c r="J397"/>
  <c r="J395"/>
  <c r="J393"/>
  <c r="BK389"/>
  <c r="BK383"/>
  <c r="BK380"/>
  <c r="BK378"/>
  <c r="BK376"/>
  <c r="BK374"/>
  <c r="BK372"/>
  <c r="BK370"/>
  <c r="BK368"/>
  <c r="BK366"/>
  <c r="BK364"/>
  <c r="BK362"/>
  <c r="BK360"/>
  <c r="BK355"/>
  <c r="BK349"/>
  <c r="BK345"/>
  <c r="BK339"/>
  <c r="BK337"/>
  <c r="J333"/>
  <c r="BK329"/>
  <c r="BK323"/>
  <c r="BK320"/>
  <c r="BK317"/>
  <c r="BK312"/>
  <c r="BK307"/>
  <c r="BK304"/>
  <c r="BK299"/>
  <c r="BK296"/>
  <c r="BK293"/>
  <c r="BK277"/>
  <c r="BK270"/>
  <c r="BK267"/>
  <c r="BK264"/>
  <c r="BK261"/>
  <c r="BK258"/>
  <c r="BK254"/>
  <c r="BK251"/>
  <c r="BK247"/>
  <c r="BK245"/>
  <c r="BK234"/>
  <c r="BK228"/>
  <c r="BK225"/>
  <c r="BK222"/>
  <c r="BK219"/>
  <c r="BK216"/>
  <c r="BK213"/>
  <c r="BK208"/>
  <c r="BK205"/>
  <c r="BK203"/>
  <c r="BK200"/>
  <c r="BK197"/>
  <c r="BK194"/>
  <c r="BK179"/>
  <c r="BK176"/>
  <c r="BK174"/>
  <c r="BK168"/>
  <c r="BK165"/>
  <c r="BK162"/>
  <c r="BK159"/>
  <c r="BK156"/>
  <c r="BK153"/>
  <c r="J150"/>
  <c r="J145"/>
  <c r="J142"/>
  <c r="J139"/>
  <c r="J465"/>
  <c i="3" r="BK165"/>
  <c r="BK157"/>
  <c r="J150"/>
  <c r="BK145"/>
  <c r="BK140"/>
  <c r="BK134"/>
  <c r="BK132"/>
  <c r="BK127"/>
  <c r="J165"/>
  <c r="J157"/>
  <c r="BK150"/>
  <c r="J145"/>
  <c r="J140"/>
  <c r="J132"/>
  <c r="J127"/>
  <c i="4" r="J160"/>
  <c r="J155"/>
  <c r="J151"/>
  <c r="J147"/>
  <c r="BK142"/>
  <c r="BK137"/>
  <c r="BK133"/>
  <c r="BK129"/>
  <c r="J163"/>
  <c r="J157"/>
  <c r="J153"/>
  <c r="J149"/>
  <c r="J145"/>
  <c r="J139"/>
  <c r="BK135"/>
  <c r="J131"/>
  <c r="J127"/>
  <c i="5" r="J299"/>
  <c r="BK297"/>
  <c r="BK293"/>
  <c r="J289"/>
  <c r="J285"/>
  <c r="BK281"/>
  <c r="J277"/>
  <c r="J273"/>
  <c r="J269"/>
  <c r="J265"/>
  <c r="J261"/>
  <c r="J257"/>
  <c r="J253"/>
  <c r="J251"/>
  <c r="BK249"/>
  <c r="BK245"/>
  <c r="BK241"/>
  <c r="BK235"/>
  <c r="J231"/>
  <c r="J227"/>
  <c r="BK225"/>
  <c r="J221"/>
  <c r="BK217"/>
  <c r="J213"/>
  <c r="BK209"/>
  <c r="J205"/>
  <c r="J201"/>
  <c r="J197"/>
  <c r="BK193"/>
  <c r="BK189"/>
  <c r="J185"/>
  <c r="J181"/>
  <c r="J179"/>
  <c r="J175"/>
  <c r="J171"/>
  <c r="J167"/>
  <c r="J163"/>
  <c r="J159"/>
  <c r="J155"/>
  <c r="J151"/>
  <c r="BK147"/>
  <c r="J143"/>
  <c r="BK139"/>
  <c r="J135"/>
  <c r="BK131"/>
  <c r="BK127"/>
  <c r="BK301"/>
  <c r="BK299"/>
  <c r="J295"/>
  <c r="J291"/>
  <c r="BK287"/>
  <c r="J283"/>
  <c r="BK279"/>
  <c r="BK275"/>
  <c r="BK273"/>
  <c r="BK269"/>
  <c r="BK265"/>
  <c r="J259"/>
  <c r="J255"/>
  <c r="J249"/>
  <c r="J245"/>
  <c r="J241"/>
  <c r="BK237"/>
  <c r="J233"/>
  <c r="J229"/>
  <c r="J225"/>
  <c r="BK221"/>
  <c r="J217"/>
  <c r="BK213"/>
  <c r="J209"/>
  <c r="BK205"/>
  <c r="BK201"/>
  <c r="BK197"/>
  <c r="J193"/>
  <c r="J189"/>
  <c r="BK185"/>
  <c r="BK179"/>
  <c r="BK175"/>
  <c r="BK171"/>
  <c r="BK167"/>
  <c r="BK163"/>
  <c r="BK159"/>
  <c r="BK155"/>
  <c r="BK151"/>
  <c r="J147"/>
  <c r="BK143"/>
  <c r="J139"/>
  <c r="BK135"/>
  <c r="J131"/>
  <c r="J127"/>
  <c i="6" r="J173"/>
  <c r="BK169"/>
  <c r="J165"/>
  <c r="J161"/>
  <c r="BK157"/>
  <c r="BK151"/>
  <c r="J149"/>
  <c r="J145"/>
  <c r="BK141"/>
  <c r="J137"/>
  <c r="J133"/>
  <c r="BK129"/>
  <c r="BK125"/>
  <c r="BK171"/>
  <c r="J167"/>
  <c r="J163"/>
  <c r="BK159"/>
  <c r="BK155"/>
  <c r="J151"/>
  <c r="BK147"/>
  <c r="BK143"/>
  <c r="BK139"/>
  <c r="J135"/>
  <c r="BK131"/>
  <c r="J127"/>
  <c i="7" r="BK300"/>
  <c r="J294"/>
  <c r="BK290"/>
  <c r="J286"/>
  <c r="J282"/>
  <c r="J278"/>
  <c r="BK274"/>
  <c r="J270"/>
  <c r="J266"/>
  <c r="BK262"/>
  <c r="BK258"/>
  <c r="BK254"/>
  <c r="J249"/>
  <c r="J244"/>
  <c r="J239"/>
  <c r="J235"/>
  <c r="BK230"/>
  <c r="J223"/>
  <c r="J216"/>
  <c r="J212"/>
  <c r="J205"/>
  <c r="J199"/>
  <c r="BK191"/>
  <c r="BK184"/>
  <c r="BK176"/>
  <c r="J167"/>
  <c r="J162"/>
  <c r="J156"/>
  <c r="BK147"/>
  <c r="BK135"/>
  <c r="J297"/>
  <c r="J290"/>
  <c r="BK286"/>
  <c r="BK282"/>
  <c r="J280"/>
  <c r="J276"/>
  <c r="BK272"/>
  <c r="BK268"/>
  <c r="BK264"/>
  <c r="BK260"/>
  <c r="BK256"/>
  <c r="BK252"/>
  <c r="J247"/>
  <c r="J242"/>
  <c r="BK237"/>
  <c r="J233"/>
  <c r="BK226"/>
  <c r="BK219"/>
  <c r="BK214"/>
  <c r="BK212"/>
  <c r="J202"/>
  <c r="BK195"/>
  <c r="J188"/>
  <c r="BK181"/>
  <c r="J176"/>
  <c r="BK167"/>
  <c r="BK162"/>
  <c r="BK156"/>
  <c r="J147"/>
  <c r="J135"/>
  <c i="2" l="1" r="P138"/>
  <c r="T138"/>
  <c r="P250"/>
  <c r="BK266"/>
  <c r="J266"/>
  <c r="J102"/>
  <c r="T266"/>
  <c r="P359"/>
  <c r="T359"/>
  <c r="P388"/>
  <c r="R388"/>
  <c r="BK450"/>
  <c r="J450"/>
  <c r="J105"/>
  <c r="R450"/>
  <c r="P464"/>
  <c r="R464"/>
  <c r="BK484"/>
  <c r="J484"/>
  <c r="J110"/>
  <c r="R484"/>
  <c r="BK493"/>
  <c r="J493"/>
  <c r="J112"/>
  <c r="R493"/>
  <c r="BK504"/>
  <c r="J504"/>
  <c r="J113"/>
  <c r="R504"/>
  <c i="3" r="T126"/>
  <c r="T125"/>
  <c r="T124"/>
  <c i="4" r="P126"/>
  <c r="T126"/>
  <c r="P144"/>
  <c r="R144"/>
  <c i="5" r="BK124"/>
  <c r="BK123"/>
  <c r="J123"/>
  <c r="J99"/>
  <c r="T124"/>
  <c r="T123"/>
  <c r="T122"/>
  <c i="6" r="BK124"/>
  <c r="J124"/>
  <c r="J100"/>
  <c r="R124"/>
  <c r="R123"/>
  <c r="R122"/>
  <c i="7" r="T222"/>
  <c i="2" r="BK138"/>
  <c r="J138"/>
  <c r="J100"/>
  <c r="R138"/>
  <c r="BK250"/>
  <c r="J250"/>
  <c r="J101"/>
  <c r="R250"/>
  <c r="T250"/>
  <c r="P266"/>
  <c r="R266"/>
  <c r="BK359"/>
  <c r="J359"/>
  <c r="J103"/>
  <c r="R359"/>
  <c r="BK388"/>
  <c r="J388"/>
  <c r="J104"/>
  <c r="T388"/>
  <c r="P450"/>
  <c r="T450"/>
  <c r="BK464"/>
  <c r="J464"/>
  <c r="J108"/>
  <c r="T464"/>
  <c r="P484"/>
  <c r="T484"/>
  <c r="T463"/>
  <c r="P493"/>
  <c r="T493"/>
  <c r="P504"/>
  <c r="T504"/>
  <c i="3" r="BK126"/>
  <c r="J126"/>
  <c r="J100"/>
  <c r="P126"/>
  <c r="P125"/>
  <c r="P124"/>
  <c i="1" r="AU97"/>
  <c i="3" r="R126"/>
  <c r="R125"/>
  <c r="R124"/>
  <c i="4" r="BK126"/>
  <c r="J126"/>
  <c r="J99"/>
  <c r="R126"/>
  <c r="R125"/>
  <c r="BK144"/>
  <c r="J144"/>
  <c r="J101"/>
  <c r="T144"/>
  <c i="5" r="P124"/>
  <c r="P123"/>
  <c r="P122"/>
  <c i="1" r="AU99"/>
  <c i="5" r="R124"/>
  <c r="R123"/>
  <c r="R122"/>
  <c i="6" r="P124"/>
  <c r="P123"/>
  <c r="P122"/>
  <c i="1" r="AU100"/>
  <c i="6" r="T124"/>
  <c r="T123"/>
  <c r="T122"/>
  <c i="7" r="BK131"/>
  <c r="J131"/>
  <c r="J100"/>
  <c r="P131"/>
  <c r="R131"/>
  <c r="T131"/>
  <c r="BK198"/>
  <c r="J198"/>
  <c r="J101"/>
  <c r="P198"/>
  <c r="R198"/>
  <c r="T198"/>
  <c r="BK204"/>
  <c r="J204"/>
  <c r="J102"/>
  <c r="P204"/>
  <c r="R204"/>
  <c r="T204"/>
  <c r="BK222"/>
  <c r="J222"/>
  <c r="J104"/>
  <c r="P222"/>
  <c r="R222"/>
  <c r="BK232"/>
  <c r="J232"/>
  <c r="J105"/>
  <c r="P232"/>
  <c r="R232"/>
  <c r="T232"/>
  <c i="2" r="BK460"/>
  <c r="J460"/>
  <c r="J106"/>
  <c r="BK477"/>
  <c r="J477"/>
  <c r="J109"/>
  <c r="BK515"/>
  <c r="J515"/>
  <c r="J114"/>
  <c i="3" r="BK167"/>
  <c r="J167"/>
  <c r="J102"/>
  <c i="4" r="BK159"/>
  <c r="J159"/>
  <c r="J102"/>
  <c r="BK162"/>
  <c r="J162"/>
  <c r="J103"/>
  <c i="3" r="BK164"/>
  <c r="J164"/>
  <c r="J101"/>
  <c i="4" r="BK141"/>
  <c r="J141"/>
  <c r="J100"/>
  <c i="7" r="BK218"/>
  <c r="J218"/>
  <c r="J103"/>
  <c r="BK296"/>
  <c r="J296"/>
  <c r="J106"/>
  <c r="BK299"/>
  <c r="J299"/>
  <c r="J107"/>
  <c i="6" r="BK123"/>
  <c r="J123"/>
  <c r="J99"/>
  <c i="7" r="J91"/>
  <c r="F94"/>
  <c r="BE135"/>
  <c r="BE151"/>
  <c r="BE156"/>
  <c r="BE158"/>
  <c r="BE164"/>
  <c r="BE191"/>
  <c r="BE205"/>
  <c r="BE210"/>
  <c r="BE212"/>
  <c r="BE214"/>
  <c r="BE223"/>
  <c r="BE230"/>
  <c r="BE233"/>
  <c r="BE237"/>
  <c r="BE249"/>
  <c r="BE254"/>
  <c r="BE256"/>
  <c r="BE262"/>
  <c r="BE268"/>
  <c r="BE270"/>
  <c r="BE276"/>
  <c r="BE280"/>
  <c r="BE290"/>
  <c r="BE292"/>
  <c r="E85"/>
  <c r="BE132"/>
  <c r="BE141"/>
  <c r="BE147"/>
  <c r="BE162"/>
  <c r="BE167"/>
  <c r="BE173"/>
  <c r="BE176"/>
  <c r="BE181"/>
  <c r="BE184"/>
  <c r="BE188"/>
  <c r="BE195"/>
  <c r="BE199"/>
  <c r="BE202"/>
  <c r="BE216"/>
  <c r="BE219"/>
  <c r="BE226"/>
  <c r="BE235"/>
  <c r="BE239"/>
  <c r="BE242"/>
  <c r="BE244"/>
  <c r="BE247"/>
  <c r="BE252"/>
  <c r="BE258"/>
  <c r="BE260"/>
  <c r="BE264"/>
  <c r="BE266"/>
  <c r="BE272"/>
  <c r="BE274"/>
  <c r="BE278"/>
  <c r="BE282"/>
  <c r="BE284"/>
  <c r="BE286"/>
  <c r="BE288"/>
  <c r="BE294"/>
  <c r="BE297"/>
  <c r="BE300"/>
  <c i="5" r="J124"/>
  <c r="J100"/>
  <c i="6" r="J91"/>
  <c r="E110"/>
  <c r="BE129"/>
  <c r="BE135"/>
  <c r="BE141"/>
  <c r="BE143"/>
  <c r="BE147"/>
  <c r="BE153"/>
  <c r="BE157"/>
  <c r="BE159"/>
  <c r="BE163"/>
  <c r="BE167"/>
  <c r="BE171"/>
  <c r="BE173"/>
  <c i="5" r="BK122"/>
  <c r="J122"/>
  <c r="J98"/>
  <c i="6" r="F94"/>
  <c r="BE125"/>
  <c r="BE127"/>
  <c r="BE131"/>
  <c r="BE133"/>
  <c r="BE137"/>
  <c r="BE139"/>
  <c r="BE145"/>
  <c r="BE149"/>
  <c r="BE151"/>
  <c r="BE155"/>
  <c r="BE161"/>
  <c r="BE165"/>
  <c r="BE169"/>
  <c i="5" r="F94"/>
  <c r="E110"/>
  <c r="BE133"/>
  <c r="BE135"/>
  <c r="BE139"/>
  <c r="BE141"/>
  <c r="BE149"/>
  <c r="BE153"/>
  <c r="BE157"/>
  <c r="BE161"/>
  <c r="BE163"/>
  <c r="BE165"/>
  <c r="BE169"/>
  <c r="BE171"/>
  <c r="BE179"/>
  <c r="BE185"/>
  <c r="BE191"/>
  <c r="BE193"/>
  <c r="BE195"/>
  <c r="BE197"/>
  <c r="BE203"/>
  <c r="BE209"/>
  <c r="BE211"/>
  <c r="BE213"/>
  <c r="BE217"/>
  <c r="BE221"/>
  <c r="BE225"/>
  <c r="BE229"/>
  <c r="BE235"/>
  <c r="BE237"/>
  <c r="BE241"/>
  <c r="BE247"/>
  <c r="BE253"/>
  <c r="BE255"/>
  <c r="BE261"/>
  <c r="BE263"/>
  <c r="BE265"/>
  <c r="BE271"/>
  <c r="BE273"/>
  <c r="BE275"/>
  <c r="BE277"/>
  <c r="BE283"/>
  <c r="BE287"/>
  <c r="BE289"/>
  <c r="BE291"/>
  <c r="BE295"/>
  <c r="BE297"/>
  <c r="BE299"/>
  <c r="BE301"/>
  <c r="J91"/>
  <c r="BE125"/>
  <c r="BE127"/>
  <c r="BE129"/>
  <c r="BE131"/>
  <c r="BE137"/>
  <c r="BE143"/>
  <c r="BE145"/>
  <c r="BE147"/>
  <c r="BE151"/>
  <c r="BE155"/>
  <c r="BE159"/>
  <c r="BE167"/>
  <c r="BE173"/>
  <c r="BE175"/>
  <c r="BE177"/>
  <c r="BE181"/>
  <c r="BE183"/>
  <c r="BE187"/>
  <c r="BE189"/>
  <c r="BE199"/>
  <c r="BE201"/>
  <c r="BE205"/>
  <c r="BE207"/>
  <c r="BE215"/>
  <c r="BE219"/>
  <c r="BE223"/>
  <c r="BE227"/>
  <c r="BE231"/>
  <c r="BE233"/>
  <c r="BE239"/>
  <c r="BE243"/>
  <c r="BE245"/>
  <c r="BE249"/>
  <c r="BE251"/>
  <c r="BE257"/>
  <c r="BE259"/>
  <c r="BE267"/>
  <c r="BE269"/>
  <c r="BE279"/>
  <c r="BE281"/>
  <c r="BE285"/>
  <c r="BE293"/>
  <c i="4" r="E85"/>
  <c r="BE131"/>
  <c r="BE135"/>
  <c r="BE137"/>
  <c r="BE142"/>
  <c r="BE145"/>
  <c r="BE149"/>
  <c r="BE151"/>
  <c r="BE153"/>
  <c r="BE160"/>
  <c r="J91"/>
  <c r="F94"/>
  <c r="BE127"/>
  <c r="BE129"/>
  <c r="BE133"/>
  <c r="BE139"/>
  <c r="BE147"/>
  <c r="BE155"/>
  <c r="BE157"/>
  <c r="BE163"/>
  <c i="3" r="E85"/>
  <c r="F94"/>
  <c r="J118"/>
  <c r="BE127"/>
  <c r="BE132"/>
  <c r="BE134"/>
  <c r="BE140"/>
  <c r="BE145"/>
  <c r="BE147"/>
  <c r="BE150"/>
  <c r="BE159"/>
  <c r="BE168"/>
  <c r="BE129"/>
  <c r="BE137"/>
  <c r="BE142"/>
  <c r="BE154"/>
  <c r="BE157"/>
  <c r="BE165"/>
  <c i="2" r="BE465"/>
  <c r="BE472"/>
  <c r="E85"/>
  <c r="J91"/>
  <c r="F94"/>
  <c r="BE139"/>
  <c r="BE142"/>
  <c r="BE145"/>
  <c r="BE150"/>
  <c r="BE153"/>
  <c r="BE156"/>
  <c r="BE159"/>
  <c r="BE162"/>
  <c r="BE165"/>
  <c r="BE168"/>
  <c r="BE174"/>
  <c r="BE176"/>
  <c r="BE179"/>
  <c r="BE194"/>
  <c r="BE197"/>
  <c r="BE200"/>
  <c r="BE203"/>
  <c r="BE205"/>
  <c r="BE208"/>
  <c r="BE213"/>
  <c r="BE216"/>
  <c r="BE219"/>
  <c r="BE222"/>
  <c r="BE225"/>
  <c r="BE228"/>
  <c r="BE234"/>
  <c r="BE245"/>
  <c r="BE247"/>
  <c r="BE251"/>
  <c r="BE254"/>
  <c r="BE258"/>
  <c r="BE261"/>
  <c r="BE264"/>
  <c r="BE267"/>
  <c r="BE270"/>
  <c r="BE277"/>
  <c r="BE293"/>
  <c r="BE296"/>
  <c r="BE299"/>
  <c r="BE304"/>
  <c r="BE307"/>
  <c r="BE312"/>
  <c r="BE317"/>
  <c r="BE320"/>
  <c r="BE323"/>
  <c r="BE329"/>
  <c r="BE333"/>
  <c r="BE337"/>
  <c r="BE339"/>
  <c r="BE345"/>
  <c r="BE349"/>
  <c r="BE355"/>
  <c r="BE360"/>
  <c r="BE362"/>
  <c r="BE364"/>
  <c r="BE366"/>
  <c r="BE368"/>
  <c r="BE370"/>
  <c r="BE372"/>
  <c r="BE374"/>
  <c r="BE376"/>
  <c r="BE378"/>
  <c r="BE380"/>
  <c r="BE383"/>
  <c r="BE389"/>
  <c r="BE391"/>
  <c r="BE393"/>
  <c r="BE395"/>
  <c r="BE397"/>
  <c r="BE399"/>
  <c r="BE401"/>
  <c r="BE403"/>
  <c r="BE405"/>
  <c r="BE407"/>
  <c r="BE409"/>
  <c r="BE411"/>
  <c r="BE413"/>
  <c r="BE415"/>
  <c r="BE418"/>
  <c r="BE421"/>
  <c r="BE424"/>
  <c r="BE427"/>
  <c r="BE429"/>
  <c r="BE432"/>
  <c r="BE434"/>
  <c r="BE436"/>
  <c r="BE439"/>
  <c r="BE516"/>
  <c r="BE451"/>
  <c r="BE453"/>
  <c r="BE442"/>
  <c r="BE445"/>
  <c r="BE448"/>
  <c r="BE456"/>
  <c r="BE458"/>
  <c r="BE461"/>
  <c r="BE475"/>
  <c r="BE478"/>
  <c r="BE485"/>
  <c r="BE488"/>
  <c r="BE490"/>
  <c r="BE494"/>
  <c r="BE496"/>
  <c r="BE498"/>
  <c r="BE500"/>
  <c r="BE502"/>
  <c r="BE505"/>
  <c r="BE507"/>
  <c r="BE509"/>
  <c r="BE511"/>
  <c r="BE513"/>
  <c r="F37"/>
  <c i="1" r="BB96"/>
  <c r="AS94"/>
  <c i="2" r="F38"/>
  <c i="1" r="BC96"/>
  <c i="3" r="F36"/>
  <c i="1" r="BA97"/>
  <c i="3" r="J36"/>
  <c i="1" r="AW97"/>
  <c i="3" r="F38"/>
  <c i="1" r="BC97"/>
  <c i="4" r="F37"/>
  <c i="1" r="BB98"/>
  <c i="4" r="F38"/>
  <c i="1" r="BC98"/>
  <c i="5" r="J36"/>
  <c i="1" r="AW99"/>
  <c i="5" r="F38"/>
  <c i="1" r="BC99"/>
  <c i="6" r="J36"/>
  <c i="1" r="AW100"/>
  <c i="6" r="F37"/>
  <c i="1" r="BB100"/>
  <c i="6" r="F36"/>
  <c i="1" r="BA100"/>
  <c i="6" r="F38"/>
  <c i="1" r="BC100"/>
  <c i="7" r="J36"/>
  <c i="1" r="AW101"/>
  <c i="7" r="F36"/>
  <c i="1" r="BA101"/>
  <c i="7" r="F37"/>
  <c i="1" r="BB101"/>
  <c i="2" r="F39"/>
  <c i="1" r="BD96"/>
  <c i="2" r="J36"/>
  <c i="1" r="AW96"/>
  <c i="2" r="F36"/>
  <c i="1" r="BA96"/>
  <c i="3" r="F39"/>
  <c i="1" r="BD97"/>
  <c i="3" r="F37"/>
  <c i="1" r="BB97"/>
  <c i="4" r="J36"/>
  <c i="1" r="AW98"/>
  <c i="4" r="F36"/>
  <c i="1" r="BA98"/>
  <c i="4" r="F39"/>
  <c i="1" r="BD98"/>
  <c i="5" r="F36"/>
  <c i="1" r="BA99"/>
  <c i="5" r="F39"/>
  <c i="1" r="BD99"/>
  <c i="5" r="F37"/>
  <c i="1" r="BB99"/>
  <c i="6" r="F39"/>
  <c i="1" r="BD100"/>
  <c i="7" r="F38"/>
  <c i="1" r="BC101"/>
  <c i="7" r="F39"/>
  <c i="1" r="BD101"/>
  <c i="7" l="1" r="R130"/>
  <c r="R129"/>
  <c r="P130"/>
  <c r="P129"/>
  <c i="1" r="AU101"/>
  <c i="2" r="T492"/>
  <c r="P492"/>
  <c r="R137"/>
  <c r="R492"/>
  <c r="R463"/>
  <c r="T137"/>
  <c r="T136"/>
  <c i="7" r="T130"/>
  <c r="T129"/>
  <c i="4" r="T125"/>
  <c r="P125"/>
  <c i="1" r="AU98"/>
  <c i="2" r="P463"/>
  <c r="P137"/>
  <c r="P136"/>
  <c i="1" r="AU96"/>
  <c i="2" r="BK137"/>
  <c r="J137"/>
  <c r="J99"/>
  <c r="BK463"/>
  <c r="J463"/>
  <c r="J107"/>
  <c r="BK492"/>
  <c r="J492"/>
  <c r="J111"/>
  <c i="4" r="BK125"/>
  <c r="J125"/>
  <c r="J98"/>
  <c i="7" r="BK130"/>
  <c r="J130"/>
  <c r="J99"/>
  <c i="3" r="BK125"/>
  <c r="J125"/>
  <c r="J99"/>
  <c i="6" r="BK122"/>
  <c r="J122"/>
  <c r="J98"/>
  <c i="2" r="F35"/>
  <c i="1" r="AZ96"/>
  <c i="2" r="J35"/>
  <c i="1" r="AV96"/>
  <c r="AT96"/>
  <c i="3" r="F35"/>
  <c i="1" r="AZ97"/>
  <c i="3" r="J35"/>
  <c i="1" r="AV97"/>
  <c r="AT97"/>
  <c i="4" r="F35"/>
  <c i="1" r="AZ98"/>
  <c i="4" r="J35"/>
  <c i="1" r="AV98"/>
  <c r="AT98"/>
  <c i="5" r="F35"/>
  <c i="1" r="AZ99"/>
  <c i="5" r="J32"/>
  <c i="1" r="AG99"/>
  <c i="6" r="J35"/>
  <c i="1" r="AV100"/>
  <c r="AT100"/>
  <c i="7" r="J35"/>
  <c i="1" r="AV101"/>
  <c r="AT101"/>
  <c r="BD95"/>
  <c r="BD94"/>
  <c r="W33"/>
  <c r="BC95"/>
  <c r="BC94"/>
  <c r="AY94"/>
  <c i="5" r="J35"/>
  <c i="1" r="AV99"/>
  <c r="AT99"/>
  <c i="6" r="F35"/>
  <c i="1" r="AZ100"/>
  <c i="7" r="F35"/>
  <c i="1" r="AZ101"/>
  <c r="BA95"/>
  <c r="BA94"/>
  <c r="AW94"/>
  <c r="AK30"/>
  <c r="BB95"/>
  <c r="BB94"/>
  <c r="AX94"/>
  <c i="2" l="1" r="R136"/>
  <c r="BK136"/>
  <c r="J136"/>
  <c r="J98"/>
  <c i="3" r="BK124"/>
  <c r="J124"/>
  <c r="J98"/>
  <c i="7" r="BK129"/>
  <c r="J129"/>
  <c r="J98"/>
  <c i="1" r="AN99"/>
  <c i="5" r="J41"/>
  <c i="1" r="AU95"/>
  <c r="AU94"/>
  <c i="6" r="J32"/>
  <c i="1" r="AG100"/>
  <c r="AN100"/>
  <c r="W31"/>
  <c r="AX95"/>
  <c r="AY95"/>
  <c r="W32"/>
  <c i="4" r="J32"/>
  <c i="1" r="AG98"/>
  <c r="AW95"/>
  <c r="W30"/>
  <c r="AZ95"/>
  <c r="AZ94"/>
  <c r="AV94"/>
  <c r="AK29"/>
  <c i="4" l="1" r="J41"/>
  <c i="6" r="J41"/>
  <c i="1" r="AN98"/>
  <c i="7" r="J32"/>
  <c i="1" r="AG101"/>
  <c i="3" r="J32"/>
  <c i="1" r="AG97"/>
  <c i="2" r="J32"/>
  <c i="1" r="AG96"/>
  <c r="W29"/>
  <c r="AV95"/>
  <c r="AT95"/>
  <c r="AT94"/>
  <c i="2" l="1" r="J41"/>
  <c i="3" r="J41"/>
  <c i="7" r="J41"/>
  <c i="1" r="AN96"/>
  <c r="AN97"/>
  <c r="AN101"/>
  <c r="AG95"/>
  <c r="AG94"/>
  <c r="AK26"/>
  <c r="AK35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<sst xmlns="http://schemas.openxmlformats.org/spreadsheetml/2006/main">
  <si>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</si>
  <si>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</si>
  <si>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</si>
  <si>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</si>
  <si>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</si>
  <si>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{830b3ef5-ea3c-4d92-ace8-96d3167a60fa}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</si>
  <si>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</si>
  <si>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</si>
  <si>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</si>
  <si>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</si>
  <si>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</si>
  <si>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</si>
  <si>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</si>
  <si>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</si>
  <si>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2416J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</si>
  <si>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</si>
  <si>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</si>
  <si>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ul.Lesní, Cheb - II.etapa - FÁZE II.</t>
  </si>
  <si>
    <t>KSO:</t>
  </si>
  <si>
    <t>CC-CZ:</t>
  </si>
  <si>
    <t>Místo:</t>
  </si>
  <si>
    <t>Cheb</t>
  </si>
  <si>
    <t>Datum:</t>
  </si>
  <si>
    <t>22. 7. 2022</t>
  </si>
  <si>
    <t>Zadavatel:</t>
  </si>
  <si>
    <t>IČ:</t>
  </si>
  <si>
    <t>Město Cheb</t>
  </si>
  <si>
    <t>DIČ:</t>
  </si>
  <si>
    <t>Uchazeč:</t>
  </si>
  <si>
    <t>Vyplň údaj</t>
  </si>
  <si>
    <t>Projektant:</t>
  </si>
  <si>
    <t>Bc.Pašava Michal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</si>
  <si>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</si>
  <si>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</si>
  <si>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</si>
  <si>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</si>
  <si>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</si>
  <si>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</si>
  <si>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</si>
  <si>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</si>
  <si>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</si>
  <si>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</si>
  <si>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</si>
  <si>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</si>
  <si>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</si>
  <si>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</si>
  <si>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</si>
  <si>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</si>
  <si>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</si>
  <si>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</si>
  <si>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</si>
  <si>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</si>
  <si>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</si>
  <si>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</si>
  <si>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</si>
  <si>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</si>
  <si>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</si>
  <si>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</si>
  <si>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</si>
  <si>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</si>
  <si>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</si>
  <si>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</si>
  <si>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</si>
  <si>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</si>
  <si>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</si>
  <si>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</si>
  <si>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</si>
  <si>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</si>
  <si>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</si>
  <si>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</si>
  <si>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</si>
  <si>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</si>
  <si>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</si>
  <si>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</si>
  <si>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</si>
  <si>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</si>
  <si>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</si>
  <si>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</si>
  <si>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</si>
  <si>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</si>
  <si>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</t>
  </si>
  <si>
    <t>2.fáze</t>
  </si>
  <si>
    <t>STA</t>
  </si>
  <si>
    <t>1</t>
  </si>
  <si>
    <t>{ec757f14-cbb8-428f-8628-768da3f521ef}</t>
  </si>
  <si>
    <t>/</t>
  </si>
  <si>
    <t>10-2</t>
  </si>
  <si>
    <t>SO 102 - Pozemní komunikace</t>
  </si>
  <si>
    <t>Soupis</t>
  </si>
  <si>
    <t>{fd3b0cac-aa22-40a2-b35f-c61a485970fb}</t>
  </si>
  <si>
    <t>20-2</t>
  </si>
  <si>
    <t>SO 102 - Kácení stromů, výsadba dřevin</t>
  </si>
  <si>
    <t>{5afdb758-e887-4408-b4d1-c2bb65429d19}</t>
  </si>
  <si>
    <t>30-2</t>
  </si>
  <si>
    <t>SO 501 - Přeložka teplovodu - stavební</t>
  </si>
  <si>
    <t>{83266afd-0476-4021-a76f-0431137c83cc}</t>
  </si>
  <si>
    <t>60-2</t>
  </si>
  <si>
    <t>SO 432 - VO</t>
  </si>
  <si>
    <t>{239f77ae-b9c0-4247-99f9-e72673a66039}</t>
  </si>
  <si>
    <t>70-2</t>
  </si>
  <si>
    <t>SO 432 - Optika</t>
  </si>
  <si>
    <t>{37ecfd2a-cf35-497a-a53b-76a046ec516e}</t>
  </si>
  <si>
    <t>80-2</t>
  </si>
  <si>
    <t>SO 302 - Dešťová kanalizace</t>
  </si>
  <si>
    <t>{d86e9617-2090-4992-afb6-9680ed9f458a}</t>
  </si>
  <si>
    <t>KRYCÍ LIST SOUPISU PRACÍ</t>
  </si>
  <si>
    <t>Objekt:</t>
  </si>
  <si>
    <t>2 - 2.fáze</t>
  </si>
  <si>
    <t>Soupis:</t>
  </si>
  <si>
    <t>10-2 - SO 102 - Pozemní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</si>
  <si>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</si>
  <si>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</si>
  <si>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</si>
  <si>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</si>
  <si>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</si>
  <si>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</si>
  <si>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</si>
  <si>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</si>
  <si>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</si>
  <si>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</si>
  <si>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</si>
  <si>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</si>
  <si>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</si>
  <si>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</si>
  <si>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</si>
  <si>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</si>
  <si>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</si>
  <si>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</si>
  <si>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</si>
  <si>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</si>
  <si>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</si>
  <si>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</si>
  <si>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</si>
  <si>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</si>
  <si>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</si>
  <si>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</si>
  <si>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</si>
  <si>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</si>
  <si>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</si>
  <si>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</si>
  <si>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</si>
  <si>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</si>
  <si>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</si>
  <si>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</si>
  <si>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</si>
  <si>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</si>
  <si>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</si>
  <si>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</si>
  <si>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</si>
  <si>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</si>
  <si>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</si>
  <si>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</si>
  <si>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</si>
  <si>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-149982160</t>
  </si>
  <si>
    <t>PP</t>
  </si>
  <si>
    <t>VV</t>
  </si>
  <si>
    <t>1750*0,5 "ostranění křovin</t>
  </si>
  <si>
    <t>113106131</t>
  </si>
  <si>
    <t>Rozebrání dlažeb z mozaiky komunikací pro pěší strojně pl do 50 m2</t>
  </si>
  <si>
    <t>-227266424</t>
  </si>
  <si>
    <t>1 "kamenné kostky v asfaltu</t>
  </si>
  <si>
    <t>3</t>
  </si>
  <si>
    <t>113106132</t>
  </si>
  <si>
    <t>Rozebrání dlažeb z betonových nebo kamenných dlaždic komunikací pro pěší strojně pl do 50 m2</t>
  </si>
  <si>
    <t>5993546</t>
  </si>
  <si>
    <t>10 "bet.žlaby/dlaždice</t>
  </si>
  <si>
    <t>13 "bet.dlaždice</t>
  </si>
  <si>
    <t>Součet</t>
  </si>
  <si>
    <t>113106144</t>
  </si>
  <si>
    <t>Rozebrání dlažeb ze zámkových dlaždic komunikací pro pěší strojně pl přes 50 m2</t>
  </si>
  <si>
    <t>1288603543</t>
  </si>
  <si>
    <t>105 "chodník</t>
  </si>
  <si>
    <t>5</t>
  </si>
  <si>
    <t>113107170</t>
  </si>
  <si>
    <t>Odstranění podkladu z betonu prostého tl do 100 mm strojně pl přes 50 do 200 m2</t>
  </si>
  <si>
    <t>1248565986</t>
  </si>
  <si>
    <t>430 "chodník</t>
  </si>
  <si>
    <t>6</t>
  </si>
  <si>
    <t>113107182</t>
  </si>
  <si>
    <t>Odstranění podkladu živičného tl přes 50 do 100 mm strojně pl přes 50 do 200 m2</t>
  </si>
  <si>
    <t>280364666</t>
  </si>
  <si>
    <t>7</t>
  </si>
  <si>
    <t>113107330</t>
  </si>
  <si>
    <t>Odstranění podkladu z betonu prostého tl do 100 mm strojně pl do 50 m2</t>
  </si>
  <si>
    <t>1080366216</t>
  </si>
  <si>
    <t>8</t>
  </si>
  <si>
    <t>113154113</t>
  </si>
  <si>
    <t>Frézování živičného krytu tl 50 mm pruh š 0,5 m pl do 500 m2 bez překážek v trase</t>
  </si>
  <si>
    <t>-492092587</t>
  </si>
  <si>
    <t>7,5 "pracovní spára</t>
  </si>
  <si>
    <t>9</t>
  </si>
  <si>
    <t>113154114</t>
  </si>
  <si>
    <t>Frézování živičného krytu tl 100 mm pruh š 0,5 m pl do 500 m2 bez překážek v trase</t>
  </si>
  <si>
    <t>198416855</t>
  </si>
  <si>
    <t>1505 "vozovka</t>
  </si>
  <si>
    <t>10</t>
  </si>
  <si>
    <t>113201112</t>
  </si>
  <si>
    <t>Vytrhání obrub silničních ležatých</t>
  </si>
  <si>
    <t>m</t>
  </si>
  <si>
    <t>1044231790</t>
  </si>
  <si>
    <t>395 "obruba betonová chodníková</t>
  </si>
  <si>
    <t>280 "obruba betonová silniční</t>
  </si>
  <si>
    <t>24 "obruba kamenná</t>
  </si>
  <si>
    <t>11</t>
  </si>
  <si>
    <t>113203111</t>
  </si>
  <si>
    <t>Vytrhání obrub z dlažebních kostek</t>
  </si>
  <si>
    <t>-2140593763</t>
  </si>
  <si>
    <t>12</t>
  </si>
  <si>
    <t>121151113</t>
  </si>
  <si>
    <t>Sejmutí ornice plochy do 500 m2 tl vrstvy do 200 mm strojně</t>
  </si>
  <si>
    <t>-1284564213</t>
  </si>
  <si>
    <t>1750</t>
  </si>
  <si>
    <t>13</t>
  </si>
  <si>
    <t>122251105</t>
  </si>
  <si>
    <t>Odkopávky a prokopávky nezapažené v hornině třídy těžitelnosti I skupiny 3 objem do 1000 m3 strojně</t>
  </si>
  <si>
    <t>m3</t>
  </si>
  <si>
    <t>-728621796</t>
  </si>
  <si>
    <t>671*0,55 "komunikace - asfalt 102</t>
  </si>
  <si>
    <t>339*0,52 "komunikace - asfalt 102.1</t>
  </si>
  <si>
    <t>430*0,52 "parkoviště - bet.dlažba 8 cm</t>
  </si>
  <si>
    <t>515*0,29 "chodník - bet.dlažba 6 cm</t>
  </si>
  <si>
    <t>18*0,29 "dlažba reliéfní 6 cm</t>
  </si>
  <si>
    <t>68*0,52 "poj.chodník, sjezd - bet.dlažba 8 cm</t>
  </si>
  <si>
    <t>25*0,52 "reliéfní dlažba 8 cm</t>
  </si>
  <si>
    <t>5*0,29 "umělá vodící linie</t>
  </si>
  <si>
    <t>1010*0,4 "komunikace - asfalt - sanace</t>
  </si>
  <si>
    <t>430*0,4 "parkoviště - bet.dlažba 8 cm - sanace</t>
  </si>
  <si>
    <t>68*0,4 "poj.chodník, sjezd - bet.dlažba 8 cm - sanace</t>
  </si>
  <si>
    <t>25*0,4 "reliéfní dlažba 8 cm - sanace</t>
  </si>
  <si>
    <t>14</t>
  </si>
  <si>
    <t>131251102</t>
  </si>
  <si>
    <t>Hloubení jam nezapažených v hornině třídy těžitelnosti I skupiny 3 objem do 50 m3 strojně</t>
  </si>
  <si>
    <t>-778263557</t>
  </si>
  <si>
    <t>2,4*2,4*1,6*8 "kontejnery polozapuštěné</t>
  </si>
  <si>
    <t>132351102</t>
  </si>
  <si>
    <t>Hloubení rýh nezapažených š do 800 mm v hornině třídy těžitelnosti II skupiny 4 objem do 50 m3 strojně</t>
  </si>
  <si>
    <t>-1278427399</t>
  </si>
  <si>
    <t>310*0,4*0,7 "drenáž</t>
  </si>
  <si>
    <t>16</t>
  </si>
  <si>
    <t>162751117</t>
  </si>
  <si>
    <t>Vodorovné přemístění přes 9 000 do 10000 m výkopku/sypaniny z horniny třídy těžitelnosti I skupiny 1 až 3</t>
  </si>
  <si>
    <t>-1612625419</t>
  </si>
  <si>
    <t>73,728+86,8+1586,51</t>
  </si>
  <si>
    <t>17</t>
  </si>
  <si>
    <t>171201201</t>
  </si>
  <si>
    <t>Uložení sypaniny na skládky nebo meziskládky</t>
  </si>
  <si>
    <t>238950602</t>
  </si>
  <si>
    <t>18</t>
  </si>
  <si>
    <t>171201231</t>
  </si>
  <si>
    <t>Poplatek za uložení zeminy a kamení na recyklační skládce (skládkovné) kód odpadu 17 05 04</t>
  </si>
  <si>
    <t>t</t>
  </si>
  <si>
    <t>-1477608908</t>
  </si>
  <si>
    <t>1747,038*2 "Přepočtené koeficientem množství</t>
  </si>
  <si>
    <t>19</t>
  </si>
  <si>
    <t>174111101</t>
  </si>
  <si>
    <t>Zásyp jam, šachet rýh nebo kolem objektů sypaninou se zhutněním ručně</t>
  </si>
  <si>
    <t>927564191</t>
  </si>
  <si>
    <t>-1,5*1,5*1,58*8</t>
  </si>
  <si>
    <t>20</t>
  </si>
  <si>
    <t>M</t>
  </si>
  <si>
    <t>58331200</t>
  </si>
  <si>
    <t>štěrkopísek netříděný</t>
  </si>
  <si>
    <t>-2118281265</t>
  </si>
  <si>
    <t>45,288*2 "Přepočtené koeficientem množství</t>
  </si>
  <si>
    <t>181311103</t>
  </si>
  <si>
    <t>Rozprostření ornice tl vrstvy do 200 mm v rovině nebo ve svahu do 1:5 ručně</t>
  </si>
  <si>
    <t>-1257021779</t>
  </si>
  <si>
    <t>1490 "trávník</t>
  </si>
  <si>
    <t>22</t>
  </si>
  <si>
    <t>10371500</t>
  </si>
  <si>
    <t>substrát pro trávníky VL</t>
  </si>
  <si>
    <t>-1087187835</t>
  </si>
  <si>
    <t>1490*0,15 "Přepočtené koeficientem množství</t>
  </si>
  <si>
    <t>23</t>
  </si>
  <si>
    <t>181411131</t>
  </si>
  <si>
    <t>Založení parkového trávníku výsevem pl do 1000 m2 v rovině a ve svahu do 1:5</t>
  </si>
  <si>
    <t>-1219161415</t>
  </si>
  <si>
    <t>24</t>
  </si>
  <si>
    <t>00572410</t>
  </si>
  <si>
    <t>osivo směs travní parková</t>
  </si>
  <si>
    <t>kg</t>
  </si>
  <si>
    <t>-712057508</t>
  </si>
  <si>
    <t>1490*0,02 "Přepočtené koeficientem množství</t>
  </si>
  <si>
    <t>25</t>
  </si>
  <si>
    <t>181951111</t>
  </si>
  <si>
    <t>Úprava pláně v hornině třídy těžitelnosti I skupiny 1 až 3 bez zhutnění strojně</t>
  </si>
  <si>
    <t>744629504</t>
  </si>
  <si>
    <t>18 "štípaný kámen HDK fr.16-32 šedý</t>
  </si>
  <si>
    <t>18 "mulč</t>
  </si>
  <si>
    <t>26</t>
  </si>
  <si>
    <t>181951112</t>
  </si>
  <si>
    <t>Úprava pláně v hornině třídy těžitelnosti I skupiny 1 až 3 se zhutněním strojně</t>
  </si>
  <si>
    <t>750172758</t>
  </si>
  <si>
    <t>671 "komunikace - asfalt 102</t>
  </si>
  <si>
    <t>339 "komunikace - asfalt 102.1</t>
  </si>
  <si>
    <t>430 "parkoviště - bet.dlažba 8 cm</t>
  </si>
  <si>
    <t>515 "chodník - bet.dlažba 6 cm</t>
  </si>
  <si>
    <t>18 "dlažba reliéfní 6 cm</t>
  </si>
  <si>
    <t>68 "poj.chodník, sjezd - bet.dlažba 8 cm</t>
  </si>
  <si>
    <t>25 "reliéfní dlažba 8 cm</t>
  </si>
  <si>
    <t>5 "umělá vodící linie</t>
  </si>
  <si>
    <t>27</t>
  </si>
  <si>
    <t>184911161</t>
  </si>
  <si>
    <t>Mulčování záhonů kačírkem tl vrstvy přes 0,05 do 0,1 m v rovině a svahu do 1:5</t>
  </si>
  <si>
    <t>-417771926</t>
  </si>
  <si>
    <t>28</t>
  </si>
  <si>
    <t>10391100</t>
  </si>
  <si>
    <t>kůra mulčovací VL</t>
  </si>
  <si>
    <t>1489819299</t>
  </si>
  <si>
    <t>18*0,25 "Přepočtené koeficientem množství</t>
  </si>
  <si>
    <t>Zakládání</t>
  </si>
  <si>
    <t>29</t>
  </si>
  <si>
    <t>211561111</t>
  </si>
  <si>
    <t>Výplň odvodňovacích žeber nebo trativodů kamenivem hrubým drceným frakce 4 až 16 mm</t>
  </si>
  <si>
    <t>286802608</t>
  </si>
  <si>
    <t>310*0,4*0,5</t>
  </si>
  <si>
    <t>30</t>
  </si>
  <si>
    <t>211971110</t>
  </si>
  <si>
    <t>Zřízení opláštění žeber nebo trativodů geotextilií v rýze nebo zářezu sklonu do 1:2</t>
  </si>
  <si>
    <t>-228052381</t>
  </si>
  <si>
    <t>310*0,4*4</t>
  </si>
  <si>
    <t>496*1,1 "Přepočtené koeficientem množství</t>
  </si>
  <si>
    <t>31</t>
  </si>
  <si>
    <t>69311172</t>
  </si>
  <si>
    <t>geotextilie PP s ÚV stabilizací 300g/m2</t>
  </si>
  <si>
    <t>407373432</t>
  </si>
  <si>
    <t>32</t>
  </si>
  <si>
    <t>212572121</t>
  </si>
  <si>
    <t>Lože pro trativody z kameniva drobného těženého</t>
  </si>
  <si>
    <t>1341169868</t>
  </si>
  <si>
    <t>310*0,4*0,1</t>
  </si>
  <si>
    <t>33</t>
  </si>
  <si>
    <t>212755214</t>
  </si>
  <si>
    <t>Trativody z drenážních trubek plastových flexibilních D 100 mm bez lože</t>
  </si>
  <si>
    <t>-642667573</t>
  </si>
  <si>
    <t>Komunikace pozemní</t>
  </si>
  <si>
    <t>34</t>
  </si>
  <si>
    <t>564751101</t>
  </si>
  <si>
    <t>Podklad z kameniva hrubého drceného vel. 32-63 mm plochy do 100 m2 tl 150 mm</t>
  </si>
  <si>
    <t>157120656</t>
  </si>
  <si>
    <t>35</t>
  </si>
  <si>
    <t>564761111</t>
  </si>
  <si>
    <t>Podklad z kameniva hrubého drceného vel. 32-63 mm plochy přes 100 m2 tl 200 mm</t>
  </si>
  <si>
    <t>-1328053688</t>
  </si>
  <si>
    <t>1010*2 "komunikace - asfalt - sanace</t>
  </si>
  <si>
    <t>430*2 "parkoviště - bet.dlažba 8 cm - sanace</t>
  </si>
  <si>
    <t>68*2 "poj.chodník, sjezd - bet.dlažba 8 cm - sanace</t>
  </si>
  <si>
    <t>25*2 "reliéfní dlažba 8 cm - sanace</t>
  </si>
  <si>
    <t>36</t>
  </si>
  <si>
    <t>564861111</t>
  </si>
  <si>
    <t>Podklad ze štěrkodrtě ŠD plochy přes 100 m2 tl 200 mm</t>
  </si>
  <si>
    <t>-1566872480</t>
  </si>
  <si>
    <t>671 "komunikace - asfalt 102 fr 0/63</t>
  </si>
  <si>
    <t>671 "komunikace - asfalt 102 fr 0/32</t>
  </si>
  <si>
    <t>339 "komunikace - asfalt 102.1 0/63</t>
  </si>
  <si>
    <t>339 "komunikaxce - asfalt 102.1 0/32</t>
  </si>
  <si>
    <t xml:space="preserve">430 "parkoviště - bet.dlažba 8 cm  fr 0/63</t>
  </si>
  <si>
    <t xml:space="preserve">68 "poj.chodník, sjezd - bet.dlažba 8 cm  fr 0/63</t>
  </si>
  <si>
    <t xml:space="preserve">25 "reliéfní dlažba 8 cm  fr 0/63</t>
  </si>
  <si>
    <t>430 "parkoviště - bet.dlažba 8 cm fr 0/32</t>
  </si>
  <si>
    <t>68 "poj.chodník, sjezd - bet.dlažba 8 cm fr 0/32</t>
  </si>
  <si>
    <t>25 "reliéfní dlažba 8 cm fr 0/32</t>
  </si>
  <si>
    <t>515 "chodník - bet.dlažba 6 cm fr 0/32</t>
  </si>
  <si>
    <t>18 "dlažba reliéfní 6 cm fr 0/32</t>
  </si>
  <si>
    <t>5 "umělá vodící linie fr 0/32</t>
  </si>
  <si>
    <t>37</t>
  </si>
  <si>
    <t>565135101</t>
  </si>
  <si>
    <t>Asfaltový beton vrstva podkladní ACP 16 (obalované kamenivo OKS) tl 50 mm š do 1,5 m</t>
  </si>
  <si>
    <t>1184256488</t>
  </si>
  <si>
    <t>38</t>
  </si>
  <si>
    <t>565165101</t>
  </si>
  <si>
    <t>Asfaltový beton vrstva podkladní ACP 16 (obalované kamenivo OKS) tl 80 mm š do 1,5 m</t>
  </si>
  <si>
    <t>-630474456</t>
  </si>
  <si>
    <t>39</t>
  </si>
  <si>
    <t>573111113</t>
  </si>
  <si>
    <t>Postřik živičný infiltrační s posypem z asfaltu množství 1,5 kg/m2</t>
  </si>
  <si>
    <t>1834962920</t>
  </si>
  <si>
    <t>40</t>
  </si>
  <si>
    <t>573211107</t>
  </si>
  <si>
    <t>Postřik živičný spojovací z asfaltu v množství 0,30 kg/m2</t>
  </si>
  <si>
    <t>651619198</t>
  </si>
  <si>
    <t>671*2 "komunikace - asfalt 102</t>
  </si>
  <si>
    <t>41</t>
  </si>
  <si>
    <t>573211112</t>
  </si>
  <si>
    <t>Postřik živičný spojovací z asfaltu v množství 0,70 kg/m2</t>
  </si>
  <si>
    <t>707909931</t>
  </si>
  <si>
    <t>42</t>
  </si>
  <si>
    <t>577134111</t>
  </si>
  <si>
    <t>Asfaltový beton vrstva obrusná ACO 11 (ABS) tř. I tl 40 mm š do 3 m z nemodifikovaného asfaltu</t>
  </si>
  <si>
    <t>-628659665</t>
  </si>
  <si>
    <t>43</t>
  </si>
  <si>
    <t>577144111</t>
  </si>
  <si>
    <t>Asfaltový beton vrstva obrusná ACO 11 (ABS) tř. I tl 50 mm š do 3 m z nemodifikovaného asfaltu</t>
  </si>
  <si>
    <t>-951243981</t>
  </si>
  <si>
    <t>44</t>
  </si>
  <si>
    <t>577155112</t>
  </si>
  <si>
    <t>Asfaltový beton vrstva ložní ACL 16 (ABH) tl 60 mm š do 3 m z nemodifikovaného asfaltu</t>
  </si>
  <si>
    <t>703649061</t>
  </si>
  <si>
    <t>45</t>
  </si>
  <si>
    <t>596211110</t>
  </si>
  <si>
    <t>Kladení zámkové dlažby komunikací pro pěší ručně tl 60 mm skupiny A pl do 50 m2</t>
  </si>
  <si>
    <t>74900301</t>
  </si>
  <si>
    <t>46</t>
  </si>
  <si>
    <t>59245018</t>
  </si>
  <si>
    <t>dlažba tvar obdélník betonová 200x100x60mm přírodní</t>
  </si>
  <si>
    <t>-1510603684</t>
  </si>
  <si>
    <t>515*1,03 "Přepočtené koeficientem množství</t>
  </si>
  <si>
    <t>47</t>
  </si>
  <si>
    <t>59245006</t>
  </si>
  <si>
    <t>dlažba tvar obdélník betonová pro nevidomé 200x100x60mm barevná</t>
  </si>
  <si>
    <t>1309846410</t>
  </si>
  <si>
    <t>18*1,03 "Přepočtené koeficientem množství</t>
  </si>
  <si>
    <t>48</t>
  </si>
  <si>
    <t>23241002</t>
  </si>
  <si>
    <t>linie vodicí pro orientaci nevidomých na přechodu bílá š 170mm</t>
  </si>
  <si>
    <t>1296704575</t>
  </si>
  <si>
    <t>49</t>
  </si>
  <si>
    <t>596212223</t>
  </si>
  <si>
    <t>Kladení zámkové dlažby pozemních komunikací ručně tl 80 mm skupiny B pl přes 300 m2</t>
  </si>
  <si>
    <t>-1263239749</t>
  </si>
  <si>
    <t>50</t>
  </si>
  <si>
    <t>59245004</t>
  </si>
  <si>
    <t>dlažba tvar čtverec betonová 200x200x80mm barevná</t>
  </si>
  <si>
    <t>-1564955447</t>
  </si>
  <si>
    <t>37*4,92*0,2 "oddělení parkovacích stání</t>
  </si>
  <si>
    <t>36,408*1,03 "Přepočtené koeficientem množství</t>
  </si>
  <si>
    <t>51</t>
  </si>
  <si>
    <t>59245030</t>
  </si>
  <si>
    <t>dlažba tvar čtverec betonová 200x200x80mm přírodní</t>
  </si>
  <si>
    <t>265033510</t>
  </si>
  <si>
    <t>-37*4,92*0,2 "oddělení parkovacích stání</t>
  </si>
  <si>
    <t>461,592*1,03 "Přepočtené koeficientem množství</t>
  </si>
  <si>
    <t>52</t>
  </si>
  <si>
    <t>59245226</t>
  </si>
  <si>
    <t>dlažba tvar obdélník betonová pro nevidomé 200x100x80mm barevná</t>
  </si>
  <si>
    <t>1690431652</t>
  </si>
  <si>
    <t>25*1,03 "Přepočtené koeficientem množství</t>
  </si>
  <si>
    <t>Trubní vedení</t>
  </si>
  <si>
    <t>53</t>
  </si>
  <si>
    <t>895-1</t>
  </si>
  <si>
    <t>Bourání uliční vpusti</t>
  </si>
  <si>
    <t>kus</t>
  </si>
  <si>
    <t>648081922</t>
  </si>
  <si>
    <t>54</t>
  </si>
  <si>
    <t>895941311</t>
  </si>
  <si>
    <t>Zřízení vpusti kanalizační uliční z betonových dílců typ UVB-50</t>
  </si>
  <si>
    <t>-1599296883</t>
  </si>
  <si>
    <t>55</t>
  </si>
  <si>
    <t>59223852</t>
  </si>
  <si>
    <t>dno pro uliční vpusť s kalovou prohlubní betonové 450x300x50mm</t>
  </si>
  <si>
    <t>1889662527</t>
  </si>
  <si>
    <t>56</t>
  </si>
  <si>
    <t>59223858</t>
  </si>
  <si>
    <t>skruž pro uliční vpusť horní betonová 450x570x50mm</t>
  </si>
  <si>
    <t>-1901104739</t>
  </si>
  <si>
    <t>57</t>
  </si>
  <si>
    <t>59223866</t>
  </si>
  <si>
    <t>skruž pro uliční vpusť přechodová betonová 450-270x295x50m</t>
  </si>
  <si>
    <t>1436195976</t>
  </si>
  <si>
    <t>58</t>
  </si>
  <si>
    <t>59223864</t>
  </si>
  <si>
    <t>prstenec pro uliční vpusť vyrovnávací betonový 390x60x130mm</t>
  </si>
  <si>
    <t>176769522</t>
  </si>
  <si>
    <t>59</t>
  </si>
  <si>
    <t>59223854</t>
  </si>
  <si>
    <t>skruž pro uliční vpusť s výtokovým otvorem PVC betonová 450x350x50mm</t>
  </si>
  <si>
    <t>867798559</t>
  </si>
  <si>
    <t>60</t>
  </si>
  <si>
    <t>899203112</t>
  </si>
  <si>
    <t>Osazení mříží litinových včetně rámů a košů na bahno pro třídu zatížení B125, C250</t>
  </si>
  <si>
    <t>-282222752</t>
  </si>
  <si>
    <t>61</t>
  </si>
  <si>
    <t>55242323</t>
  </si>
  <si>
    <t>mříž D 400 - konkávní 300x500mm</t>
  </si>
  <si>
    <t>-647328397</t>
  </si>
  <si>
    <t>62</t>
  </si>
  <si>
    <t>28661784</t>
  </si>
  <si>
    <t>revizní šachty D 400-kalový koš pro D 315</t>
  </si>
  <si>
    <t>-164553001</t>
  </si>
  <si>
    <t>63</t>
  </si>
  <si>
    <t>899331111</t>
  </si>
  <si>
    <t>Výšková úprava uličního vstupu nebo vpusti do 200 mm</t>
  </si>
  <si>
    <t>-56486966</t>
  </si>
  <si>
    <t>2 "šachta kanalizační</t>
  </si>
  <si>
    <t>64</t>
  </si>
  <si>
    <t>899431111</t>
  </si>
  <si>
    <t>Výšková úprava uličního vstupu nebo vpusti do 200 mm krycího hrnce, šoupěte nebo hydrantu</t>
  </si>
  <si>
    <t>-114711915</t>
  </si>
  <si>
    <t>1 "vodovodní šoupě</t>
  </si>
  <si>
    <t>1 "plynovodní šoupě</t>
  </si>
  <si>
    <t>Ostatní konstrukce a práce, bourání</t>
  </si>
  <si>
    <t>65</t>
  </si>
  <si>
    <t>914111111</t>
  </si>
  <si>
    <t>Montáž svislé dopravní značky do velikosti 1 m2 objímkami na sloupek nebo konzolu</t>
  </si>
  <si>
    <t>823364262</t>
  </si>
  <si>
    <t>66</t>
  </si>
  <si>
    <t>404442570</t>
  </si>
  <si>
    <t>značka svislá</t>
  </si>
  <si>
    <t>1508081203</t>
  </si>
  <si>
    <t>67</t>
  </si>
  <si>
    <t>914431112</t>
  </si>
  <si>
    <t>Montáž dopravního zrcadla o velikosti do 1 m2 na sloupek nebo konzolu</t>
  </si>
  <si>
    <t>-1803717326</t>
  </si>
  <si>
    <t>68</t>
  </si>
  <si>
    <t>40445200</t>
  </si>
  <si>
    <t>zrcadlo dopravní kruhové D 600mm</t>
  </si>
  <si>
    <t>-1487489772</t>
  </si>
  <si>
    <t>69</t>
  </si>
  <si>
    <t>914511112</t>
  </si>
  <si>
    <t>Montáž sloupku dopravních značek délky do 3,5 m s betonovým základem a patkou D 60 mm</t>
  </si>
  <si>
    <t>765302150</t>
  </si>
  <si>
    <t>70</t>
  </si>
  <si>
    <t>404452250</t>
  </si>
  <si>
    <t>sloupek pro dopravní značku Zn D 60mm v 3,5m</t>
  </si>
  <si>
    <t>928698745</t>
  </si>
  <si>
    <t>71</t>
  </si>
  <si>
    <t>404452400</t>
  </si>
  <si>
    <t>patka pro sloupek Al D 60mm</t>
  </si>
  <si>
    <t>-1903201021</t>
  </si>
  <si>
    <t>72</t>
  </si>
  <si>
    <t>404452530</t>
  </si>
  <si>
    <t>víčko plastové na sloupek D 60mm</t>
  </si>
  <si>
    <t>392881035</t>
  </si>
  <si>
    <t>73</t>
  </si>
  <si>
    <t>404452560</t>
  </si>
  <si>
    <t>svorka upínací na sloupek dopravní značky D 60mm</t>
  </si>
  <si>
    <t>31545049</t>
  </si>
  <si>
    <t>74</t>
  </si>
  <si>
    <t>915-1</t>
  </si>
  <si>
    <t>Demontáž SDZ</t>
  </si>
  <si>
    <t>-260458547</t>
  </si>
  <si>
    <t>75</t>
  </si>
  <si>
    <t>915-2</t>
  </si>
  <si>
    <t>Demontáž sloupků pro SDZ</t>
  </si>
  <si>
    <t>-2109467377</t>
  </si>
  <si>
    <t>76</t>
  </si>
  <si>
    <t>915311111</t>
  </si>
  <si>
    <t>Předformátované vodorovné dopravní značení dopravní značky do 1 m2</t>
  </si>
  <si>
    <t>1451854008</t>
  </si>
  <si>
    <t>77</t>
  </si>
  <si>
    <t>915621111</t>
  </si>
  <si>
    <t>Předznačení vodorovného plošného značení</t>
  </si>
  <si>
    <t>2078012389</t>
  </si>
  <si>
    <t>78</t>
  </si>
  <si>
    <t>916131213</t>
  </si>
  <si>
    <t>Osazení silničního obrubníku betonového stojatého s boční opěrou do lože z betonu prostého</t>
  </si>
  <si>
    <t>1639465408</t>
  </si>
  <si>
    <t>330+60+21</t>
  </si>
  <si>
    <t>79</t>
  </si>
  <si>
    <t>59217029</t>
  </si>
  <si>
    <t>obrubník betonový silniční nájezdový 1000x150x150mm</t>
  </si>
  <si>
    <t>-873291467</t>
  </si>
  <si>
    <t>60*1,02 "Přepočtené koeficientem množství</t>
  </si>
  <si>
    <t>80</t>
  </si>
  <si>
    <t>59217030</t>
  </si>
  <si>
    <t>obrubník betonový silniční přechodový 1000x150x150-250mm</t>
  </si>
  <si>
    <t>754662046</t>
  </si>
  <si>
    <t>21*1,02 "Přepočtené koeficientem množství</t>
  </si>
  <si>
    <t>81</t>
  </si>
  <si>
    <t>59217031</t>
  </si>
  <si>
    <t>obrubník betonový silniční 1000x150x250mm</t>
  </si>
  <si>
    <t>-1313822125</t>
  </si>
  <si>
    <t>330*1,02 "Přepočtené koeficientem množství</t>
  </si>
  <si>
    <t>82</t>
  </si>
  <si>
    <t>916331112</t>
  </si>
  <si>
    <t>Osazení zahradního obrubníku betonového do lože z betonu s boční opěrou</t>
  </si>
  <si>
    <t>317487154</t>
  </si>
  <si>
    <t>83</t>
  </si>
  <si>
    <t>59217012</t>
  </si>
  <si>
    <t>obrubník betonový zahradní 500x80x250mm</t>
  </si>
  <si>
    <t>2037994595</t>
  </si>
  <si>
    <t>445*1,02 "Přepočtené koeficientem množství</t>
  </si>
  <si>
    <t>84</t>
  </si>
  <si>
    <t>919121111</t>
  </si>
  <si>
    <t>Těsnění spár zálivkou za studena pro komůrky š 10 mm hl 20 mm s těsnicím profilem</t>
  </si>
  <si>
    <t>1761498280</t>
  </si>
  <si>
    <t>85</t>
  </si>
  <si>
    <t>919735112</t>
  </si>
  <si>
    <t>Řezání stávajícího živičného krytu hl přes 50 do 100 mm</t>
  </si>
  <si>
    <t>2073773442</t>
  </si>
  <si>
    <t>86</t>
  </si>
  <si>
    <t>962022491</t>
  </si>
  <si>
    <t>Bourání zdiva nadzákladového kamenného na MC přes 1 m3</t>
  </si>
  <si>
    <t>-1780811136</t>
  </si>
  <si>
    <t>16*0,4*1 "vyvýšená zídka kamenného záhonu</t>
  </si>
  <si>
    <t>87</t>
  </si>
  <si>
    <t>962031133</t>
  </si>
  <si>
    <t>Bourání příček z cihel pálených na MVC tl do 150 mm</t>
  </si>
  <si>
    <t>16561679</t>
  </si>
  <si>
    <t>23*2 "kontejnery</t>
  </si>
  <si>
    <t>88</t>
  </si>
  <si>
    <t>965042231</t>
  </si>
  <si>
    <t>Bourání podkladů pod dlažby nebo mazanin betonových nebo z litého asfaltu tl přes 100 mm pl do 4 m2</t>
  </si>
  <si>
    <t>826906245</t>
  </si>
  <si>
    <t>1,5*0,3 "schodiště</t>
  </si>
  <si>
    <t>89</t>
  </si>
  <si>
    <t>965042241</t>
  </si>
  <si>
    <t>Bourání podkladů pod dlažby nebo mazanin betonových nebo z litého asfaltu tl přes 100 mm pl přes 4 m2</t>
  </si>
  <si>
    <t>-828851500</t>
  </si>
  <si>
    <t>35*0,2 "betony</t>
  </si>
  <si>
    <t>90</t>
  </si>
  <si>
    <t>966001211</t>
  </si>
  <si>
    <t>Odstranění lavičky stabilní zabetonované</t>
  </si>
  <si>
    <t>1471844747</t>
  </si>
  <si>
    <t>997</t>
  </si>
  <si>
    <t>Přesun sutě</t>
  </si>
  <si>
    <t>91</t>
  </si>
  <si>
    <t>997221551</t>
  </si>
  <si>
    <t>Vodorovná doprava suti ze sypkých materiálů do 1 km</t>
  </si>
  <si>
    <t>-328057405</t>
  </si>
  <si>
    <t>92</t>
  </si>
  <si>
    <t>997221559</t>
  </si>
  <si>
    <t>Příplatek ZKD 1 km u vodorovné dopravy suti ze sypkých materiálů</t>
  </si>
  <si>
    <t>512361161</t>
  </si>
  <si>
    <t>853,607*19 "Přepočtené koeficientem množství</t>
  </si>
  <si>
    <t>93</t>
  </si>
  <si>
    <t>997221861</t>
  </si>
  <si>
    <t>Poplatek za uložení stavebního odpadu na recyklační skládce (skládkovné) z prostého betonu pod kódem 17 01 01</t>
  </si>
  <si>
    <t>-1200264812</t>
  </si>
  <si>
    <t>94</t>
  </si>
  <si>
    <t>997221875</t>
  </si>
  <si>
    <t>Poplatek za uložení stavebního odpadu na recyklační skládce (skládkovné) asfaltového bez obsahu dehtu zatříděného do Katalogu odpadů pod kódem 17 03 02</t>
  </si>
  <si>
    <t>154994241</t>
  </si>
  <si>
    <t>998</t>
  </si>
  <si>
    <t>Přesun hmot</t>
  </si>
  <si>
    <t>95</t>
  </si>
  <si>
    <t>998225111</t>
  </si>
  <si>
    <t>Přesun hmot pro pozemní komunikace s krytem z kamene, monolitickým betonovým nebo živičným</t>
  </si>
  <si>
    <t>-1720016316</t>
  </si>
  <si>
    <t>PSV</t>
  </si>
  <si>
    <t>Práce a dodávky PSV</t>
  </si>
  <si>
    <t>711</t>
  </si>
  <si>
    <t>Izolace proti vodě, vlhkosti a plynům</t>
  </si>
  <si>
    <t>96</t>
  </si>
  <si>
    <t>711131101</t>
  </si>
  <si>
    <t>Provedení izolace proti zemní vlhkosti pásy na sucho vodorovné AIP nebo tkaninou</t>
  </si>
  <si>
    <t>516771383</t>
  </si>
  <si>
    <t>1010 "komunikace - asfalt - sanace</t>
  </si>
  <si>
    <t>430 "parkoviště - bet.dlažba 8 cm - sanace</t>
  </si>
  <si>
    <t>68 "poj.chodník, sjezd - bet.dlažba 8 cm - sanace</t>
  </si>
  <si>
    <t>25 "reliéfní dlažba 8 cm - sanace</t>
  </si>
  <si>
    <t>97</t>
  </si>
  <si>
    <t>69311175</t>
  </si>
  <si>
    <t>geotextilie PP s ÚV stabilizací 500g/m2</t>
  </si>
  <si>
    <t>-288802161</t>
  </si>
  <si>
    <t>1533*1,15 "Přepočtené koeficientem množství</t>
  </si>
  <si>
    <t>98</t>
  </si>
  <si>
    <t>998711201</t>
  </si>
  <si>
    <t>Přesun hmot procentní pro izolace proti vodě, vlhkosti a plynům v objektech v do 6 m</t>
  </si>
  <si>
    <t>%</t>
  </si>
  <si>
    <t>-489685653</t>
  </si>
  <si>
    <t>741</t>
  </si>
  <si>
    <t>Elektroinstalace - silnoproud</t>
  </si>
  <si>
    <t>99</t>
  </si>
  <si>
    <t>741-CH</t>
  </si>
  <si>
    <t>M+D chráničky</t>
  </si>
  <si>
    <t>-367887508</t>
  </si>
  <si>
    <t>15 "chránička elektro nn</t>
  </si>
  <si>
    <t>15,5 "chránička Vodafone</t>
  </si>
  <si>
    <t>70 "chránička kabel WIA</t>
  </si>
  <si>
    <t>767</t>
  </si>
  <si>
    <t>Konstrukce zámečnické</t>
  </si>
  <si>
    <t>100</t>
  </si>
  <si>
    <t>767132811</t>
  </si>
  <si>
    <t>Demontáž příček šroubovaných do suti</t>
  </si>
  <si>
    <t>-1139657864</t>
  </si>
  <si>
    <t>20*2 "kontejnery</t>
  </si>
  <si>
    <t>101</t>
  </si>
  <si>
    <t>767-KONT</t>
  </si>
  <si>
    <t>M+D kontejner polozapuštěný 5 m3 - viz PD</t>
  </si>
  <si>
    <t>1161871919</t>
  </si>
  <si>
    <t>102</t>
  </si>
  <si>
    <t>767-KONT1</t>
  </si>
  <si>
    <t>Přesunutí kontejnerů do nové polohy (textil + elektro)</t>
  </si>
  <si>
    <t>1249403673</t>
  </si>
  <si>
    <t>VRN</t>
  </si>
  <si>
    <t>Vedlejší rozpočtové náklady</t>
  </si>
  <si>
    <t>VRN1</t>
  </si>
  <si>
    <t>Průzkumné, geodetické a projektové práce</t>
  </si>
  <si>
    <t>110</t>
  </si>
  <si>
    <t>011103000</t>
  </si>
  <si>
    <t xml:space="preserve">Geologický průzkum </t>
  </si>
  <si>
    <t>…</t>
  </si>
  <si>
    <t>1024</t>
  </si>
  <si>
    <t>-672684082</t>
  </si>
  <si>
    <t>Geologický průzkum bez rozlišení</t>
  </si>
  <si>
    <t>106</t>
  </si>
  <si>
    <t>012103000</t>
  </si>
  <si>
    <t>Geodetické práce před výstavbou</t>
  </si>
  <si>
    <t>1306776210</t>
  </si>
  <si>
    <t>107</t>
  </si>
  <si>
    <t>012203000</t>
  </si>
  <si>
    <t>Geodetické práce při provádění stavby</t>
  </si>
  <si>
    <t>255420416</t>
  </si>
  <si>
    <t>108</t>
  </si>
  <si>
    <t>012303000</t>
  </si>
  <si>
    <t>Geodetické práce po výstavbě + geometrický plán</t>
  </si>
  <si>
    <t>1996174693</t>
  </si>
  <si>
    <t>Geodetické práce po výstavbě</t>
  </si>
  <si>
    <t>109</t>
  </si>
  <si>
    <t>013254000</t>
  </si>
  <si>
    <t>Dokumentace skutečného provedení stavby</t>
  </si>
  <si>
    <t>1381547923</t>
  </si>
  <si>
    <t>VRN3</t>
  </si>
  <si>
    <t>Zařízení staveniště</t>
  </si>
  <si>
    <t>115</t>
  </si>
  <si>
    <t>032103000</t>
  </si>
  <si>
    <t>-1096809405</t>
  </si>
  <si>
    <t>Náklady na stavební buňky</t>
  </si>
  <si>
    <t>111</t>
  </si>
  <si>
    <t>034103000</t>
  </si>
  <si>
    <t>Oplocení staveniště</t>
  </si>
  <si>
    <t>724875551</t>
  </si>
  <si>
    <t>112</t>
  </si>
  <si>
    <t>034303000</t>
  </si>
  <si>
    <t>Dopravní značení na staveništi</t>
  </si>
  <si>
    <t>-1756807553</t>
  </si>
  <si>
    <t>113</t>
  </si>
  <si>
    <t>034503000</t>
  </si>
  <si>
    <t>Informační tabule na staveništi</t>
  </si>
  <si>
    <t>383228025</t>
  </si>
  <si>
    <t>114</t>
  </si>
  <si>
    <t>039103000</t>
  </si>
  <si>
    <t>Rozebrání, bourání a odvoz zařízení staveniště</t>
  </si>
  <si>
    <t>-1152835761</t>
  </si>
  <si>
    <t>VRN4</t>
  </si>
  <si>
    <t>Inženýrská činnost</t>
  </si>
  <si>
    <t>116</t>
  </si>
  <si>
    <t>043134000</t>
  </si>
  <si>
    <t>Zkoušky zatěžovací</t>
  </si>
  <si>
    <t>-104008471</t>
  </si>
  <si>
    <t>20-2 - SO 102 - Kácení stromů, výsadba dřevin</t>
  </si>
  <si>
    <t xml:space="preserve"> Cheb</t>
  </si>
  <si>
    <t>00253979</t>
  </si>
  <si>
    <t>CZ00253979</t>
  </si>
  <si>
    <t>86944266</t>
  </si>
  <si>
    <t>Ing. Tomáš Prinz, DiS.</t>
  </si>
  <si>
    <t>02 - Specifikace rostlin</t>
  </si>
  <si>
    <t>183111214</t>
  </si>
  <si>
    <t>Jamky pro výsadbu s výměnou 50 % půdy zeminy tř 1 až 4 obj přes 0,01 do 0,02 m3 v rovině a svahu do 1:5</t>
  </si>
  <si>
    <t>-395251091</t>
  </si>
  <si>
    <t>10321100</t>
  </si>
  <si>
    <t>zahradní substrát pro výsadbu VL</t>
  </si>
  <si>
    <t>-1752108723</t>
  </si>
  <si>
    <t>155*0,02*0,5 "výměna půdy, výsadba růží</t>
  </si>
  <si>
    <t>184102111</t>
  </si>
  <si>
    <t>Výsadba dřeviny s balem D přes 0,1 do 0,2 m do jamky se zalitím v rovině a svahu do 1:5</t>
  </si>
  <si>
    <t>1119792677</t>
  </si>
  <si>
    <t>184802111</t>
  </si>
  <si>
    <t xml:space="preserve">Chemické odplevelení půdy před založením kultury, trávníku nebo zpevněných ploch  o výměře jednotlivě přes 20 m2 v rovině nebo na svahu do 1:5 postřikem na široko</t>
  </si>
  <si>
    <t>666159730</t>
  </si>
  <si>
    <t>31,47 "plocha záhonu růží</t>
  </si>
  <si>
    <t>25234001</t>
  </si>
  <si>
    <t>herbicid totální systémový neselektivní</t>
  </si>
  <si>
    <t>litr</t>
  </si>
  <si>
    <t>-1776308685</t>
  </si>
  <si>
    <t>(31,47*4)/10000 "dávka 4l/ha</t>
  </si>
  <si>
    <t>184911311</t>
  </si>
  <si>
    <t>Položení mulčovací textilie v rovině a svahu do 1:5</t>
  </si>
  <si>
    <t>205214825</t>
  </si>
  <si>
    <t>R2</t>
  </si>
  <si>
    <t>Mulčovací textilie</t>
  </si>
  <si>
    <t>-1708026460</t>
  </si>
  <si>
    <t>31,47*1,1 "Přepočtené koeficientem množství</t>
  </si>
  <si>
    <t>184911421</t>
  </si>
  <si>
    <t>Mulčování rostlin kůrou tl do 0,1 m v rovině a svahu do 1:5</t>
  </si>
  <si>
    <t>-1015843049</t>
  </si>
  <si>
    <t>718326669</t>
  </si>
  <si>
    <t>31,47*0,103 "Přepočtené koeficientem množství</t>
  </si>
  <si>
    <t>185802113</t>
  </si>
  <si>
    <t>Hnojení půdy umělým hnojivem na široko v rovině a svahu do 1:5</t>
  </si>
  <si>
    <t>1962620532</t>
  </si>
  <si>
    <t>31,47*0,02 " 20 g/m2, růže</t>
  </si>
  <si>
    <t>0,629*0,001 "Přepočtené koeficientem množství</t>
  </si>
  <si>
    <t>25191155</t>
  </si>
  <si>
    <t>hnojivo průmyslové</t>
  </si>
  <si>
    <t>-647341186</t>
  </si>
  <si>
    <t>R1</t>
  </si>
  <si>
    <t>Dopravné náklady - rostlinný materiál, pomocný materiál</t>
  </si>
  <si>
    <t>kpl.</t>
  </si>
  <si>
    <t>1220792456</t>
  </si>
  <si>
    <t>185804312</t>
  </si>
  <si>
    <t>Zalití rostlin vodou plocha přes 20 m2</t>
  </si>
  <si>
    <t>817446880</t>
  </si>
  <si>
    <t>31,47*0,02 " růže, 20 l/m2; opakování 3x</t>
  </si>
  <si>
    <t>0,629*3 "Přepočtené koeficientem množství</t>
  </si>
  <si>
    <t>998231311</t>
  </si>
  <si>
    <t>Přesun hmot pro sadovnické a krajinářské úpravy vodorovně do 5000 m</t>
  </si>
  <si>
    <t>99948313</t>
  </si>
  <si>
    <t>02</t>
  </si>
  <si>
    <t>Specifikace rostlin</t>
  </si>
  <si>
    <t>K01</t>
  </si>
  <si>
    <t>Rosa ´Pepita´®, C1</t>
  </si>
  <si>
    <t>256</t>
  </si>
  <si>
    <t>-359838366</t>
  </si>
  <si>
    <t>30-2 - SO 501 - Přeložka teplovodu - stavební</t>
  </si>
  <si>
    <t xml:space="preserve"> </t>
  </si>
  <si>
    <t>ing.Netík</t>
  </si>
  <si>
    <t>Volek S.</t>
  </si>
  <si>
    <t>13 - Zemní práce</t>
  </si>
  <si>
    <t>733 - Rozvod potrubí</t>
  </si>
  <si>
    <t>96 - Bourání konstrukcí</t>
  </si>
  <si>
    <t>H99 - Přesuny hmot</t>
  </si>
  <si>
    <t>M23 - Montáže potrubí</t>
  </si>
  <si>
    <t>132201211R00</t>
  </si>
  <si>
    <t>Hloubení rýh š.do 200 cm hor.3 do 100 m3,STROJNĚ</t>
  </si>
  <si>
    <t>2121102026</t>
  </si>
  <si>
    <t>121101100R00</t>
  </si>
  <si>
    <t>Sejmutí ornice, pl. do 400 m2, přemístění do 50 m</t>
  </si>
  <si>
    <t>972914075</t>
  </si>
  <si>
    <t>130001101R00</t>
  </si>
  <si>
    <t>Příplatek za ztížené hloubení v blízkosti vedení</t>
  </si>
  <si>
    <t>308462505</t>
  </si>
  <si>
    <t>161101101R00</t>
  </si>
  <si>
    <t>Svislé přemístění výkopku z hor.1-4 do 2,5 m</t>
  </si>
  <si>
    <t>-644158787</t>
  </si>
  <si>
    <t>174101101R00</t>
  </si>
  <si>
    <t>Zásyp jam, rýh, šachet se zhutněním</t>
  </si>
  <si>
    <t>874433576</t>
  </si>
  <si>
    <t>162701105R00</t>
  </si>
  <si>
    <t>Vodorovné přemístění výkopku z hor.1-4 do 10000 m</t>
  </si>
  <si>
    <t>1132354082</t>
  </si>
  <si>
    <t>167101101R00</t>
  </si>
  <si>
    <t>Nakládání výkopku z hor.1-4 v množství do 100 m3</t>
  </si>
  <si>
    <t>1314845089</t>
  </si>
  <si>
    <t>733</t>
  </si>
  <si>
    <t>Rozvod potrubí</t>
  </si>
  <si>
    <t>733170807R00</t>
  </si>
  <si>
    <t>Demontáž potrubí z plastových trubek D 90 mm</t>
  </si>
  <si>
    <t>-1421806717</t>
  </si>
  <si>
    <t>Bourání konstrukcí</t>
  </si>
  <si>
    <t>963015121R00</t>
  </si>
  <si>
    <t>Demontáž prefabrikovaných krycích desek 0,09 t</t>
  </si>
  <si>
    <t>-1543112823</t>
  </si>
  <si>
    <t>962041314R00</t>
  </si>
  <si>
    <t>Bourání příček z betonu prostého tl. 12 cm</t>
  </si>
  <si>
    <t>-627412050</t>
  </si>
  <si>
    <t>965042241R00</t>
  </si>
  <si>
    <t>Bourání mazanin betonových tl. nad 10 cm, nad 4 m2</t>
  </si>
  <si>
    <t>297250262</t>
  </si>
  <si>
    <t>979082113R00</t>
  </si>
  <si>
    <t>Vodorovná doprava suti po suchu do 1000 m</t>
  </si>
  <si>
    <t>1671636623</t>
  </si>
  <si>
    <t>979082119R00</t>
  </si>
  <si>
    <t>Příplatek k přesunu suti za každých dalších 1000 m</t>
  </si>
  <si>
    <t>1473431825</t>
  </si>
  <si>
    <t>979990103R00</t>
  </si>
  <si>
    <t>Poplatek za uložení suti - beton, skupina odpadu 170101</t>
  </si>
  <si>
    <t>-107102965</t>
  </si>
  <si>
    <t>979990191R00</t>
  </si>
  <si>
    <t>Poplatek za uložení suti - plastové výrobky, skupina odpadu 170203</t>
  </si>
  <si>
    <t>1880943546</t>
  </si>
  <si>
    <t>H99</t>
  </si>
  <si>
    <t>Přesuny hmot</t>
  </si>
  <si>
    <t>998982123R00</t>
  </si>
  <si>
    <t>Přesun hmot, demolice jiným způsobem, v. do 21 m</t>
  </si>
  <si>
    <t>248395585</t>
  </si>
  <si>
    <t>M23</t>
  </si>
  <si>
    <t>Montáže potrubí</t>
  </si>
  <si>
    <t>230082076R00</t>
  </si>
  <si>
    <t>Demontáž do šrotu do 50 kg, rozměr 133 x 4,5</t>
  </si>
  <si>
    <t>1832160842</t>
  </si>
  <si>
    <t>60-2 - SO 432 - VO</t>
  </si>
  <si>
    <t>1-2</t>
  </si>
  <si>
    <t>stožár ocel. bezpatic. DOS 80-V+M, manžeta, žár. Zn</t>
  </si>
  <si>
    <t>ks</t>
  </si>
  <si>
    <t>-1242756711</t>
  </si>
  <si>
    <t>2-2</t>
  </si>
  <si>
    <t>stožár ocel. bezpatic. DOS 50+M, manžeta, žár. Zn</t>
  </si>
  <si>
    <t>1125669988</t>
  </si>
  <si>
    <t>3-2</t>
  </si>
  <si>
    <t>výložník V89 100060-1-5°, žár. Zn</t>
  </si>
  <si>
    <t>-1023440253</t>
  </si>
  <si>
    <t>4-2</t>
  </si>
  <si>
    <t>stožárová výzbroj 16.4, průběžná s keramickou pojistkou 5x20/4A</t>
  </si>
  <si>
    <t>824099715</t>
  </si>
  <si>
    <t>5-2</t>
  </si>
  <si>
    <t>stožárová výzbroj 16.4, odbočná s keramickou pojistkou 5x20/4A</t>
  </si>
  <si>
    <t>1734016434</t>
  </si>
  <si>
    <t>6-2</t>
  </si>
  <si>
    <t>stožárová zemní svorka</t>
  </si>
  <si>
    <t>1142015696</t>
  </si>
  <si>
    <t>7-2</t>
  </si>
  <si>
    <t>svítidlo UniStreet Medium 40LED BGP282.DW50.727/7500lm/60W</t>
  </si>
  <si>
    <t>438224224</t>
  </si>
  <si>
    <t>8-2</t>
  </si>
  <si>
    <t>svítidlo UniStreet Medium 10LED BGP282.DM50.727/1500lm/11,8W</t>
  </si>
  <si>
    <t>1373769085</t>
  </si>
  <si>
    <t>9-2</t>
  </si>
  <si>
    <t>kabel AYKY-J 4x25</t>
  </si>
  <si>
    <t>293058806</t>
  </si>
  <si>
    <t>kabel CYKY-J 4x16</t>
  </si>
  <si>
    <t>1122871079</t>
  </si>
  <si>
    <t>11-2</t>
  </si>
  <si>
    <t>kabel CYKY 3Cx1,5</t>
  </si>
  <si>
    <t>590984968</t>
  </si>
  <si>
    <t>12-2</t>
  </si>
  <si>
    <t>kabelová zemní spojka AY pro 4x25</t>
  </si>
  <si>
    <t>985864174</t>
  </si>
  <si>
    <t>13-2</t>
  </si>
  <si>
    <t>chránička KF 09160</t>
  </si>
  <si>
    <t>526787984</t>
  </si>
  <si>
    <t>14-2</t>
  </si>
  <si>
    <t>chránička KF 09090</t>
  </si>
  <si>
    <t>-1858097977</t>
  </si>
  <si>
    <t>15-2</t>
  </si>
  <si>
    <t>chránička KF 09063</t>
  </si>
  <si>
    <t>173045901</t>
  </si>
  <si>
    <t>16-2</t>
  </si>
  <si>
    <t>chránička KF 09040</t>
  </si>
  <si>
    <t>1695308747</t>
  </si>
  <si>
    <t>17-2</t>
  </si>
  <si>
    <t>zemnící drát FeZn Ø 10 mm (0,62 kg/m)</t>
  </si>
  <si>
    <t>158994236</t>
  </si>
  <si>
    <t>zemnící drát FeZn O 10 mm (0,62 kg/m)</t>
  </si>
  <si>
    <t>18-2</t>
  </si>
  <si>
    <t>svorka pro zemnící drát FeZn</t>
  </si>
  <si>
    <t>368021905</t>
  </si>
  <si>
    <t>19-2</t>
  </si>
  <si>
    <t>výstražná folie s bleskem</t>
  </si>
  <si>
    <t>82345998</t>
  </si>
  <si>
    <t>krycí deska KAD 20</t>
  </si>
  <si>
    <t>17601103</t>
  </si>
  <si>
    <t>21-2</t>
  </si>
  <si>
    <t>trubka AGROSIL plastová prům. 250 mm/1,2m</t>
  </si>
  <si>
    <t>720352466</t>
  </si>
  <si>
    <t>22-2</t>
  </si>
  <si>
    <t>trubka AGROSIL plastová prům. 250 mm/1m</t>
  </si>
  <si>
    <t>2056982284</t>
  </si>
  <si>
    <t>23-2</t>
  </si>
  <si>
    <t>beton pro základ ocelového stožáru 8 (0,64)</t>
  </si>
  <si>
    <t>82495842</t>
  </si>
  <si>
    <t>24-2</t>
  </si>
  <si>
    <t>beton pro základ ocelového stožáru 5 (0,41)</t>
  </si>
  <si>
    <t>1302123791</t>
  </si>
  <si>
    <t>25-2</t>
  </si>
  <si>
    <t>beton pro obetonování chrániček (0,06)</t>
  </si>
  <si>
    <t>647747549</t>
  </si>
  <si>
    <t>26-2</t>
  </si>
  <si>
    <t>písek jemnozrnný</t>
  </si>
  <si>
    <t>2146062331</t>
  </si>
  <si>
    <t>27-2</t>
  </si>
  <si>
    <t>drobný a pomocný materiál</t>
  </si>
  <si>
    <t>-1706880653</t>
  </si>
  <si>
    <t>28-2</t>
  </si>
  <si>
    <t>odpojení vodičů napáj. kabelu ze svorkovnice do AY25 (žíly)</t>
  </si>
  <si>
    <t>-914363586</t>
  </si>
  <si>
    <t>29-2</t>
  </si>
  <si>
    <t>vytažení kabelu do 25Al ze stožáru (1,5m)</t>
  </si>
  <si>
    <t>-335510373</t>
  </si>
  <si>
    <t>odpojení vodičů napáj. kabelu ze svorkovnice do CY16 (žíly)</t>
  </si>
  <si>
    <t>-1659473384</t>
  </si>
  <si>
    <t>31-2</t>
  </si>
  <si>
    <t>vytažení kabelu do Cu 16 ze stožáru (1,5m)</t>
  </si>
  <si>
    <t>1473606769</t>
  </si>
  <si>
    <t>32-2</t>
  </si>
  <si>
    <t>demontáž svorkovnice z ocel. stožáru</t>
  </si>
  <si>
    <t>909244705</t>
  </si>
  <si>
    <t>33-2</t>
  </si>
  <si>
    <t>odkopání stožárové patky</t>
  </si>
  <si>
    <t>-766914770</t>
  </si>
  <si>
    <t>34-2</t>
  </si>
  <si>
    <t>odkopání kabelu pro přeložku</t>
  </si>
  <si>
    <t>-1203886168</t>
  </si>
  <si>
    <t>35-2</t>
  </si>
  <si>
    <t>přeložka kabelů do pr.25</t>
  </si>
  <si>
    <t>321597662</t>
  </si>
  <si>
    <t>36-2</t>
  </si>
  <si>
    <t>odkop kabelu v komunikaci vč. záhozu (0,3x0,8)</t>
  </si>
  <si>
    <t>-915542607</t>
  </si>
  <si>
    <t>37-2</t>
  </si>
  <si>
    <t xml:space="preserve">odkop kabelu v zeleném pásu  vč. záhozu (0,3x0,7)</t>
  </si>
  <si>
    <t>1637883482</t>
  </si>
  <si>
    <t>38-2</t>
  </si>
  <si>
    <t xml:space="preserve">odkop kabelu v chodníku  vč. záhozu (0,3x0,15)</t>
  </si>
  <si>
    <t>851662167</t>
  </si>
  <si>
    <t>39-2</t>
  </si>
  <si>
    <t>demontáž podzemního vedení s výkopem</t>
  </si>
  <si>
    <t>1356464591</t>
  </si>
  <si>
    <t>40-2</t>
  </si>
  <si>
    <t>demontáž podzemního vedení bez výkopu</t>
  </si>
  <si>
    <t>-1081777033</t>
  </si>
  <si>
    <t>41-2</t>
  </si>
  <si>
    <t>odpojení vodičů připoj. kabelu svítidla 1,5 (žíly)</t>
  </si>
  <si>
    <t>-617808842</t>
  </si>
  <si>
    <t>42-2</t>
  </si>
  <si>
    <t>demontáž vývodu ke svítidlu, kabel pr. 1,5</t>
  </si>
  <si>
    <t>1070437234</t>
  </si>
  <si>
    <t>43-2</t>
  </si>
  <si>
    <t>demontáž svítidla z ocel. stožáru 8m</t>
  </si>
  <si>
    <t>-1907176591</t>
  </si>
  <si>
    <t>44-2</t>
  </si>
  <si>
    <t>demontáž výložníku z ocel. stožáru 8m</t>
  </si>
  <si>
    <t>-2008488119</t>
  </si>
  <si>
    <t>45-2</t>
  </si>
  <si>
    <t>demontáž ocelového stožáru 8m</t>
  </si>
  <si>
    <t>2092538858</t>
  </si>
  <si>
    <t>46-2</t>
  </si>
  <si>
    <t>vybourání patky stožáru světelného bodu 8m (0,7)</t>
  </si>
  <si>
    <t>-410607547</t>
  </si>
  <si>
    <t>47-2</t>
  </si>
  <si>
    <t>zahození a zhutnění vybourané patky stožáru 8 (0,7)</t>
  </si>
  <si>
    <t>1393046812</t>
  </si>
  <si>
    <t>48-2</t>
  </si>
  <si>
    <t>demontáž svítidla ze světelného bodu (5)</t>
  </si>
  <si>
    <t>118298937</t>
  </si>
  <si>
    <t>49-2</t>
  </si>
  <si>
    <t>demontáž ocelového stožáru 5m</t>
  </si>
  <si>
    <t>-1497189048</t>
  </si>
  <si>
    <t>50-2</t>
  </si>
  <si>
    <t>vybourání patky parkového světelného bodu 5 (0,41)</t>
  </si>
  <si>
    <t>-388646504</t>
  </si>
  <si>
    <t>51-2</t>
  </si>
  <si>
    <t>zahození a zhutnění vybourané patky stožáru 5 (0,41)</t>
  </si>
  <si>
    <t>1804990072</t>
  </si>
  <si>
    <t>52-2</t>
  </si>
  <si>
    <t>vytýčení nových světelných bodů</t>
  </si>
  <si>
    <t>1147606888</t>
  </si>
  <si>
    <t>53-2</t>
  </si>
  <si>
    <t>výkop základu pro silniční ocelový stožár 8 (0,7)</t>
  </si>
  <si>
    <t>-1615105130</t>
  </si>
  <si>
    <t>54-2</t>
  </si>
  <si>
    <t>stavba patky pro stožár 8</t>
  </si>
  <si>
    <t>684221474</t>
  </si>
  <si>
    <t>55-2</t>
  </si>
  <si>
    <t>instalace sloupu silničního světelného bodu (8)</t>
  </si>
  <si>
    <t>235821116</t>
  </si>
  <si>
    <t>56-2</t>
  </si>
  <si>
    <t>instalace výložníku silničního světelného bodu (8)</t>
  </si>
  <si>
    <t>-1828299194</t>
  </si>
  <si>
    <t>57-2</t>
  </si>
  <si>
    <t>instalace svítidla silničního světelného bodu (8)</t>
  </si>
  <si>
    <t>-325318342</t>
  </si>
  <si>
    <t>58-2</t>
  </si>
  <si>
    <t>výkop základu pro ocelový stožár 5 (0,46)</t>
  </si>
  <si>
    <t>1318939586</t>
  </si>
  <si>
    <t>59-2</t>
  </si>
  <si>
    <t>stavba patky pro stožár 5</t>
  </si>
  <si>
    <t>-1987243266</t>
  </si>
  <si>
    <t>instalace sloupu světelného bodu (5)</t>
  </si>
  <si>
    <t>341295759</t>
  </si>
  <si>
    <t>61-2</t>
  </si>
  <si>
    <t>instalace svítidla světelného bodu (5)</t>
  </si>
  <si>
    <t>-861121082</t>
  </si>
  <si>
    <t>62-2</t>
  </si>
  <si>
    <t>instalace svorkovnice</t>
  </si>
  <si>
    <t>-1567139974</t>
  </si>
  <si>
    <t>63-2</t>
  </si>
  <si>
    <t>zatažení kabelu pr. 1,5 do sloupu</t>
  </si>
  <si>
    <t>1474402141</t>
  </si>
  <si>
    <t>64-2</t>
  </si>
  <si>
    <t>připojení kabelu do svorkovnice a svítidla 1,5 (žíly)</t>
  </si>
  <si>
    <t>2057192008</t>
  </si>
  <si>
    <t>65-2</t>
  </si>
  <si>
    <t>zavedení kabelu do pr. 25 do sloupu</t>
  </si>
  <si>
    <t>691304348</t>
  </si>
  <si>
    <t>66-2</t>
  </si>
  <si>
    <t>zavedení kabelu do pr. 16 do sloupu</t>
  </si>
  <si>
    <t>333192120</t>
  </si>
  <si>
    <t>67-2</t>
  </si>
  <si>
    <t>připojení kabelu do pr. 16 do svorkovnice (žíly)</t>
  </si>
  <si>
    <t>1544266271</t>
  </si>
  <si>
    <t>68-2</t>
  </si>
  <si>
    <t>vytýčení trasy kabelového vedení</t>
  </si>
  <si>
    <t>1443386787</t>
  </si>
  <si>
    <t>69-2</t>
  </si>
  <si>
    <t>výkop v komunikaci (0,5x0,8)</t>
  </si>
  <si>
    <t>-764055020</t>
  </si>
  <si>
    <t>výkop v zeleném pásu (0,3x0,7)</t>
  </si>
  <si>
    <t>-1967136185</t>
  </si>
  <si>
    <t>71-2</t>
  </si>
  <si>
    <t>výkop v chodníku (0,3x0,35)</t>
  </si>
  <si>
    <t>139477562</t>
  </si>
  <si>
    <t>72-2</t>
  </si>
  <si>
    <t>pokládka zemnícího drátu</t>
  </si>
  <si>
    <t>411771176</t>
  </si>
  <si>
    <t>73-2</t>
  </si>
  <si>
    <t>pokládka kabelů do pr. 25</t>
  </si>
  <si>
    <t>411589059</t>
  </si>
  <si>
    <t>74-2</t>
  </si>
  <si>
    <t>pokládka kabelů do pr. 16</t>
  </si>
  <si>
    <t>-539524272</t>
  </si>
  <si>
    <t>75-2</t>
  </si>
  <si>
    <t>pokládka chrániček</t>
  </si>
  <si>
    <t>906780363</t>
  </si>
  <si>
    <t>76-2</t>
  </si>
  <si>
    <t>příplatek za zatažení kabelu do r. 16 do chráničky</t>
  </si>
  <si>
    <t>-1444777285</t>
  </si>
  <si>
    <t>77-2</t>
  </si>
  <si>
    <t>montáž kabelové zemní spojky</t>
  </si>
  <si>
    <t>-508645505</t>
  </si>
  <si>
    <t>78-2</t>
  </si>
  <si>
    <t>obetonování chrániček</t>
  </si>
  <si>
    <t>1956951886</t>
  </si>
  <si>
    <t>79-2</t>
  </si>
  <si>
    <t>násyp pískového lože (0,3x0,2)</t>
  </si>
  <si>
    <t>1157609461</t>
  </si>
  <si>
    <t>pokládka krycích desek CAD</t>
  </si>
  <si>
    <t>1594442761</t>
  </si>
  <si>
    <t>81-2</t>
  </si>
  <si>
    <t>zahození a zhutnění výkopů (0,5x0,65)</t>
  </si>
  <si>
    <t>792211394</t>
  </si>
  <si>
    <t>82-2</t>
  </si>
  <si>
    <t>zahození a zhutnění výkopů (0,3x0,5)</t>
  </si>
  <si>
    <t>1328760230</t>
  </si>
  <si>
    <t>83-2</t>
  </si>
  <si>
    <t>zahození a zhutnění výkopů (0,3x0,15)</t>
  </si>
  <si>
    <t>-953822471</t>
  </si>
  <si>
    <t>84-2</t>
  </si>
  <si>
    <t>ostatní montážní a pomocné práce</t>
  </si>
  <si>
    <t>414717013</t>
  </si>
  <si>
    <t>85-2</t>
  </si>
  <si>
    <t>odvoz výkopku do 5 km a uložení na skládku vč. poplatku</t>
  </si>
  <si>
    <t>-1047467997</t>
  </si>
  <si>
    <t>86-2</t>
  </si>
  <si>
    <t>ekologická likvidace svítidel</t>
  </si>
  <si>
    <t>-299523911</t>
  </si>
  <si>
    <t>87-2</t>
  </si>
  <si>
    <t>revize</t>
  </si>
  <si>
    <t>303418945</t>
  </si>
  <si>
    <t>88-2</t>
  </si>
  <si>
    <t>doprava</t>
  </si>
  <si>
    <t>66188156</t>
  </si>
  <si>
    <t>89-2</t>
  </si>
  <si>
    <t>zákres dle skutečného stavu</t>
  </si>
  <si>
    <t>1773637831</t>
  </si>
  <si>
    <t>70-2 - SO 432 - Optika</t>
  </si>
  <si>
    <t>1-2OPT</t>
  </si>
  <si>
    <t>chránička HDPE 40 zemní tlustostěnná</t>
  </si>
  <si>
    <t>-549918862</t>
  </si>
  <si>
    <t>2-2OPT</t>
  </si>
  <si>
    <t>spojka chráničky HDPE (SPC40)</t>
  </si>
  <si>
    <t>-2124319231</t>
  </si>
  <si>
    <t>3-2OPT</t>
  </si>
  <si>
    <t>koncovka chráničky HDPE s ventilkem (KPC40V)</t>
  </si>
  <si>
    <t>470616803</t>
  </si>
  <si>
    <t>4-2OPT</t>
  </si>
  <si>
    <t>drát CY 1,5</t>
  </si>
  <si>
    <t>1797328999</t>
  </si>
  <si>
    <t>5-2OPT</t>
  </si>
  <si>
    <t>chránička kopoflex KF09090</t>
  </si>
  <si>
    <t>-1541544158</t>
  </si>
  <si>
    <t>6-2OPT</t>
  </si>
  <si>
    <t>výstražná folie oranž.</t>
  </si>
  <si>
    <t>-96816120</t>
  </si>
  <si>
    <t>7-2OPT</t>
  </si>
  <si>
    <t>krycí deska KAD 20 oranž.</t>
  </si>
  <si>
    <t>-291660157</t>
  </si>
  <si>
    <t>8-2OPT</t>
  </si>
  <si>
    <t>-505775269</t>
  </si>
  <si>
    <t>9-2OPT</t>
  </si>
  <si>
    <t>drobný materiál</t>
  </si>
  <si>
    <t>238653734</t>
  </si>
  <si>
    <t>10-2OPT</t>
  </si>
  <si>
    <t>vytýčení nové spojky</t>
  </si>
  <si>
    <t>231486075</t>
  </si>
  <si>
    <t>11-2OPT</t>
  </si>
  <si>
    <t>instalace spojky vč. materiálu</t>
  </si>
  <si>
    <t>548423219</t>
  </si>
  <si>
    <t>12-2OPT</t>
  </si>
  <si>
    <t>vytýčení trasy chrániček</t>
  </si>
  <si>
    <t>-538375737</t>
  </si>
  <si>
    <t>13-2OPT</t>
  </si>
  <si>
    <t>-1136820429</t>
  </si>
  <si>
    <t>14-2OPT</t>
  </si>
  <si>
    <t>-1458270420</t>
  </si>
  <si>
    <t>15-2OPT</t>
  </si>
  <si>
    <t>pokládka HDPE chrániček</t>
  </si>
  <si>
    <t>-1960920542</t>
  </si>
  <si>
    <t>16-2OPT</t>
  </si>
  <si>
    <t>pokládka chrániček KF</t>
  </si>
  <si>
    <t>-773515105</t>
  </si>
  <si>
    <t>17-2OPT</t>
  </si>
  <si>
    <t>pokládka zaměřovacího vodiče</t>
  </si>
  <si>
    <t>-741765501</t>
  </si>
  <si>
    <t>18-2OPT</t>
  </si>
  <si>
    <t>-475274622</t>
  </si>
  <si>
    <t>19-2OPT</t>
  </si>
  <si>
    <t>pokládka výstražné folie</t>
  </si>
  <si>
    <t>1700815471</t>
  </si>
  <si>
    <t>20-2OPT</t>
  </si>
  <si>
    <t>-1654228677</t>
  </si>
  <si>
    <t>21-2OPT</t>
  </si>
  <si>
    <t>1933517200</t>
  </si>
  <si>
    <t>22-2OPT</t>
  </si>
  <si>
    <t>1959845743</t>
  </si>
  <si>
    <t>23-2OPT</t>
  </si>
  <si>
    <t>-1767735880</t>
  </si>
  <si>
    <t>24-2OPT</t>
  </si>
  <si>
    <t>215048201</t>
  </si>
  <si>
    <t>25-2OPT</t>
  </si>
  <si>
    <t>1654400563</t>
  </si>
  <si>
    <t>80-2 - SO 302 - Dešťová kanalizace</t>
  </si>
  <si>
    <t xml:space="preserve">    4 - Vodorovné konstrukce</t>
  </si>
  <si>
    <t xml:space="preserve">    6 - Úpravy povrchů, podlahy a osazování výplní</t>
  </si>
  <si>
    <t>OST - Ostatní</t>
  </si>
  <si>
    <t>-1317751215</t>
  </si>
  <si>
    <t>27,5*3</t>
  </si>
  <si>
    <t>132251253</t>
  </si>
  <si>
    <t>Hloubení rýh nezapažených š do 2000 mm v hornině třídy těžitelnosti I skupiny 3 objem do 100 m3 strojně</t>
  </si>
  <si>
    <t>1746457576</t>
  </si>
  <si>
    <t>68,5*1*1,77*0,7 "kanal.stoka</t>
  </si>
  <si>
    <t>3*3*1,9*2,82*0,7 "rozšíření u šachet</t>
  </si>
  <si>
    <t>5,5*0,9*1,29*0,7 "kanal.přípojky</t>
  </si>
  <si>
    <t>132351253</t>
  </si>
  <si>
    <t>Hloubení rýh nezapažených š do 2000 mm v hornině třídy těžitelnosti II skupiny 4 objem do 100 m3 strojně</t>
  </si>
  <si>
    <t>1373083781</t>
  </si>
  <si>
    <t>68,5*1*1,77*0,3 "kanal.stoka</t>
  </si>
  <si>
    <t>3*3*1,9*2,82*0,3 "rozšíření u šachet</t>
  </si>
  <si>
    <t>5,5*0,9*1,29*0,3 "kanal.přípojky</t>
  </si>
  <si>
    <t>139001101</t>
  </si>
  <si>
    <t>Příplatek za ztížení vykopávky v blízkosti podzemního vedení</t>
  </si>
  <si>
    <t>-1189907418</t>
  </si>
  <si>
    <t>6*1*1*1 "kanal.stoka</t>
  </si>
  <si>
    <t>151101101</t>
  </si>
  <si>
    <t>Zřízení příložného pažení a rozepření stěn rýh hl do 2 m</t>
  </si>
  <si>
    <t>1331707851</t>
  </si>
  <si>
    <t>2*68,5*1,77 "kanal.stoka</t>
  </si>
  <si>
    <t>2*3*1,29 "kanal.přípojky</t>
  </si>
  <si>
    <t>151101111</t>
  </si>
  <si>
    <t>Odstranění příložného pažení a rozepření stěn rýh hl do 2 m</t>
  </si>
  <si>
    <t>-202509462</t>
  </si>
  <si>
    <t>-983659052</t>
  </si>
  <si>
    <t>123,097+52,757</t>
  </si>
  <si>
    <t>721746254</t>
  </si>
  <si>
    <t>347075630</t>
  </si>
  <si>
    <t>175,854*2 "Přepočtené koeficientem množství</t>
  </si>
  <si>
    <t>-381285892</t>
  </si>
  <si>
    <t>84,9+36,4-10,3-27,5 "kanalizační stoka</t>
  </si>
  <si>
    <t>6,4-0,5-1,6 "kanalizační přípojky</t>
  </si>
  <si>
    <t>33,8+14,5-3*2,82*3,14*0,65*0,65 "kanal.šachty</t>
  </si>
  <si>
    <t>štěrkopísek netříděný zásypový</t>
  </si>
  <si>
    <t>1545650297</t>
  </si>
  <si>
    <t>124,877*2 "Přepočtené koeficientem množství</t>
  </si>
  <si>
    <t>175111101</t>
  </si>
  <si>
    <t>Obsypání potrubí ručně sypaninou bez prohození, uloženou do 3 m</t>
  </si>
  <si>
    <t>2001209052</t>
  </si>
  <si>
    <t>68,5*1*0,45-68,5*3,14*0,125*0,125 "kanal.stoka</t>
  </si>
  <si>
    <t>5,5*0,9*0,34-5,5*3,14*0,075*0,075 "kanal.přípojky</t>
  </si>
  <si>
    <t>1610465738</t>
  </si>
  <si>
    <t>29,05*2 "Přepočtené koeficientem množství</t>
  </si>
  <si>
    <t>-168058818</t>
  </si>
  <si>
    <t>1697834299</t>
  </si>
  <si>
    <t>82,5*0,15 "Přepočtené koeficientem množství</t>
  </si>
  <si>
    <t>156956824</t>
  </si>
  <si>
    <t>-531282177</t>
  </si>
  <si>
    <t>82,5*0,02 "Přepočtené koeficientem množství</t>
  </si>
  <si>
    <t>-1142050491</t>
  </si>
  <si>
    <t>68,5*0,25*0,15-68,5*3,14*0,025*0,025</t>
  </si>
  <si>
    <t>212755211</t>
  </si>
  <si>
    <t>Trativody z drenážních trubek plastových flexibilních D 50 mm bez lože</t>
  </si>
  <si>
    <t>-1635970672</t>
  </si>
  <si>
    <t>Vodorovné konstrukce</t>
  </si>
  <si>
    <t>451573111</t>
  </si>
  <si>
    <t>Lože pod potrubí otevřený výkop ze štěrkopísku</t>
  </si>
  <si>
    <t>984671175</t>
  </si>
  <si>
    <t>68,5*1*0,15 "kanal.stoka</t>
  </si>
  <si>
    <t>5,5*0,9*0,1 "kanal.přípojky</t>
  </si>
  <si>
    <t>452112111</t>
  </si>
  <si>
    <t>Osazení betonových prstenců nebo rámů v do 100 mm</t>
  </si>
  <si>
    <t>-996997109</t>
  </si>
  <si>
    <t>59224187</t>
  </si>
  <si>
    <t>prstenec šachtový vyrovnávací betonový 625x120x100mm</t>
  </si>
  <si>
    <t>802747494</t>
  </si>
  <si>
    <t>59224188</t>
  </si>
  <si>
    <t>prstenec šachtový vyrovnávací betonový 625x120x120mm</t>
  </si>
  <si>
    <t>-112460547</t>
  </si>
  <si>
    <t>59224185</t>
  </si>
  <si>
    <t>prstenec šachtový vyrovnávací betonový 625x120x60mm</t>
  </si>
  <si>
    <t>-9408427</t>
  </si>
  <si>
    <t>564831011</t>
  </si>
  <si>
    <t>Podklad ze štěrkodrtě ŠD plochy do 100 m2 tl 100 mm</t>
  </si>
  <si>
    <t>-1425448319</t>
  </si>
  <si>
    <t>3*1,5*1,5 "šachty</t>
  </si>
  <si>
    <t>Úpravy povrchů, podlahy a osazování výplní</t>
  </si>
  <si>
    <t>631311134</t>
  </si>
  <si>
    <t>Mazanina tl přes 120 do 240 mm z betonu prostého bez zvýšených nároků na prostředí tř. C 16/20</t>
  </si>
  <si>
    <t>-598971633</t>
  </si>
  <si>
    <t>3*1,5*1,5*0,15 "šachty</t>
  </si>
  <si>
    <t>631351101</t>
  </si>
  <si>
    <t>Zřízení bednění rýh a hran v podlahách</t>
  </si>
  <si>
    <t>353086033</t>
  </si>
  <si>
    <t>3*4*1,5*0,2 "šachty</t>
  </si>
  <si>
    <t>631351102</t>
  </si>
  <si>
    <t>Odstranění bednění rýh a hran v podlahách</t>
  </si>
  <si>
    <t>-739824551</t>
  </si>
  <si>
    <t>831-2</t>
  </si>
  <si>
    <t>Prostupový otvor stěnou bet. šachty vrtáním DN250</t>
  </si>
  <si>
    <t>-276914790</t>
  </si>
  <si>
    <t>286-5</t>
  </si>
  <si>
    <t>Těsnící vložka ze syntetické pryže SBR pro žebrované potrubí dle ČSN EN 681-1 DN250</t>
  </si>
  <si>
    <t>-473580637</t>
  </si>
  <si>
    <t>871310310</t>
  </si>
  <si>
    <t>Montáž kanalizačního potrubí hladkého plnostěnného SN 10 z polypropylenu DN 150</t>
  </si>
  <si>
    <t>1869553314</t>
  </si>
  <si>
    <t>28617003</t>
  </si>
  <si>
    <t>trubka kanalizační PP plnostěnná třívrstvá DN 150x1000mm SN10</t>
  </si>
  <si>
    <t>1688461002</t>
  </si>
  <si>
    <t>5,5*1,05 "Přepočtené koeficientem množství</t>
  </si>
  <si>
    <t>871350310</t>
  </si>
  <si>
    <t>Montáž kanalizačního potrubí hladkého plnostěnného SN 10 z polypropylenu DN 200</t>
  </si>
  <si>
    <t>517303816</t>
  </si>
  <si>
    <t>28617004</t>
  </si>
  <si>
    <t>trubka kanalizační PP plnostěnná třívrstvá DN 200x1000mm SN10</t>
  </si>
  <si>
    <t>-1808128995</t>
  </si>
  <si>
    <t>2*1,05 "Přepočtené koeficientem množství</t>
  </si>
  <si>
    <t>871360410</t>
  </si>
  <si>
    <t>Montáž kanalizačního potrubí korugovaného SN 10 z polypropylenu DN 250</t>
  </si>
  <si>
    <t>887915365</t>
  </si>
  <si>
    <t>28617045</t>
  </si>
  <si>
    <t>trubka kanalizační PP korugovaná DN 250x6000mm SN10</t>
  </si>
  <si>
    <t>-485621608</t>
  </si>
  <si>
    <t>68,5*1,05 "Přepočtené koeficientem množství</t>
  </si>
  <si>
    <t>877310310</t>
  </si>
  <si>
    <t>Montáž kolen na kanalizačním potrubí z PP trub hladkých plnostěnných DN 150</t>
  </si>
  <si>
    <t>268989287</t>
  </si>
  <si>
    <t>28617182</t>
  </si>
  <si>
    <t>koleno kanalizační PP SN16 45° DN 150</t>
  </si>
  <si>
    <t>1059009628</t>
  </si>
  <si>
    <t>877350410</t>
  </si>
  <si>
    <t>Montáž kolen na kanalizačním potrubí z PP trub korugovaných DN 200</t>
  </si>
  <si>
    <t>-1245972783</t>
  </si>
  <si>
    <t>28617339</t>
  </si>
  <si>
    <t>koleno kanalizace PP KG DN 200x45°</t>
  </si>
  <si>
    <t>-1744312516</t>
  </si>
  <si>
    <t>877350430</t>
  </si>
  <si>
    <t>Montáž spojek na kanalizačním potrubí z PP trub korugovaných DN 200</t>
  </si>
  <si>
    <t>-1846890289</t>
  </si>
  <si>
    <t>28611508</t>
  </si>
  <si>
    <t>redukce kanalizační PVC 200/160</t>
  </si>
  <si>
    <t>-1467471011</t>
  </si>
  <si>
    <t>877360420</t>
  </si>
  <si>
    <t>Montáž odboček na kanalizačním potrubí z PP trub korugovaných DN 250</t>
  </si>
  <si>
    <t>396277084</t>
  </si>
  <si>
    <t>28617382</t>
  </si>
  <si>
    <t>odbočka kanalizace PP korugované 45° DN 250/200</t>
  </si>
  <si>
    <t>73962657</t>
  </si>
  <si>
    <t>877360430</t>
  </si>
  <si>
    <t>Montáž spojek na kanalizačním potrubí z PP trub korugovaných DN 250</t>
  </si>
  <si>
    <t>661428501</t>
  </si>
  <si>
    <t>28617422</t>
  </si>
  <si>
    <t>spojka přesuvná kanalizace PP korugované DN 250</t>
  </si>
  <si>
    <t>-1514488276</t>
  </si>
  <si>
    <t>894138001</t>
  </si>
  <si>
    <t>Příplatek ZKD 0,60 m výšky vstupu na stokách</t>
  </si>
  <si>
    <t>864035669</t>
  </si>
  <si>
    <t>894411121</t>
  </si>
  <si>
    <t>Zřízení šachet kanalizačních z betonových dílců na potrubí DN nad 200 do 300 dno beton tř. C 25/30</t>
  </si>
  <si>
    <t>-1372778075</t>
  </si>
  <si>
    <t>59224-1</t>
  </si>
  <si>
    <t>Přechodová deska Ø625÷1000/200</t>
  </si>
  <si>
    <t>128</t>
  </si>
  <si>
    <t>72806824</t>
  </si>
  <si>
    <t>Přechodová deska O625÷1000/200</t>
  </si>
  <si>
    <t>59224056</t>
  </si>
  <si>
    <t>kónus pro kanalizační šachty s kapsovým stupadlem 100/62,5x67x12cm</t>
  </si>
  <si>
    <t>-1847949590</t>
  </si>
  <si>
    <t>59224051</t>
  </si>
  <si>
    <t>skruž pro kanalizační šachty se zabudovanými stupadly 100x50x12cm</t>
  </si>
  <si>
    <t>1656598429</t>
  </si>
  <si>
    <t>59224052</t>
  </si>
  <si>
    <t>skruž pro kanalizační šachty se zabudovanými stupadly 100x100x12cm</t>
  </si>
  <si>
    <t>-1690754988</t>
  </si>
  <si>
    <t>59224061</t>
  </si>
  <si>
    <t>dno betonové šachtové kulaté DN 1000x600, 100x75x15cm</t>
  </si>
  <si>
    <t>263544206</t>
  </si>
  <si>
    <t>592241899</t>
  </si>
  <si>
    <t>těsnění pro DN 1000 Q.1</t>
  </si>
  <si>
    <t>2145233073</t>
  </si>
  <si>
    <t>895941999</t>
  </si>
  <si>
    <t>Začištění spojů revizních šachet z vnější i vnitřní strany</t>
  </si>
  <si>
    <t>432931760</t>
  </si>
  <si>
    <t>899104112</t>
  </si>
  <si>
    <t>Osazení poklopů litinových nebo ocelových včetně rámů pro třídu zatížení D400, E600</t>
  </si>
  <si>
    <t>-1367618492</t>
  </si>
  <si>
    <t>55241031-1</t>
  </si>
  <si>
    <t>Poklop kanal. celolitinový tř. D400 s litinobetonovým rámem se zámkem a pantem s odvětráním se znakem města Cheb</t>
  </si>
  <si>
    <t>-1444773984</t>
  </si>
  <si>
    <t>55241031-2</t>
  </si>
  <si>
    <t>Poklop kanal. celolitinový tř. B125 s litinobetonovým rámem se zámkem a pantem s odvětráním se znakem města Cheb</t>
  </si>
  <si>
    <t>212988301</t>
  </si>
  <si>
    <t>998276101</t>
  </si>
  <si>
    <t>Přesun hmot pro trubní vedení z trub z plastických hmot otevřený výkop</t>
  </si>
  <si>
    <t>1604154884</t>
  </si>
  <si>
    <t>OST</t>
  </si>
  <si>
    <t>Ostatní</t>
  </si>
  <si>
    <t>999-OST-1</t>
  </si>
  <si>
    <t>Kontrolní zkoušky podle plánu kontrol</t>
  </si>
  <si>
    <t>---</t>
  </si>
  <si>
    <t>-1580956768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</si>
</sst>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2416J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ul.Lesní, Cheb - II.etapa - FÁZE II.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Cheb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22. 7. 2022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Cheb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Bc.Pašava Michal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Milan Hájek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7"/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ROUND(SUM(AG96:AG101),2)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82</v>
      </c>
      <c r="AR95" s="125"/>
      <c r="AS95" s="126">
        <f>ROUND(SUM(AS96:AS101),2)</f>
        <v>0</v>
      </c>
      <c r="AT95" s="127">
        <f>ROUND(SUM(AV95:AW95),2)</f>
        <v>0</v>
      </c>
      <c r="AU95" s="128">
        <f>ROUND(SUM(AU96:AU101),5)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ROUND(SUM(AZ96:AZ101),2)</f>
        <v>0</v>
      </c>
      <c r="BA95" s="127">
        <f>ROUND(SUM(BA96:BA101),2)</f>
        <v>0</v>
      </c>
      <c r="BB95" s="127">
        <f>ROUND(SUM(BB96:BB101),2)</f>
        <v>0</v>
      </c>
      <c r="BC95" s="127">
        <f>ROUND(SUM(BC96:BC101),2)</f>
        <v>0</v>
      </c>
      <c r="BD95" s="129">
        <f>ROUND(SUM(BD96:BD101),2)</f>
        <v>0</v>
      </c>
      <c r="BE95" s="7"/>
      <c r="BS95" s="130" t="s">
        <v>75</v>
      </c>
      <c r="BT95" s="130" t="s">
        <v>83</v>
      </c>
      <c r="BU95" s="130" t="s">
        <v>77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80</v>
      </c>
    </row>
    <row r="96" s="4" customFormat="1" ht="16.5" customHeight="1">
      <c r="A96" s="131" t="s">
        <v>85</v>
      </c>
      <c r="B96" s="69"/>
      <c r="C96" s="132"/>
      <c r="D96" s="132"/>
      <c r="E96" s="133" t="s">
        <v>86</v>
      </c>
      <c r="F96" s="133"/>
      <c r="G96" s="133"/>
      <c r="H96" s="133"/>
      <c r="I96" s="133"/>
      <c r="J96" s="132"/>
      <c r="K96" s="133" t="s">
        <v>87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'10-2 - SO 102 - Pozemní k...'!J32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88</v>
      </c>
      <c r="AR96" s="71"/>
      <c r="AS96" s="136">
        <v>0</v>
      </c>
      <c r="AT96" s="137">
        <f>ROUND(SUM(AV96:AW96),2)</f>
        <v>0</v>
      </c>
      <c r="AU96" s="138">
        <f>'10-2 - SO 102 - Pozemní k...'!P136</f>
        <v>0</v>
      </c>
      <c r="AV96" s="137">
        <f>'10-2 - SO 102 - Pozemní k...'!J35</f>
        <v>0</v>
      </c>
      <c r="AW96" s="137">
        <f>'10-2 - SO 102 - Pozemní k...'!J36</f>
        <v>0</v>
      </c>
      <c r="AX96" s="137">
        <f>'10-2 - SO 102 - Pozemní k...'!J37</f>
        <v>0</v>
      </c>
      <c r="AY96" s="137">
        <f>'10-2 - SO 102 - Pozemní k...'!J38</f>
        <v>0</v>
      </c>
      <c r="AZ96" s="137">
        <f>'10-2 - SO 102 - Pozemní k...'!F35</f>
        <v>0</v>
      </c>
      <c r="BA96" s="137">
        <f>'10-2 - SO 102 - Pozemní k...'!F36</f>
        <v>0</v>
      </c>
      <c r="BB96" s="137">
        <f>'10-2 - SO 102 - Pozemní k...'!F37</f>
        <v>0</v>
      </c>
      <c r="BC96" s="137">
        <f>'10-2 - SO 102 - Pozemní k...'!F38</f>
        <v>0</v>
      </c>
      <c r="BD96" s="139">
        <f>'10-2 - SO 102 - Pozemní k...'!F39</f>
        <v>0</v>
      </c>
      <c r="BE96" s="4"/>
      <c r="BT96" s="140" t="s">
        <v>80</v>
      </c>
      <c r="BV96" s="140" t="s">
        <v>78</v>
      </c>
      <c r="BW96" s="140" t="s">
        <v>89</v>
      </c>
      <c r="BX96" s="140" t="s">
        <v>84</v>
      </c>
      <c r="CL96" s="140" t="s">
        <v>1</v>
      </c>
    </row>
    <row r="97" s="4" customFormat="1" ht="16.5" customHeight="1">
      <c r="A97" s="131" t="s">
        <v>85</v>
      </c>
      <c r="B97" s="69"/>
      <c r="C97" s="132"/>
      <c r="D97" s="132"/>
      <c r="E97" s="133" t="s">
        <v>90</v>
      </c>
      <c r="F97" s="133"/>
      <c r="G97" s="133"/>
      <c r="H97" s="133"/>
      <c r="I97" s="133"/>
      <c r="J97" s="132"/>
      <c r="K97" s="133" t="s">
        <v>91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'20-2 - SO 102 - Kácení st...'!J32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88</v>
      </c>
      <c r="AR97" s="71"/>
      <c r="AS97" s="136">
        <v>0</v>
      </c>
      <c r="AT97" s="137">
        <f>ROUND(SUM(AV97:AW97),2)</f>
        <v>0</v>
      </c>
      <c r="AU97" s="138">
        <f>'20-2 - SO 102 - Kácení st...'!P124</f>
        <v>0</v>
      </c>
      <c r="AV97" s="137">
        <f>'20-2 - SO 102 - Kácení st...'!J35</f>
        <v>0</v>
      </c>
      <c r="AW97" s="137">
        <f>'20-2 - SO 102 - Kácení st...'!J36</f>
        <v>0</v>
      </c>
      <c r="AX97" s="137">
        <f>'20-2 - SO 102 - Kácení st...'!J37</f>
        <v>0</v>
      </c>
      <c r="AY97" s="137">
        <f>'20-2 - SO 102 - Kácení st...'!J38</f>
        <v>0</v>
      </c>
      <c r="AZ97" s="137">
        <f>'20-2 - SO 102 - Kácení st...'!F35</f>
        <v>0</v>
      </c>
      <c r="BA97" s="137">
        <f>'20-2 - SO 102 - Kácení st...'!F36</f>
        <v>0</v>
      </c>
      <c r="BB97" s="137">
        <f>'20-2 - SO 102 - Kácení st...'!F37</f>
        <v>0</v>
      </c>
      <c r="BC97" s="137">
        <f>'20-2 - SO 102 - Kácení st...'!F38</f>
        <v>0</v>
      </c>
      <c r="BD97" s="139">
        <f>'20-2 - SO 102 - Kácení st...'!F39</f>
        <v>0</v>
      </c>
      <c r="BE97" s="4"/>
      <c r="BT97" s="140" t="s">
        <v>80</v>
      </c>
      <c r="BV97" s="140" t="s">
        <v>78</v>
      </c>
      <c r="BW97" s="140" t="s">
        <v>92</v>
      </c>
      <c r="BX97" s="140" t="s">
        <v>84</v>
      </c>
      <c r="CL97" s="140" t="s">
        <v>1</v>
      </c>
    </row>
    <row r="98" s="4" customFormat="1" ht="16.5" customHeight="1">
      <c r="A98" s="131" t="s">
        <v>85</v>
      </c>
      <c r="B98" s="69"/>
      <c r="C98" s="132"/>
      <c r="D98" s="132"/>
      <c r="E98" s="133" t="s">
        <v>93</v>
      </c>
      <c r="F98" s="133"/>
      <c r="G98" s="133"/>
      <c r="H98" s="133"/>
      <c r="I98" s="133"/>
      <c r="J98" s="132"/>
      <c r="K98" s="133" t="s">
        <v>94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'30-2 - SO 501 - Přeložka ...'!J32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88</v>
      </c>
      <c r="AR98" s="71"/>
      <c r="AS98" s="136">
        <v>0</v>
      </c>
      <c r="AT98" s="137">
        <f>ROUND(SUM(AV98:AW98),2)</f>
        <v>0</v>
      </c>
      <c r="AU98" s="138">
        <f>'30-2 - SO 501 - Přeložka ...'!P125</f>
        <v>0</v>
      </c>
      <c r="AV98" s="137">
        <f>'30-2 - SO 501 - Přeložka ...'!J35</f>
        <v>0</v>
      </c>
      <c r="AW98" s="137">
        <f>'30-2 - SO 501 - Přeložka ...'!J36</f>
        <v>0</v>
      </c>
      <c r="AX98" s="137">
        <f>'30-2 - SO 501 - Přeložka ...'!J37</f>
        <v>0</v>
      </c>
      <c r="AY98" s="137">
        <f>'30-2 - SO 501 - Přeložka ...'!J38</f>
        <v>0</v>
      </c>
      <c r="AZ98" s="137">
        <f>'30-2 - SO 501 - Přeložka ...'!F35</f>
        <v>0</v>
      </c>
      <c r="BA98" s="137">
        <f>'30-2 - SO 501 - Přeložka ...'!F36</f>
        <v>0</v>
      </c>
      <c r="BB98" s="137">
        <f>'30-2 - SO 501 - Přeložka ...'!F37</f>
        <v>0</v>
      </c>
      <c r="BC98" s="137">
        <f>'30-2 - SO 501 - Přeložka ...'!F38</f>
        <v>0</v>
      </c>
      <c r="BD98" s="139">
        <f>'30-2 - SO 501 - Přeložka ...'!F39</f>
        <v>0</v>
      </c>
      <c r="BE98" s="4"/>
      <c r="BT98" s="140" t="s">
        <v>80</v>
      </c>
      <c r="BV98" s="140" t="s">
        <v>78</v>
      </c>
      <c r="BW98" s="140" t="s">
        <v>95</v>
      </c>
      <c r="BX98" s="140" t="s">
        <v>84</v>
      </c>
      <c r="CL98" s="140" t="s">
        <v>1</v>
      </c>
    </row>
    <row r="99" s="4" customFormat="1" ht="16.5" customHeight="1">
      <c r="A99" s="131" t="s">
        <v>85</v>
      </c>
      <c r="B99" s="69"/>
      <c r="C99" s="132"/>
      <c r="D99" s="132"/>
      <c r="E99" s="133" t="s">
        <v>96</v>
      </c>
      <c r="F99" s="133"/>
      <c r="G99" s="133"/>
      <c r="H99" s="133"/>
      <c r="I99" s="133"/>
      <c r="J99" s="132"/>
      <c r="K99" s="133" t="s">
        <v>97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'60-2 - SO 432 - VO'!J32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88</v>
      </c>
      <c r="AR99" s="71"/>
      <c r="AS99" s="136">
        <v>0</v>
      </c>
      <c r="AT99" s="137">
        <f>ROUND(SUM(AV99:AW99),2)</f>
        <v>0</v>
      </c>
      <c r="AU99" s="138">
        <f>'60-2 - SO 432 - VO'!P122</f>
        <v>0</v>
      </c>
      <c r="AV99" s="137">
        <f>'60-2 - SO 432 - VO'!J35</f>
        <v>0</v>
      </c>
      <c r="AW99" s="137">
        <f>'60-2 - SO 432 - VO'!J36</f>
        <v>0</v>
      </c>
      <c r="AX99" s="137">
        <f>'60-2 - SO 432 - VO'!J37</f>
        <v>0</v>
      </c>
      <c r="AY99" s="137">
        <f>'60-2 - SO 432 - VO'!J38</f>
        <v>0</v>
      </c>
      <c r="AZ99" s="137">
        <f>'60-2 - SO 432 - VO'!F35</f>
        <v>0</v>
      </c>
      <c r="BA99" s="137">
        <f>'60-2 - SO 432 - VO'!F36</f>
        <v>0</v>
      </c>
      <c r="BB99" s="137">
        <f>'60-2 - SO 432 - VO'!F37</f>
        <v>0</v>
      </c>
      <c r="BC99" s="137">
        <f>'60-2 - SO 432 - VO'!F38</f>
        <v>0</v>
      </c>
      <c r="BD99" s="139">
        <f>'60-2 - SO 432 - VO'!F39</f>
        <v>0</v>
      </c>
      <c r="BE99" s="4"/>
      <c r="BT99" s="140" t="s">
        <v>80</v>
      </c>
      <c r="BV99" s="140" t="s">
        <v>78</v>
      </c>
      <c r="BW99" s="140" t="s">
        <v>98</v>
      </c>
      <c r="BX99" s="140" t="s">
        <v>84</v>
      </c>
      <c r="CL99" s="140" t="s">
        <v>1</v>
      </c>
    </row>
    <row r="100" s="4" customFormat="1" ht="16.5" customHeight="1">
      <c r="A100" s="131" t="s">
        <v>85</v>
      </c>
      <c r="B100" s="69"/>
      <c r="C100" s="132"/>
      <c r="D100" s="132"/>
      <c r="E100" s="133" t="s">
        <v>99</v>
      </c>
      <c r="F100" s="133"/>
      <c r="G100" s="133"/>
      <c r="H100" s="133"/>
      <c r="I100" s="133"/>
      <c r="J100" s="132"/>
      <c r="K100" s="133" t="s">
        <v>100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'70-2 - SO 432 - Optika'!J32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88</v>
      </c>
      <c r="AR100" s="71"/>
      <c r="AS100" s="136">
        <v>0</v>
      </c>
      <c r="AT100" s="137">
        <f>ROUND(SUM(AV100:AW100),2)</f>
        <v>0</v>
      </c>
      <c r="AU100" s="138">
        <f>'70-2 - SO 432 - Optika'!P122</f>
        <v>0</v>
      </c>
      <c r="AV100" s="137">
        <f>'70-2 - SO 432 - Optika'!J35</f>
        <v>0</v>
      </c>
      <c r="AW100" s="137">
        <f>'70-2 - SO 432 - Optika'!J36</f>
        <v>0</v>
      </c>
      <c r="AX100" s="137">
        <f>'70-2 - SO 432 - Optika'!J37</f>
        <v>0</v>
      </c>
      <c r="AY100" s="137">
        <f>'70-2 - SO 432 - Optika'!J38</f>
        <v>0</v>
      </c>
      <c r="AZ100" s="137">
        <f>'70-2 - SO 432 - Optika'!F35</f>
        <v>0</v>
      </c>
      <c r="BA100" s="137">
        <f>'70-2 - SO 432 - Optika'!F36</f>
        <v>0</v>
      </c>
      <c r="BB100" s="137">
        <f>'70-2 - SO 432 - Optika'!F37</f>
        <v>0</v>
      </c>
      <c r="BC100" s="137">
        <f>'70-2 - SO 432 - Optika'!F38</f>
        <v>0</v>
      </c>
      <c r="BD100" s="139">
        <f>'70-2 - SO 432 - Optika'!F39</f>
        <v>0</v>
      </c>
      <c r="BE100" s="4"/>
      <c r="BT100" s="140" t="s">
        <v>80</v>
      </c>
      <c r="BV100" s="140" t="s">
        <v>78</v>
      </c>
      <c r="BW100" s="140" t="s">
        <v>101</v>
      </c>
      <c r="BX100" s="140" t="s">
        <v>84</v>
      </c>
      <c r="CL100" s="140" t="s">
        <v>1</v>
      </c>
    </row>
    <row r="101" s="4" customFormat="1" ht="16.5" customHeight="1">
      <c r="A101" s="131" t="s">
        <v>85</v>
      </c>
      <c r="B101" s="69"/>
      <c r="C101" s="132"/>
      <c r="D101" s="132"/>
      <c r="E101" s="133" t="s">
        <v>102</v>
      </c>
      <c r="F101" s="133"/>
      <c r="G101" s="133"/>
      <c r="H101" s="133"/>
      <c r="I101" s="133"/>
      <c r="J101" s="132"/>
      <c r="K101" s="133" t="s">
        <v>103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'80-2 - SO 302 - Dešťová k...'!J32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88</v>
      </c>
      <c r="AR101" s="71"/>
      <c r="AS101" s="141">
        <v>0</v>
      </c>
      <c r="AT101" s="142">
        <f>ROUND(SUM(AV101:AW101),2)</f>
        <v>0</v>
      </c>
      <c r="AU101" s="143">
        <f>'80-2 - SO 302 - Dešťová k...'!P129</f>
        <v>0</v>
      </c>
      <c r="AV101" s="142">
        <f>'80-2 - SO 302 - Dešťová k...'!J35</f>
        <v>0</v>
      </c>
      <c r="AW101" s="142">
        <f>'80-2 - SO 302 - Dešťová k...'!J36</f>
        <v>0</v>
      </c>
      <c r="AX101" s="142">
        <f>'80-2 - SO 302 - Dešťová k...'!J37</f>
        <v>0</v>
      </c>
      <c r="AY101" s="142">
        <f>'80-2 - SO 302 - Dešťová k...'!J38</f>
        <v>0</v>
      </c>
      <c r="AZ101" s="142">
        <f>'80-2 - SO 302 - Dešťová k...'!F35</f>
        <v>0</v>
      </c>
      <c r="BA101" s="142">
        <f>'80-2 - SO 302 - Dešťová k...'!F36</f>
        <v>0</v>
      </c>
      <c r="BB101" s="142">
        <f>'80-2 - SO 302 - Dešťová k...'!F37</f>
        <v>0</v>
      </c>
      <c r="BC101" s="142">
        <f>'80-2 - SO 302 - Dešťová k...'!F38</f>
        <v>0</v>
      </c>
      <c r="BD101" s="144">
        <f>'80-2 - SO 302 - Dešťová k...'!F39</f>
        <v>0</v>
      </c>
      <c r="BE101" s="4"/>
      <c r="BT101" s="140" t="s">
        <v>80</v>
      </c>
      <c r="BV101" s="140" t="s">
        <v>78</v>
      </c>
      <c r="BW101" s="140" t="s">
        <v>104</v>
      </c>
      <c r="BX101" s="140" t="s">
        <v>84</v>
      </c>
      <c r="CL101" s="140" t="s">
        <v>1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YVZrg6Fi3ClURbn/2VTKjuOYO+q9Ju0On+kgcQESJDeI2OY24GgzZvvyz3jARIlFrEJN5AXru7LVvVpGd4EYZw==" hashValue="s7vaAKwVDBJ2PSCD68DdW4DU6Ol4hPTkGxlHQdx9RPqpsUxsr1peIvM5c94vK5PpNcoySEfUwZZklDH8ah2SHw==" algorithmName="SHA-512" password="CC35"/>
  <mergeCells count="6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0-2 - SO 102 - Pozemní k...'!C2" display="/"/>
    <hyperlink ref="A97" location="'20-2 - SO 102 - Kácení st...'!C2" display="/"/>
    <hyperlink ref="A98" location="'30-2 - SO 501 - Přeložka ...'!C2" display="/"/>
    <hyperlink ref="A99" location="'60-2 - SO 432 - VO'!C2" display="/"/>
    <hyperlink ref="A100" location="'70-2 - SO 432 - Optika'!C2" display="/"/>
    <hyperlink ref="A101" location="'80-2 - SO 302 - Dešťová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80</v>
      </c>
    </row>
    <row r="4" s="1" customFormat="1" ht="24.96" customHeight="1">
      <c r="B4" s="19"/>
      <c r="D4" s="147" t="s">
        <v>105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ul.Lesní, Cheb - II.etapa - FÁZE II.</v>
      </c>
      <c r="F7" s="149"/>
      <c r="G7" s="149"/>
      <c r="H7" s="149"/>
      <c r="L7" s="19"/>
    </row>
    <row r="8" s="1" customFormat="1" ht="12" customHeight="1">
      <c r="B8" s="19"/>
      <c r="D8" s="149" t="s">
        <v>106</v>
      </c>
      <c r="L8" s="19"/>
    </row>
    <row r="9" s="2" customFormat="1" ht="16.5" customHeight="1">
      <c r="A9" s="37"/>
      <c r="B9" s="43"/>
      <c r="C9" s="37"/>
      <c r="D9" s="37"/>
      <c r="E9" s="150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109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22. 7. 2022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34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ROUND((SUM(BE136:BE517)),  2)</f>
        <v>0</v>
      </c>
      <c r="G35" s="37"/>
      <c r="H35" s="37"/>
      <c r="I35" s="163">
        <v>0.20999999999999999</v>
      </c>
      <c r="J35" s="162">
        <f>ROUND(((SUM(BE136:BE517))*I35),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ROUND((SUM(BF136:BF517)),  2)</f>
        <v>0</v>
      </c>
      <c r="G36" s="37"/>
      <c r="H36" s="37"/>
      <c r="I36" s="163">
        <v>0.14999999999999999</v>
      </c>
      <c r="J36" s="162">
        <f>ROUND(((SUM(BF136:BF517))*I36),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ROUND((SUM(BG136:BG517)),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ROUND((SUM(BH136:BH517)),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ROUND((SUM(BI136:BI517)),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ul.Lesní, Cheb - II.etapa - FÁZE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10-2 - SO 102 - Pozemní komunikace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Cheb</v>
      </c>
      <c r="G91" s="39"/>
      <c r="H91" s="39"/>
      <c r="I91" s="31" t="s">
        <v>22</v>
      </c>
      <c r="J91" s="78" t="str">
        <f>IF(J14="","",J14)</f>
        <v>22. 7. 2022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Bc.Pašava Michal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Milan Hájek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111</v>
      </c>
      <c r="D96" s="184"/>
      <c r="E96" s="184"/>
      <c r="F96" s="184"/>
      <c r="G96" s="184"/>
      <c r="H96" s="184"/>
      <c r="I96" s="184"/>
      <c r="J96" s="185" t="s">
        <v>112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113</v>
      </c>
      <c r="D98" s="39"/>
      <c r="E98" s="39"/>
      <c r="F98" s="39"/>
      <c r="G98" s="39"/>
      <c r="H98" s="39"/>
      <c r="I98" s="39"/>
      <c r="J98" s="109">
        <f>J136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114</v>
      </c>
    </row>
    <row r="99" s="9" customFormat="1" ht="24.96" customHeight="1">
      <c r="A99" s="9"/>
      <c r="B99" s="187"/>
      <c r="C99" s="188"/>
      <c r="D99" s="189" t="s">
        <v>115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116</v>
      </c>
      <c r="E100" s="195"/>
      <c r="F100" s="195"/>
      <c r="G100" s="195"/>
      <c r="H100" s="195"/>
      <c r="I100" s="195"/>
      <c r="J100" s="196">
        <f>J138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117</v>
      </c>
      <c r="E101" s="195"/>
      <c r="F101" s="195"/>
      <c r="G101" s="195"/>
      <c r="H101" s="195"/>
      <c r="I101" s="195"/>
      <c r="J101" s="196">
        <f>J250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118</v>
      </c>
      <c r="E102" s="195"/>
      <c r="F102" s="195"/>
      <c r="G102" s="195"/>
      <c r="H102" s="195"/>
      <c r="I102" s="195"/>
      <c r="J102" s="196">
        <f>J266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119</v>
      </c>
      <c r="E103" s="195"/>
      <c r="F103" s="195"/>
      <c r="G103" s="195"/>
      <c r="H103" s="195"/>
      <c r="I103" s="195"/>
      <c r="J103" s="196">
        <f>J359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120</v>
      </c>
      <c r="E104" s="195"/>
      <c r="F104" s="195"/>
      <c r="G104" s="195"/>
      <c r="H104" s="195"/>
      <c r="I104" s="195"/>
      <c r="J104" s="196">
        <f>J388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121</v>
      </c>
      <c r="E105" s="195"/>
      <c r="F105" s="195"/>
      <c r="G105" s="195"/>
      <c r="H105" s="195"/>
      <c r="I105" s="195"/>
      <c r="J105" s="196">
        <f>J450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122</v>
      </c>
      <c r="E106" s="195"/>
      <c r="F106" s="195"/>
      <c r="G106" s="195"/>
      <c r="H106" s="195"/>
      <c r="I106" s="195"/>
      <c r="J106" s="196">
        <f>J460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7"/>
      <c r="C107" s="188"/>
      <c r="D107" s="189" t="s">
        <v>123</v>
      </c>
      <c r="E107" s="190"/>
      <c r="F107" s="190"/>
      <c r="G107" s="190"/>
      <c r="H107" s="190"/>
      <c r="I107" s="190"/>
      <c r="J107" s="191">
        <f>J463</f>
        <v>0</v>
      </c>
      <c r="K107" s="188"/>
      <c r="L107" s="19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3"/>
      <c r="C108" s="132"/>
      <c r="D108" s="194" t="s">
        <v>124</v>
      </c>
      <c r="E108" s="195"/>
      <c r="F108" s="195"/>
      <c r="G108" s="195"/>
      <c r="H108" s="195"/>
      <c r="I108" s="195"/>
      <c r="J108" s="196">
        <f>J464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125</v>
      </c>
      <c r="E109" s="195"/>
      <c r="F109" s="195"/>
      <c r="G109" s="195"/>
      <c r="H109" s="195"/>
      <c r="I109" s="195"/>
      <c r="J109" s="196">
        <f>J477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126</v>
      </c>
      <c r="E110" s="195"/>
      <c r="F110" s="195"/>
      <c r="G110" s="195"/>
      <c r="H110" s="195"/>
      <c r="I110" s="195"/>
      <c r="J110" s="196">
        <f>J484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7"/>
      <c r="C111" s="188"/>
      <c r="D111" s="189" t="s">
        <v>127</v>
      </c>
      <c r="E111" s="190"/>
      <c r="F111" s="190"/>
      <c r="G111" s="190"/>
      <c r="H111" s="190"/>
      <c r="I111" s="190"/>
      <c r="J111" s="191">
        <f>J492</f>
        <v>0</v>
      </c>
      <c r="K111" s="188"/>
      <c r="L111" s="19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3"/>
      <c r="C112" s="132"/>
      <c r="D112" s="194" t="s">
        <v>128</v>
      </c>
      <c r="E112" s="195"/>
      <c r="F112" s="195"/>
      <c r="G112" s="195"/>
      <c r="H112" s="195"/>
      <c r="I112" s="195"/>
      <c r="J112" s="196">
        <f>J493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129</v>
      </c>
      <c r="E113" s="195"/>
      <c r="F113" s="195"/>
      <c r="G113" s="195"/>
      <c r="H113" s="195"/>
      <c r="I113" s="195"/>
      <c r="J113" s="196">
        <f>J504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32"/>
      <c r="D114" s="194" t="s">
        <v>130</v>
      </c>
      <c r="E114" s="195"/>
      <c r="F114" s="195"/>
      <c r="G114" s="195"/>
      <c r="H114" s="195"/>
      <c r="I114" s="195"/>
      <c r="J114" s="196">
        <f>J515</f>
        <v>0</v>
      </c>
      <c r="K114" s="132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131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82" t="str">
        <f>E7</f>
        <v>Rekonstrukce ul.Lesní, Cheb - II.etapa - FÁZE II.</v>
      </c>
      <c r="F124" s="31"/>
      <c r="G124" s="31"/>
      <c r="H124" s="31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" customFormat="1" ht="12" customHeight="1">
      <c r="B125" s="20"/>
      <c r="C125" s="31" t="s">
        <v>106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="2" customFormat="1" ht="16.5" customHeight="1">
      <c r="A126" s="37"/>
      <c r="B126" s="38"/>
      <c r="C126" s="39"/>
      <c r="D126" s="39"/>
      <c r="E126" s="182" t="s">
        <v>107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108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E11</f>
        <v>10-2 - SO 102 - Pozemní komunikace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9"/>
      <c r="E130" s="39"/>
      <c r="F130" s="26" t="str">
        <f>F14</f>
        <v>Cheb</v>
      </c>
      <c r="G130" s="39"/>
      <c r="H130" s="39"/>
      <c r="I130" s="31" t="s">
        <v>22</v>
      </c>
      <c r="J130" s="78" t="str">
        <f>IF(J14="","",J14)</f>
        <v>22. 7. 2022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24</v>
      </c>
      <c r="D132" s="39"/>
      <c r="E132" s="39"/>
      <c r="F132" s="26" t="str">
        <f>E17</f>
        <v>Město Cheb</v>
      </c>
      <c r="G132" s="39"/>
      <c r="H132" s="39"/>
      <c r="I132" s="31" t="s">
        <v>30</v>
      </c>
      <c r="J132" s="35" t="str">
        <f>E23</f>
        <v>Bc.Pašava Michal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28</v>
      </c>
      <c r="D133" s="39"/>
      <c r="E133" s="39"/>
      <c r="F133" s="26" t="str">
        <f>IF(E20="","",E20)</f>
        <v>Vyplň údaj</v>
      </c>
      <c r="G133" s="39"/>
      <c r="H133" s="39"/>
      <c r="I133" s="31" t="s">
        <v>33</v>
      </c>
      <c r="J133" s="35" t="str">
        <f>E26</f>
        <v>Milan Hájek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98"/>
      <c r="B135" s="199"/>
      <c r="C135" s="200" t="s">
        <v>132</v>
      </c>
      <c r="D135" s="201" t="s">
        <v>61</v>
      </c>
      <c r="E135" s="201" t="s">
        <v>57</v>
      </c>
      <c r="F135" s="201" t="s">
        <v>58</v>
      </c>
      <c r="G135" s="201" t="s">
        <v>133</v>
      </c>
      <c r="H135" s="201" t="s">
        <v>134</v>
      </c>
      <c r="I135" s="201" t="s">
        <v>135</v>
      </c>
      <c r="J135" s="202" t="s">
        <v>112</v>
      </c>
      <c r="K135" s="203" t="s">
        <v>136</v>
      </c>
      <c r="L135" s="204"/>
      <c r="M135" s="99" t="s">
        <v>1</v>
      </c>
      <c r="N135" s="100" t="s">
        <v>40</v>
      </c>
      <c r="O135" s="100" t="s">
        <v>137</v>
      </c>
      <c r="P135" s="100" t="s">
        <v>138</v>
      </c>
      <c r="Q135" s="100" t="s">
        <v>139</v>
      </c>
      <c r="R135" s="100" t="s">
        <v>140</v>
      </c>
      <c r="S135" s="100" t="s">
        <v>141</v>
      </c>
      <c r="T135" s="101" t="s">
        <v>142</v>
      </c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</row>
    <row r="136" s="2" customFormat="1" ht="22.8" customHeight="1">
      <c r="A136" s="37"/>
      <c r="B136" s="38"/>
      <c r="C136" s="106" t="s">
        <v>143</v>
      </c>
      <c r="D136" s="39"/>
      <c r="E136" s="39"/>
      <c r="F136" s="39"/>
      <c r="G136" s="39"/>
      <c r="H136" s="39"/>
      <c r="I136" s="39"/>
      <c r="J136" s="205">
        <f>BK136</f>
        <v>0</v>
      </c>
      <c r="K136" s="39"/>
      <c r="L136" s="43"/>
      <c r="M136" s="102"/>
      <c r="N136" s="206"/>
      <c r="O136" s="103"/>
      <c r="P136" s="207">
        <f>P137+P463+P492</f>
        <v>0</v>
      </c>
      <c r="Q136" s="103"/>
      <c r="R136" s="207">
        <f>R137+R463+R492</f>
        <v>2456.2279483999996</v>
      </c>
      <c r="S136" s="103"/>
      <c r="T136" s="208">
        <f>T137+T463+T492</f>
        <v>853.6065000000001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75</v>
      </c>
      <c r="AU136" s="16" t="s">
        <v>114</v>
      </c>
      <c r="BK136" s="209">
        <f>BK137+BK463+BK492</f>
        <v>0</v>
      </c>
    </row>
    <row r="137" s="12" customFormat="1" ht="25.92" customHeight="1">
      <c r="A137" s="12"/>
      <c r="B137" s="210"/>
      <c r="C137" s="211"/>
      <c r="D137" s="212" t="s">
        <v>75</v>
      </c>
      <c r="E137" s="213" t="s">
        <v>144</v>
      </c>
      <c r="F137" s="213" t="s">
        <v>145</v>
      </c>
      <c r="G137" s="211"/>
      <c r="H137" s="211"/>
      <c r="I137" s="214"/>
      <c r="J137" s="215">
        <f>BK137</f>
        <v>0</v>
      </c>
      <c r="K137" s="211"/>
      <c r="L137" s="216"/>
      <c r="M137" s="217"/>
      <c r="N137" s="218"/>
      <c r="O137" s="218"/>
      <c r="P137" s="219">
        <f>P138+P250+P266+P359+P388+P450+P460</f>
        <v>0</v>
      </c>
      <c r="Q137" s="218"/>
      <c r="R137" s="219">
        <f>R138+R250+R266+R359+R388+R450+R460</f>
        <v>2455.3464733999995</v>
      </c>
      <c r="S137" s="218"/>
      <c r="T137" s="220">
        <f>T138+T250+T266+T359+T388+T450+T460</f>
        <v>852.88650000000007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83</v>
      </c>
      <c r="AT137" s="222" t="s">
        <v>75</v>
      </c>
      <c r="AU137" s="222" t="s">
        <v>76</v>
      </c>
      <c r="AY137" s="221" t="s">
        <v>146</v>
      </c>
      <c r="BK137" s="223">
        <f>BK138+BK250+BK266+BK359+BK388+BK450+BK460</f>
        <v>0</v>
      </c>
    </row>
    <row r="138" s="12" customFormat="1" ht="22.8" customHeight="1">
      <c r="A138" s="12"/>
      <c r="B138" s="210"/>
      <c r="C138" s="211"/>
      <c r="D138" s="212" t="s">
        <v>75</v>
      </c>
      <c r="E138" s="224" t="s">
        <v>83</v>
      </c>
      <c r="F138" s="224" t="s">
        <v>147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SUM(P139:P249)</f>
        <v>0</v>
      </c>
      <c r="Q138" s="218"/>
      <c r="R138" s="219">
        <f>SUM(R139:R249)</f>
        <v>138.5615</v>
      </c>
      <c r="S138" s="218"/>
      <c r="T138" s="220">
        <f>SUM(T139:T249)</f>
        <v>808.00850000000003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83</v>
      </c>
      <c r="AT138" s="222" t="s">
        <v>75</v>
      </c>
      <c r="AU138" s="222" t="s">
        <v>83</v>
      </c>
      <c r="AY138" s="221" t="s">
        <v>146</v>
      </c>
      <c r="BK138" s="223">
        <f>SUM(BK139:BK249)</f>
        <v>0</v>
      </c>
    </row>
    <row r="139" s="2" customFormat="1" ht="37.8" customHeight="1">
      <c r="A139" s="37"/>
      <c r="B139" s="38"/>
      <c r="C139" s="226" t="s">
        <v>83</v>
      </c>
      <c r="D139" s="226" t="s">
        <v>148</v>
      </c>
      <c r="E139" s="227" t="s">
        <v>149</v>
      </c>
      <c r="F139" s="228" t="s">
        <v>150</v>
      </c>
      <c r="G139" s="229" t="s">
        <v>151</v>
      </c>
      <c r="H139" s="230">
        <v>875</v>
      </c>
      <c r="I139" s="231"/>
      <c r="J139" s="232">
        <f>ROUND(I139*H139,2)</f>
        <v>0</v>
      </c>
      <c r="K139" s="233"/>
      <c r="L139" s="43"/>
      <c r="M139" s="234" t="s">
        <v>1</v>
      </c>
      <c r="N139" s="235" t="s">
        <v>41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152</v>
      </c>
      <c r="AT139" s="238" t="s">
        <v>148</v>
      </c>
      <c r="AU139" s="238" t="s">
        <v>80</v>
      </c>
      <c r="AY139" s="16" t="s">
        <v>146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83</v>
      </c>
      <c r="BK139" s="239">
        <f>ROUND(I139*H139,2)</f>
        <v>0</v>
      </c>
      <c r="BL139" s="16" t="s">
        <v>152</v>
      </c>
      <c r="BM139" s="238" t="s">
        <v>153</v>
      </c>
    </row>
    <row r="140" s="2" customFormat="1">
      <c r="A140" s="37"/>
      <c r="B140" s="38"/>
      <c r="C140" s="39"/>
      <c r="D140" s="240" t="s">
        <v>154</v>
      </c>
      <c r="E140" s="39"/>
      <c r="F140" s="241" t="s">
        <v>150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80</v>
      </c>
    </row>
    <row r="141" s="13" customFormat="1">
      <c r="A141" s="13"/>
      <c r="B141" s="245"/>
      <c r="C141" s="246"/>
      <c r="D141" s="240" t="s">
        <v>155</v>
      </c>
      <c r="E141" s="247" t="s">
        <v>1</v>
      </c>
      <c r="F141" s="248" t="s">
        <v>156</v>
      </c>
      <c r="G141" s="246"/>
      <c r="H141" s="249">
        <v>875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155</v>
      </c>
      <c r="AU141" s="255" t="s">
        <v>80</v>
      </c>
      <c r="AV141" s="13" t="s">
        <v>80</v>
      </c>
      <c r="AW141" s="13" t="s">
        <v>32</v>
      </c>
      <c r="AX141" s="13" t="s">
        <v>83</v>
      </c>
      <c r="AY141" s="255" t="s">
        <v>146</v>
      </c>
    </row>
    <row r="142" s="2" customFormat="1" ht="24.15" customHeight="1">
      <c r="A142" s="37"/>
      <c r="B142" s="38"/>
      <c r="C142" s="226" t="s">
        <v>80</v>
      </c>
      <c r="D142" s="226" t="s">
        <v>148</v>
      </c>
      <c r="E142" s="227" t="s">
        <v>157</v>
      </c>
      <c r="F142" s="228" t="s">
        <v>158</v>
      </c>
      <c r="G142" s="229" t="s">
        <v>151</v>
      </c>
      <c r="H142" s="230">
        <v>1</v>
      </c>
      <c r="I142" s="231"/>
      <c r="J142" s="232">
        <f>ROUND(I142*H142,2)</f>
        <v>0</v>
      </c>
      <c r="K142" s="233"/>
      <c r="L142" s="43"/>
      <c r="M142" s="234" t="s">
        <v>1</v>
      </c>
      <c r="N142" s="235" t="s">
        <v>41</v>
      </c>
      <c r="O142" s="90"/>
      <c r="P142" s="236">
        <f>O142*H142</f>
        <v>0</v>
      </c>
      <c r="Q142" s="236">
        <v>0</v>
      </c>
      <c r="R142" s="236">
        <f>Q142*H142</f>
        <v>0</v>
      </c>
      <c r="S142" s="236">
        <v>0.28100000000000003</v>
      </c>
      <c r="T142" s="237">
        <f>S142*H142</f>
        <v>0.28100000000000003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8" t="s">
        <v>152</v>
      </c>
      <c r="AT142" s="238" t="s">
        <v>148</v>
      </c>
      <c r="AU142" s="238" t="s">
        <v>80</v>
      </c>
      <c r="AY142" s="16" t="s">
        <v>146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6" t="s">
        <v>83</v>
      </c>
      <c r="BK142" s="239">
        <f>ROUND(I142*H142,2)</f>
        <v>0</v>
      </c>
      <c r="BL142" s="16" t="s">
        <v>152</v>
      </c>
      <c r="BM142" s="238" t="s">
        <v>159</v>
      </c>
    </row>
    <row r="143" s="2" customFormat="1">
      <c r="A143" s="37"/>
      <c r="B143" s="38"/>
      <c r="C143" s="39"/>
      <c r="D143" s="240" t="s">
        <v>154</v>
      </c>
      <c r="E143" s="39"/>
      <c r="F143" s="241" t="s">
        <v>158</v>
      </c>
      <c r="G143" s="39"/>
      <c r="H143" s="39"/>
      <c r="I143" s="242"/>
      <c r="J143" s="39"/>
      <c r="K143" s="39"/>
      <c r="L143" s="43"/>
      <c r="M143" s="243"/>
      <c r="N143" s="24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154</v>
      </c>
      <c r="AU143" s="16" t="s">
        <v>80</v>
      </c>
    </row>
    <row r="144" s="13" customFormat="1">
      <c r="A144" s="13"/>
      <c r="B144" s="245"/>
      <c r="C144" s="246"/>
      <c r="D144" s="240" t="s">
        <v>155</v>
      </c>
      <c r="E144" s="247" t="s">
        <v>1</v>
      </c>
      <c r="F144" s="248" t="s">
        <v>160</v>
      </c>
      <c r="G144" s="246"/>
      <c r="H144" s="249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155</v>
      </c>
      <c r="AU144" s="255" t="s">
        <v>80</v>
      </c>
      <c r="AV144" s="13" t="s">
        <v>80</v>
      </c>
      <c r="AW144" s="13" t="s">
        <v>32</v>
      </c>
      <c r="AX144" s="13" t="s">
        <v>83</v>
      </c>
      <c r="AY144" s="255" t="s">
        <v>146</v>
      </c>
    </row>
    <row r="145" s="2" customFormat="1" ht="33" customHeight="1">
      <c r="A145" s="37"/>
      <c r="B145" s="38"/>
      <c r="C145" s="226" t="s">
        <v>161</v>
      </c>
      <c r="D145" s="226" t="s">
        <v>148</v>
      </c>
      <c r="E145" s="227" t="s">
        <v>162</v>
      </c>
      <c r="F145" s="228" t="s">
        <v>163</v>
      </c>
      <c r="G145" s="229" t="s">
        <v>151</v>
      </c>
      <c r="H145" s="230">
        <v>23</v>
      </c>
      <c r="I145" s="231"/>
      <c r="J145" s="232">
        <f>ROUND(I145*H145,2)</f>
        <v>0</v>
      </c>
      <c r="K145" s="233"/>
      <c r="L145" s="43"/>
      <c r="M145" s="234" t="s">
        <v>1</v>
      </c>
      <c r="N145" s="235" t="s">
        <v>41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0.255</v>
      </c>
      <c r="T145" s="237">
        <f>S145*H145</f>
        <v>5.8650000000000002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152</v>
      </c>
      <c r="AT145" s="238" t="s">
        <v>148</v>
      </c>
      <c r="AU145" s="238" t="s">
        <v>80</v>
      </c>
      <c r="AY145" s="16" t="s">
        <v>146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83</v>
      </c>
      <c r="BK145" s="239">
        <f>ROUND(I145*H145,2)</f>
        <v>0</v>
      </c>
      <c r="BL145" s="16" t="s">
        <v>152</v>
      </c>
      <c r="BM145" s="238" t="s">
        <v>164</v>
      </c>
    </row>
    <row r="146" s="2" customFormat="1">
      <c r="A146" s="37"/>
      <c r="B146" s="38"/>
      <c r="C146" s="39"/>
      <c r="D146" s="240" t="s">
        <v>154</v>
      </c>
      <c r="E146" s="39"/>
      <c r="F146" s="241" t="s">
        <v>163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154</v>
      </c>
      <c r="AU146" s="16" t="s">
        <v>80</v>
      </c>
    </row>
    <row r="147" s="13" customFormat="1">
      <c r="A147" s="13"/>
      <c r="B147" s="245"/>
      <c r="C147" s="246"/>
      <c r="D147" s="240" t="s">
        <v>155</v>
      </c>
      <c r="E147" s="247" t="s">
        <v>1</v>
      </c>
      <c r="F147" s="248" t="s">
        <v>165</v>
      </c>
      <c r="G147" s="246"/>
      <c r="H147" s="249">
        <v>10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155</v>
      </c>
      <c r="AU147" s="255" t="s">
        <v>80</v>
      </c>
      <c r="AV147" s="13" t="s">
        <v>80</v>
      </c>
      <c r="AW147" s="13" t="s">
        <v>32</v>
      </c>
      <c r="AX147" s="13" t="s">
        <v>76</v>
      </c>
      <c r="AY147" s="255" t="s">
        <v>146</v>
      </c>
    </row>
    <row r="148" s="13" customFormat="1">
      <c r="A148" s="13"/>
      <c r="B148" s="245"/>
      <c r="C148" s="246"/>
      <c r="D148" s="240" t="s">
        <v>155</v>
      </c>
      <c r="E148" s="247" t="s">
        <v>1</v>
      </c>
      <c r="F148" s="248" t="s">
        <v>166</v>
      </c>
      <c r="G148" s="246"/>
      <c r="H148" s="249">
        <v>13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155</v>
      </c>
      <c r="AU148" s="255" t="s">
        <v>80</v>
      </c>
      <c r="AV148" s="13" t="s">
        <v>80</v>
      </c>
      <c r="AW148" s="13" t="s">
        <v>32</v>
      </c>
      <c r="AX148" s="13" t="s">
        <v>76</v>
      </c>
      <c r="AY148" s="255" t="s">
        <v>146</v>
      </c>
    </row>
    <row r="149" s="14" customFormat="1">
      <c r="A149" s="14"/>
      <c r="B149" s="256"/>
      <c r="C149" s="257"/>
      <c r="D149" s="240" t="s">
        <v>155</v>
      </c>
      <c r="E149" s="258" t="s">
        <v>1</v>
      </c>
      <c r="F149" s="259" t="s">
        <v>167</v>
      </c>
      <c r="G149" s="257"/>
      <c r="H149" s="260">
        <v>23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155</v>
      </c>
      <c r="AU149" s="266" t="s">
        <v>80</v>
      </c>
      <c r="AV149" s="14" t="s">
        <v>152</v>
      </c>
      <c r="AW149" s="14" t="s">
        <v>4</v>
      </c>
      <c r="AX149" s="14" t="s">
        <v>83</v>
      </c>
      <c r="AY149" s="266" t="s">
        <v>146</v>
      </c>
    </row>
    <row r="150" s="2" customFormat="1" ht="24.15" customHeight="1">
      <c r="A150" s="37"/>
      <c r="B150" s="38"/>
      <c r="C150" s="226" t="s">
        <v>152</v>
      </c>
      <c r="D150" s="226" t="s">
        <v>148</v>
      </c>
      <c r="E150" s="227" t="s">
        <v>168</v>
      </c>
      <c r="F150" s="228" t="s">
        <v>169</v>
      </c>
      <c r="G150" s="229" t="s">
        <v>151</v>
      </c>
      <c r="H150" s="230">
        <v>105</v>
      </c>
      <c r="I150" s="231"/>
      <c r="J150" s="232">
        <f>ROUND(I150*H150,2)</f>
        <v>0</v>
      </c>
      <c r="K150" s="233"/>
      <c r="L150" s="43"/>
      <c r="M150" s="234" t="s">
        <v>1</v>
      </c>
      <c r="N150" s="235" t="s">
        <v>41</v>
      </c>
      <c r="O150" s="90"/>
      <c r="P150" s="236">
        <f>O150*H150</f>
        <v>0</v>
      </c>
      <c r="Q150" s="236">
        <v>0</v>
      </c>
      <c r="R150" s="236">
        <f>Q150*H150</f>
        <v>0</v>
      </c>
      <c r="S150" s="236">
        <v>0.26000000000000001</v>
      </c>
      <c r="T150" s="237">
        <f>S150*H150</f>
        <v>27.300000000000001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8" t="s">
        <v>152</v>
      </c>
      <c r="AT150" s="238" t="s">
        <v>148</v>
      </c>
      <c r="AU150" s="238" t="s">
        <v>80</v>
      </c>
      <c r="AY150" s="16" t="s">
        <v>146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6" t="s">
        <v>83</v>
      </c>
      <c r="BK150" s="239">
        <f>ROUND(I150*H150,2)</f>
        <v>0</v>
      </c>
      <c r="BL150" s="16" t="s">
        <v>152</v>
      </c>
      <c r="BM150" s="238" t="s">
        <v>170</v>
      </c>
    </row>
    <row r="151" s="2" customFormat="1">
      <c r="A151" s="37"/>
      <c r="B151" s="38"/>
      <c r="C151" s="39"/>
      <c r="D151" s="240" t="s">
        <v>154</v>
      </c>
      <c r="E151" s="39"/>
      <c r="F151" s="241" t="s">
        <v>169</v>
      </c>
      <c r="G151" s="39"/>
      <c r="H151" s="39"/>
      <c r="I151" s="242"/>
      <c r="J151" s="39"/>
      <c r="K151" s="39"/>
      <c r="L151" s="43"/>
      <c r="M151" s="243"/>
      <c r="N151" s="24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154</v>
      </c>
      <c r="AU151" s="16" t="s">
        <v>80</v>
      </c>
    </row>
    <row r="152" s="13" customFormat="1">
      <c r="A152" s="13"/>
      <c r="B152" s="245"/>
      <c r="C152" s="246"/>
      <c r="D152" s="240" t="s">
        <v>155</v>
      </c>
      <c r="E152" s="247" t="s">
        <v>1</v>
      </c>
      <c r="F152" s="248" t="s">
        <v>171</v>
      </c>
      <c r="G152" s="246"/>
      <c r="H152" s="249">
        <v>105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155</v>
      </c>
      <c r="AU152" s="255" t="s">
        <v>80</v>
      </c>
      <c r="AV152" s="13" t="s">
        <v>80</v>
      </c>
      <c r="AW152" s="13" t="s">
        <v>32</v>
      </c>
      <c r="AX152" s="13" t="s">
        <v>83</v>
      </c>
      <c r="AY152" s="255" t="s">
        <v>146</v>
      </c>
    </row>
    <row r="153" s="2" customFormat="1" ht="24.15" customHeight="1">
      <c r="A153" s="37"/>
      <c r="B153" s="38"/>
      <c r="C153" s="226" t="s">
        <v>172</v>
      </c>
      <c r="D153" s="226" t="s">
        <v>148</v>
      </c>
      <c r="E153" s="227" t="s">
        <v>173</v>
      </c>
      <c r="F153" s="228" t="s">
        <v>174</v>
      </c>
      <c r="G153" s="229" t="s">
        <v>151</v>
      </c>
      <c r="H153" s="230">
        <v>430</v>
      </c>
      <c r="I153" s="231"/>
      <c r="J153" s="232">
        <f>ROUND(I153*H153,2)</f>
        <v>0</v>
      </c>
      <c r="K153" s="233"/>
      <c r="L153" s="43"/>
      <c r="M153" s="234" t="s">
        <v>1</v>
      </c>
      <c r="N153" s="235" t="s">
        <v>41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0.23999999999999999</v>
      </c>
      <c r="T153" s="237">
        <f>S153*H153</f>
        <v>103.2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152</v>
      </c>
      <c r="AT153" s="238" t="s">
        <v>148</v>
      </c>
      <c r="AU153" s="238" t="s">
        <v>80</v>
      </c>
      <c r="AY153" s="16" t="s">
        <v>146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83</v>
      </c>
      <c r="BK153" s="239">
        <f>ROUND(I153*H153,2)</f>
        <v>0</v>
      </c>
      <c r="BL153" s="16" t="s">
        <v>152</v>
      </c>
      <c r="BM153" s="238" t="s">
        <v>175</v>
      </c>
    </row>
    <row r="154" s="2" customFormat="1">
      <c r="A154" s="37"/>
      <c r="B154" s="38"/>
      <c r="C154" s="39"/>
      <c r="D154" s="240" t="s">
        <v>154</v>
      </c>
      <c r="E154" s="39"/>
      <c r="F154" s="241" t="s">
        <v>174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80</v>
      </c>
    </row>
    <row r="155" s="13" customFormat="1">
      <c r="A155" s="13"/>
      <c r="B155" s="245"/>
      <c r="C155" s="246"/>
      <c r="D155" s="240" t="s">
        <v>155</v>
      </c>
      <c r="E155" s="247" t="s">
        <v>1</v>
      </c>
      <c r="F155" s="248" t="s">
        <v>176</v>
      </c>
      <c r="G155" s="246"/>
      <c r="H155" s="249">
        <v>430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155</v>
      </c>
      <c r="AU155" s="255" t="s">
        <v>80</v>
      </c>
      <c r="AV155" s="13" t="s">
        <v>80</v>
      </c>
      <c r="AW155" s="13" t="s">
        <v>32</v>
      </c>
      <c r="AX155" s="13" t="s">
        <v>83</v>
      </c>
      <c r="AY155" s="255" t="s">
        <v>146</v>
      </c>
    </row>
    <row r="156" s="2" customFormat="1" ht="24.15" customHeight="1">
      <c r="A156" s="37"/>
      <c r="B156" s="38"/>
      <c r="C156" s="226" t="s">
        <v>177</v>
      </c>
      <c r="D156" s="226" t="s">
        <v>148</v>
      </c>
      <c r="E156" s="227" t="s">
        <v>178</v>
      </c>
      <c r="F156" s="228" t="s">
        <v>179</v>
      </c>
      <c r="G156" s="229" t="s">
        <v>151</v>
      </c>
      <c r="H156" s="230">
        <v>430</v>
      </c>
      <c r="I156" s="231"/>
      <c r="J156" s="232">
        <f>ROUND(I156*H156,2)</f>
        <v>0</v>
      </c>
      <c r="K156" s="233"/>
      <c r="L156" s="43"/>
      <c r="M156" s="234" t="s">
        <v>1</v>
      </c>
      <c r="N156" s="235" t="s">
        <v>41</v>
      </c>
      <c r="O156" s="90"/>
      <c r="P156" s="236">
        <f>O156*H156</f>
        <v>0</v>
      </c>
      <c r="Q156" s="236">
        <v>0</v>
      </c>
      <c r="R156" s="236">
        <f>Q156*H156</f>
        <v>0</v>
      </c>
      <c r="S156" s="236">
        <v>0.22</v>
      </c>
      <c r="T156" s="237">
        <f>S156*H156</f>
        <v>94.599999999999994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8" t="s">
        <v>152</v>
      </c>
      <c r="AT156" s="238" t="s">
        <v>148</v>
      </c>
      <c r="AU156" s="238" t="s">
        <v>80</v>
      </c>
      <c r="AY156" s="16" t="s">
        <v>146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6" t="s">
        <v>83</v>
      </c>
      <c r="BK156" s="239">
        <f>ROUND(I156*H156,2)</f>
        <v>0</v>
      </c>
      <c r="BL156" s="16" t="s">
        <v>152</v>
      </c>
      <c r="BM156" s="238" t="s">
        <v>180</v>
      </c>
    </row>
    <row r="157" s="2" customFormat="1">
      <c r="A157" s="37"/>
      <c r="B157" s="38"/>
      <c r="C157" s="39"/>
      <c r="D157" s="240" t="s">
        <v>154</v>
      </c>
      <c r="E157" s="39"/>
      <c r="F157" s="241" t="s">
        <v>179</v>
      </c>
      <c r="G157" s="39"/>
      <c r="H157" s="39"/>
      <c r="I157" s="242"/>
      <c r="J157" s="39"/>
      <c r="K157" s="39"/>
      <c r="L157" s="43"/>
      <c r="M157" s="243"/>
      <c r="N157" s="24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154</v>
      </c>
      <c r="AU157" s="16" t="s">
        <v>80</v>
      </c>
    </row>
    <row r="158" s="13" customFormat="1">
      <c r="A158" s="13"/>
      <c r="B158" s="245"/>
      <c r="C158" s="246"/>
      <c r="D158" s="240" t="s">
        <v>155</v>
      </c>
      <c r="E158" s="247" t="s">
        <v>1</v>
      </c>
      <c r="F158" s="248" t="s">
        <v>176</v>
      </c>
      <c r="G158" s="246"/>
      <c r="H158" s="249">
        <v>430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155</v>
      </c>
      <c r="AU158" s="255" t="s">
        <v>80</v>
      </c>
      <c r="AV158" s="13" t="s">
        <v>80</v>
      </c>
      <c r="AW158" s="13" t="s">
        <v>32</v>
      </c>
      <c r="AX158" s="13" t="s">
        <v>83</v>
      </c>
      <c r="AY158" s="255" t="s">
        <v>146</v>
      </c>
    </row>
    <row r="159" s="2" customFormat="1" ht="24.15" customHeight="1">
      <c r="A159" s="37"/>
      <c r="B159" s="38"/>
      <c r="C159" s="226" t="s">
        <v>181</v>
      </c>
      <c r="D159" s="226" t="s">
        <v>148</v>
      </c>
      <c r="E159" s="227" t="s">
        <v>182</v>
      </c>
      <c r="F159" s="228" t="s">
        <v>183</v>
      </c>
      <c r="G159" s="229" t="s">
        <v>151</v>
      </c>
      <c r="H159" s="230">
        <v>105</v>
      </c>
      <c r="I159" s="231"/>
      <c r="J159" s="232">
        <f>ROUND(I159*H159,2)</f>
        <v>0</v>
      </c>
      <c r="K159" s="233"/>
      <c r="L159" s="43"/>
      <c r="M159" s="234" t="s">
        <v>1</v>
      </c>
      <c r="N159" s="235" t="s">
        <v>41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0.23999999999999999</v>
      </c>
      <c r="T159" s="237">
        <f>S159*H159</f>
        <v>25.199999999999999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152</v>
      </c>
      <c r="AT159" s="238" t="s">
        <v>148</v>
      </c>
      <c r="AU159" s="238" t="s">
        <v>80</v>
      </c>
      <c r="AY159" s="16" t="s">
        <v>146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83</v>
      </c>
      <c r="BK159" s="239">
        <f>ROUND(I159*H159,2)</f>
        <v>0</v>
      </c>
      <c r="BL159" s="16" t="s">
        <v>152</v>
      </c>
      <c r="BM159" s="238" t="s">
        <v>184</v>
      </c>
    </row>
    <row r="160" s="2" customFormat="1">
      <c r="A160" s="37"/>
      <c r="B160" s="38"/>
      <c r="C160" s="39"/>
      <c r="D160" s="240" t="s">
        <v>154</v>
      </c>
      <c r="E160" s="39"/>
      <c r="F160" s="241" t="s">
        <v>183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154</v>
      </c>
      <c r="AU160" s="16" t="s">
        <v>80</v>
      </c>
    </row>
    <row r="161" s="13" customFormat="1">
      <c r="A161" s="13"/>
      <c r="B161" s="245"/>
      <c r="C161" s="246"/>
      <c r="D161" s="240" t="s">
        <v>155</v>
      </c>
      <c r="E161" s="247" t="s">
        <v>1</v>
      </c>
      <c r="F161" s="248" t="s">
        <v>171</v>
      </c>
      <c r="G161" s="246"/>
      <c r="H161" s="249">
        <v>105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155</v>
      </c>
      <c r="AU161" s="255" t="s">
        <v>80</v>
      </c>
      <c r="AV161" s="13" t="s">
        <v>80</v>
      </c>
      <c r="AW161" s="13" t="s">
        <v>32</v>
      </c>
      <c r="AX161" s="13" t="s">
        <v>83</v>
      </c>
      <c r="AY161" s="255" t="s">
        <v>146</v>
      </c>
    </row>
    <row r="162" s="2" customFormat="1" ht="24.15" customHeight="1">
      <c r="A162" s="37"/>
      <c r="B162" s="38"/>
      <c r="C162" s="226" t="s">
        <v>185</v>
      </c>
      <c r="D162" s="226" t="s">
        <v>148</v>
      </c>
      <c r="E162" s="227" t="s">
        <v>186</v>
      </c>
      <c r="F162" s="228" t="s">
        <v>187</v>
      </c>
      <c r="G162" s="229" t="s">
        <v>151</v>
      </c>
      <c r="H162" s="230">
        <v>7.5</v>
      </c>
      <c r="I162" s="231"/>
      <c r="J162" s="232">
        <f>ROUND(I162*H162,2)</f>
        <v>0</v>
      </c>
      <c r="K162" s="233"/>
      <c r="L162" s="43"/>
      <c r="M162" s="234" t="s">
        <v>1</v>
      </c>
      <c r="N162" s="235" t="s">
        <v>41</v>
      </c>
      <c r="O162" s="90"/>
      <c r="P162" s="236">
        <f>O162*H162</f>
        <v>0</v>
      </c>
      <c r="Q162" s="236">
        <v>4.0000000000000003E-05</v>
      </c>
      <c r="R162" s="236">
        <f>Q162*H162</f>
        <v>0.00030000000000000003</v>
      </c>
      <c r="S162" s="236">
        <v>0.11500000000000001</v>
      </c>
      <c r="T162" s="237">
        <f>S162*H162</f>
        <v>0.86250000000000004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8" t="s">
        <v>152</v>
      </c>
      <c r="AT162" s="238" t="s">
        <v>148</v>
      </c>
      <c r="AU162" s="238" t="s">
        <v>80</v>
      </c>
      <c r="AY162" s="16" t="s">
        <v>146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6" t="s">
        <v>83</v>
      </c>
      <c r="BK162" s="239">
        <f>ROUND(I162*H162,2)</f>
        <v>0</v>
      </c>
      <c r="BL162" s="16" t="s">
        <v>152</v>
      </c>
      <c r="BM162" s="238" t="s">
        <v>188</v>
      </c>
    </row>
    <row r="163" s="2" customFormat="1">
      <c r="A163" s="37"/>
      <c r="B163" s="38"/>
      <c r="C163" s="39"/>
      <c r="D163" s="240" t="s">
        <v>154</v>
      </c>
      <c r="E163" s="39"/>
      <c r="F163" s="241" t="s">
        <v>187</v>
      </c>
      <c r="G163" s="39"/>
      <c r="H163" s="39"/>
      <c r="I163" s="242"/>
      <c r="J163" s="39"/>
      <c r="K163" s="39"/>
      <c r="L163" s="43"/>
      <c r="M163" s="243"/>
      <c r="N163" s="24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154</v>
      </c>
      <c r="AU163" s="16" t="s">
        <v>80</v>
      </c>
    </row>
    <row r="164" s="13" customFormat="1">
      <c r="A164" s="13"/>
      <c r="B164" s="245"/>
      <c r="C164" s="246"/>
      <c r="D164" s="240" t="s">
        <v>155</v>
      </c>
      <c r="E164" s="247" t="s">
        <v>1</v>
      </c>
      <c r="F164" s="248" t="s">
        <v>189</v>
      </c>
      <c r="G164" s="246"/>
      <c r="H164" s="249">
        <v>7.5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155</v>
      </c>
      <c r="AU164" s="255" t="s">
        <v>80</v>
      </c>
      <c r="AV164" s="13" t="s">
        <v>80</v>
      </c>
      <c r="AW164" s="13" t="s">
        <v>32</v>
      </c>
      <c r="AX164" s="13" t="s">
        <v>83</v>
      </c>
      <c r="AY164" s="255" t="s">
        <v>146</v>
      </c>
    </row>
    <row r="165" s="2" customFormat="1" ht="24.15" customHeight="1">
      <c r="A165" s="37"/>
      <c r="B165" s="38"/>
      <c r="C165" s="226" t="s">
        <v>190</v>
      </c>
      <c r="D165" s="226" t="s">
        <v>148</v>
      </c>
      <c r="E165" s="227" t="s">
        <v>191</v>
      </c>
      <c r="F165" s="228" t="s">
        <v>192</v>
      </c>
      <c r="G165" s="229" t="s">
        <v>151</v>
      </c>
      <c r="H165" s="230">
        <v>1505</v>
      </c>
      <c r="I165" s="231"/>
      <c r="J165" s="232">
        <f>ROUND(I165*H165,2)</f>
        <v>0</v>
      </c>
      <c r="K165" s="233"/>
      <c r="L165" s="43"/>
      <c r="M165" s="234" t="s">
        <v>1</v>
      </c>
      <c r="N165" s="235" t="s">
        <v>41</v>
      </c>
      <c r="O165" s="90"/>
      <c r="P165" s="236">
        <f>O165*H165</f>
        <v>0</v>
      </c>
      <c r="Q165" s="236">
        <v>8.0000000000000007E-05</v>
      </c>
      <c r="R165" s="236">
        <f>Q165*H165</f>
        <v>0.12040000000000001</v>
      </c>
      <c r="S165" s="236">
        <v>0.23000000000000001</v>
      </c>
      <c r="T165" s="237">
        <f>S165*H165</f>
        <v>346.15000000000003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152</v>
      </c>
      <c r="AT165" s="238" t="s">
        <v>148</v>
      </c>
      <c r="AU165" s="238" t="s">
        <v>80</v>
      </c>
      <c r="AY165" s="16" t="s">
        <v>146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83</v>
      </c>
      <c r="BK165" s="239">
        <f>ROUND(I165*H165,2)</f>
        <v>0</v>
      </c>
      <c r="BL165" s="16" t="s">
        <v>152</v>
      </c>
      <c r="BM165" s="238" t="s">
        <v>193</v>
      </c>
    </row>
    <row r="166" s="2" customFormat="1">
      <c r="A166" s="37"/>
      <c r="B166" s="38"/>
      <c r="C166" s="39"/>
      <c r="D166" s="240" t="s">
        <v>154</v>
      </c>
      <c r="E166" s="39"/>
      <c r="F166" s="241" t="s">
        <v>192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80</v>
      </c>
    </row>
    <row r="167" s="13" customFormat="1">
      <c r="A167" s="13"/>
      <c r="B167" s="245"/>
      <c r="C167" s="246"/>
      <c r="D167" s="240" t="s">
        <v>155</v>
      </c>
      <c r="E167" s="247" t="s">
        <v>1</v>
      </c>
      <c r="F167" s="248" t="s">
        <v>194</v>
      </c>
      <c r="G167" s="246"/>
      <c r="H167" s="249">
        <v>1505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155</v>
      </c>
      <c r="AU167" s="255" t="s">
        <v>80</v>
      </c>
      <c r="AV167" s="13" t="s">
        <v>80</v>
      </c>
      <c r="AW167" s="13" t="s">
        <v>32</v>
      </c>
      <c r="AX167" s="13" t="s">
        <v>83</v>
      </c>
      <c r="AY167" s="255" t="s">
        <v>146</v>
      </c>
    </row>
    <row r="168" s="2" customFormat="1" ht="16.5" customHeight="1">
      <c r="A168" s="37"/>
      <c r="B168" s="38"/>
      <c r="C168" s="226" t="s">
        <v>195</v>
      </c>
      <c r="D168" s="226" t="s">
        <v>148</v>
      </c>
      <c r="E168" s="227" t="s">
        <v>196</v>
      </c>
      <c r="F168" s="228" t="s">
        <v>197</v>
      </c>
      <c r="G168" s="229" t="s">
        <v>198</v>
      </c>
      <c r="H168" s="230">
        <v>699</v>
      </c>
      <c r="I168" s="231"/>
      <c r="J168" s="232">
        <f>ROUND(I168*H168,2)</f>
        <v>0</v>
      </c>
      <c r="K168" s="233"/>
      <c r="L168" s="43"/>
      <c r="M168" s="234" t="s">
        <v>1</v>
      </c>
      <c r="N168" s="235" t="s">
        <v>41</v>
      </c>
      <c r="O168" s="90"/>
      <c r="P168" s="236">
        <f>O168*H168</f>
        <v>0</v>
      </c>
      <c r="Q168" s="236">
        <v>0</v>
      </c>
      <c r="R168" s="236">
        <f>Q168*H168</f>
        <v>0</v>
      </c>
      <c r="S168" s="236">
        <v>0.28999999999999998</v>
      </c>
      <c r="T168" s="237">
        <f>S168*H168</f>
        <v>202.70999999999998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152</v>
      </c>
      <c r="AT168" s="238" t="s">
        <v>148</v>
      </c>
      <c r="AU168" s="238" t="s">
        <v>80</v>
      </c>
      <c r="AY168" s="16" t="s">
        <v>146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83</v>
      </c>
      <c r="BK168" s="239">
        <f>ROUND(I168*H168,2)</f>
        <v>0</v>
      </c>
      <c r="BL168" s="16" t="s">
        <v>152</v>
      </c>
      <c r="BM168" s="238" t="s">
        <v>199</v>
      </c>
    </row>
    <row r="169" s="2" customFormat="1">
      <c r="A169" s="37"/>
      <c r="B169" s="38"/>
      <c r="C169" s="39"/>
      <c r="D169" s="240" t="s">
        <v>154</v>
      </c>
      <c r="E169" s="39"/>
      <c r="F169" s="241" t="s">
        <v>197</v>
      </c>
      <c r="G169" s="39"/>
      <c r="H169" s="39"/>
      <c r="I169" s="242"/>
      <c r="J169" s="39"/>
      <c r="K169" s="39"/>
      <c r="L169" s="43"/>
      <c r="M169" s="243"/>
      <c r="N169" s="244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154</v>
      </c>
      <c r="AU169" s="16" t="s">
        <v>80</v>
      </c>
    </row>
    <row r="170" s="13" customFormat="1">
      <c r="A170" s="13"/>
      <c r="B170" s="245"/>
      <c r="C170" s="246"/>
      <c r="D170" s="240" t="s">
        <v>155</v>
      </c>
      <c r="E170" s="247" t="s">
        <v>1</v>
      </c>
      <c r="F170" s="248" t="s">
        <v>200</v>
      </c>
      <c r="G170" s="246"/>
      <c r="H170" s="249">
        <v>395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155</v>
      </c>
      <c r="AU170" s="255" t="s">
        <v>80</v>
      </c>
      <c r="AV170" s="13" t="s">
        <v>80</v>
      </c>
      <c r="AW170" s="13" t="s">
        <v>32</v>
      </c>
      <c r="AX170" s="13" t="s">
        <v>76</v>
      </c>
      <c r="AY170" s="255" t="s">
        <v>146</v>
      </c>
    </row>
    <row r="171" s="13" customFormat="1">
      <c r="A171" s="13"/>
      <c r="B171" s="245"/>
      <c r="C171" s="246"/>
      <c r="D171" s="240" t="s">
        <v>155</v>
      </c>
      <c r="E171" s="247" t="s">
        <v>1</v>
      </c>
      <c r="F171" s="248" t="s">
        <v>201</v>
      </c>
      <c r="G171" s="246"/>
      <c r="H171" s="249">
        <v>280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155</v>
      </c>
      <c r="AU171" s="255" t="s">
        <v>80</v>
      </c>
      <c r="AV171" s="13" t="s">
        <v>80</v>
      </c>
      <c r="AW171" s="13" t="s">
        <v>32</v>
      </c>
      <c r="AX171" s="13" t="s">
        <v>76</v>
      </c>
      <c r="AY171" s="255" t="s">
        <v>146</v>
      </c>
    </row>
    <row r="172" s="13" customFormat="1">
      <c r="A172" s="13"/>
      <c r="B172" s="245"/>
      <c r="C172" s="246"/>
      <c r="D172" s="240" t="s">
        <v>155</v>
      </c>
      <c r="E172" s="247" t="s">
        <v>1</v>
      </c>
      <c r="F172" s="248" t="s">
        <v>202</v>
      </c>
      <c r="G172" s="246"/>
      <c r="H172" s="249">
        <v>24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155</v>
      </c>
      <c r="AU172" s="255" t="s">
        <v>80</v>
      </c>
      <c r="AV172" s="13" t="s">
        <v>80</v>
      </c>
      <c r="AW172" s="13" t="s">
        <v>32</v>
      </c>
      <c r="AX172" s="13" t="s">
        <v>76</v>
      </c>
      <c r="AY172" s="255" t="s">
        <v>146</v>
      </c>
    </row>
    <row r="173" s="14" customFormat="1">
      <c r="A173" s="14"/>
      <c r="B173" s="256"/>
      <c r="C173" s="257"/>
      <c r="D173" s="240" t="s">
        <v>155</v>
      </c>
      <c r="E173" s="258" t="s">
        <v>1</v>
      </c>
      <c r="F173" s="259" t="s">
        <v>167</v>
      </c>
      <c r="G173" s="257"/>
      <c r="H173" s="260">
        <v>699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155</v>
      </c>
      <c r="AU173" s="266" t="s">
        <v>80</v>
      </c>
      <c r="AV173" s="14" t="s">
        <v>152</v>
      </c>
      <c r="AW173" s="14" t="s">
        <v>4</v>
      </c>
      <c r="AX173" s="14" t="s">
        <v>83</v>
      </c>
      <c r="AY173" s="266" t="s">
        <v>146</v>
      </c>
    </row>
    <row r="174" s="2" customFormat="1" ht="16.5" customHeight="1">
      <c r="A174" s="37"/>
      <c r="B174" s="38"/>
      <c r="C174" s="226" t="s">
        <v>203</v>
      </c>
      <c r="D174" s="226" t="s">
        <v>148</v>
      </c>
      <c r="E174" s="227" t="s">
        <v>204</v>
      </c>
      <c r="F174" s="228" t="s">
        <v>205</v>
      </c>
      <c r="G174" s="229" t="s">
        <v>198</v>
      </c>
      <c r="H174" s="230">
        <v>16</v>
      </c>
      <c r="I174" s="231"/>
      <c r="J174" s="232">
        <f>ROUND(I174*H174,2)</f>
        <v>0</v>
      </c>
      <c r="K174" s="233"/>
      <c r="L174" s="43"/>
      <c r="M174" s="234" t="s">
        <v>1</v>
      </c>
      <c r="N174" s="235" t="s">
        <v>41</v>
      </c>
      <c r="O174" s="90"/>
      <c r="P174" s="236">
        <f>O174*H174</f>
        <v>0</v>
      </c>
      <c r="Q174" s="236">
        <v>0</v>
      </c>
      <c r="R174" s="236">
        <f>Q174*H174</f>
        <v>0</v>
      </c>
      <c r="S174" s="236">
        <v>0.11500000000000001</v>
      </c>
      <c r="T174" s="237">
        <f>S174*H174</f>
        <v>1.8400000000000001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8" t="s">
        <v>152</v>
      </c>
      <c r="AT174" s="238" t="s">
        <v>148</v>
      </c>
      <c r="AU174" s="238" t="s">
        <v>80</v>
      </c>
      <c r="AY174" s="16" t="s">
        <v>146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6" t="s">
        <v>83</v>
      </c>
      <c r="BK174" s="239">
        <f>ROUND(I174*H174,2)</f>
        <v>0</v>
      </c>
      <c r="BL174" s="16" t="s">
        <v>152</v>
      </c>
      <c r="BM174" s="238" t="s">
        <v>206</v>
      </c>
    </row>
    <row r="175" s="2" customFormat="1">
      <c r="A175" s="37"/>
      <c r="B175" s="38"/>
      <c r="C175" s="39"/>
      <c r="D175" s="240" t="s">
        <v>154</v>
      </c>
      <c r="E175" s="39"/>
      <c r="F175" s="241" t="s">
        <v>205</v>
      </c>
      <c r="G175" s="39"/>
      <c r="H175" s="39"/>
      <c r="I175" s="242"/>
      <c r="J175" s="39"/>
      <c r="K175" s="39"/>
      <c r="L175" s="43"/>
      <c r="M175" s="243"/>
      <c r="N175" s="24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154</v>
      </c>
      <c r="AU175" s="16" t="s">
        <v>80</v>
      </c>
    </row>
    <row r="176" s="2" customFormat="1" ht="24.15" customHeight="1">
      <c r="A176" s="37"/>
      <c r="B176" s="38"/>
      <c r="C176" s="226" t="s">
        <v>207</v>
      </c>
      <c r="D176" s="226" t="s">
        <v>148</v>
      </c>
      <c r="E176" s="227" t="s">
        <v>208</v>
      </c>
      <c r="F176" s="228" t="s">
        <v>209</v>
      </c>
      <c r="G176" s="229" t="s">
        <v>151</v>
      </c>
      <c r="H176" s="230">
        <v>1750</v>
      </c>
      <c r="I176" s="231"/>
      <c r="J176" s="232">
        <f>ROUND(I176*H176,2)</f>
        <v>0</v>
      </c>
      <c r="K176" s="233"/>
      <c r="L176" s="43"/>
      <c r="M176" s="234" t="s">
        <v>1</v>
      </c>
      <c r="N176" s="235" t="s">
        <v>41</v>
      </c>
      <c r="O176" s="90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8" t="s">
        <v>152</v>
      </c>
      <c r="AT176" s="238" t="s">
        <v>148</v>
      </c>
      <c r="AU176" s="238" t="s">
        <v>80</v>
      </c>
      <c r="AY176" s="16" t="s">
        <v>146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6" t="s">
        <v>83</v>
      </c>
      <c r="BK176" s="239">
        <f>ROUND(I176*H176,2)</f>
        <v>0</v>
      </c>
      <c r="BL176" s="16" t="s">
        <v>152</v>
      </c>
      <c r="BM176" s="238" t="s">
        <v>210</v>
      </c>
    </row>
    <row r="177" s="2" customFormat="1">
      <c r="A177" s="37"/>
      <c r="B177" s="38"/>
      <c r="C177" s="39"/>
      <c r="D177" s="240" t="s">
        <v>154</v>
      </c>
      <c r="E177" s="39"/>
      <c r="F177" s="241" t="s">
        <v>209</v>
      </c>
      <c r="G177" s="39"/>
      <c r="H177" s="39"/>
      <c r="I177" s="242"/>
      <c r="J177" s="39"/>
      <c r="K177" s="39"/>
      <c r="L177" s="43"/>
      <c r="M177" s="243"/>
      <c r="N177" s="24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154</v>
      </c>
      <c r="AU177" s="16" t="s">
        <v>80</v>
      </c>
    </row>
    <row r="178" s="13" customFormat="1">
      <c r="A178" s="13"/>
      <c r="B178" s="245"/>
      <c r="C178" s="246"/>
      <c r="D178" s="240" t="s">
        <v>155</v>
      </c>
      <c r="E178" s="247" t="s">
        <v>1</v>
      </c>
      <c r="F178" s="248" t="s">
        <v>211</v>
      </c>
      <c r="G178" s="246"/>
      <c r="H178" s="249">
        <v>1750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155</v>
      </c>
      <c r="AU178" s="255" t="s">
        <v>80</v>
      </c>
      <c r="AV178" s="13" t="s">
        <v>80</v>
      </c>
      <c r="AW178" s="13" t="s">
        <v>32</v>
      </c>
      <c r="AX178" s="13" t="s">
        <v>83</v>
      </c>
      <c r="AY178" s="255" t="s">
        <v>146</v>
      </c>
    </row>
    <row r="179" s="2" customFormat="1" ht="33" customHeight="1">
      <c r="A179" s="37"/>
      <c r="B179" s="38"/>
      <c r="C179" s="226" t="s">
        <v>212</v>
      </c>
      <c r="D179" s="226" t="s">
        <v>148</v>
      </c>
      <c r="E179" s="227" t="s">
        <v>213</v>
      </c>
      <c r="F179" s="228" t="s">
        <v>214</v>
      </c>
      <c r="G179" s="229" t="s">
        <v>215</v>
      </c>
      <c r="H179" s="230">
        <v>1586.51</v>
      </c>
      <c r="I179" s="231"/>
      <c r="J179" s="232">
        <f>ROUND(I179*H179,2)</f>
        <v>0</v>
      </c>
      <c r="K179" s="233"/>
      <c r="L179" s="43"/>
      <c r="M179" s="234" t="s">
        <v>1</v>
      </c>
      <c r="N179" s="235" t="s">
        <v>41</v>
      </c>
      <c r="O179" s="90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8" t="s">
        <v>152</v>
      </c>
      <c r="AT179" s="238" t="s">
        <v>148</v>
      </c>
      <c r="AU179" s="238" t="s">
        <v>80</v>
      </c>
      <c r="AY179" s="16" t="s">
        <v>146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6" t="s">
        <v>83</v>
      </c>
      <c r="BK179" s="239">
        <f>ROUND(I179*H179,2)</f>
        <v>0</v>
      </c>
      <c r="BL179" s="16" t="s">
        <v>152</v>
      </c>
      <c r="BM179" s="238" t="s">
        <v>216</v>
      </c>
    </row>
    <row r="180" s="2" customFormat="1">
      <c r="A180" s="37"/>
      <c r="B180" s="38"/>
      <c r="C180" s="39"/>
      <c r="D180" s="240" t="s">
        <v>154</v>
      </c>
      <c r="E180" s="39"/>
      <c r="F180" s="241" t="s">
        <v>214</v>
      </c>
      <c r="G180" s="39"/>
      <c r="H180" s="39"/>
      <c r="I180" s="242"/>
      <c r="J180" s="39"/>
      <c r="K180" s="39"/>
      <c r="L180" s="43"/>
      <c r="M180" s="243"/>
      <c r="N180" s="24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154</v>
      </c>
      <c r="AU180" s="16" t="s">
        <v>80</v>
      </c>
    </row>
    <row r="181" s="13" customFormat="1">
      <c r="A181" s="13"/>
      <c r="B181" s="245"/>
      <c r="C181" s="246"/>
      <c r="D181" s="240" t="s">
        <v>155</v>
      </c>
      <c r="E181" s="247" t="s">
        <v>1</v>
      </c>
      <c r="F181" s="248" t="s">
        <v>217</v>
      </c>
      <c r="G181" s="246"/>
      <c r="H181" s="249">
        <v>369.05000000000001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155</v>
      </c>
      <c r="AU181" s="255" t="s">
        <v>80</v>
      </c>
      <c r="AV181" s="13" t="s">
        <v>80</v>
      </c>
      <c r="AW181" s="13" t="s">
        <v>32</v>
      </c>
      <c r="AX181" s="13" t="s">
        <v>76</v>
      </c>
      <c r="AY181" s="255" t="s">
        <v>146</v>
      </c>
    </row>
    <row r="182" s="13" customFormat="1">
      <c r="A182" s="13"/>
      <c r="B182" s="245"/>
      <c r="C182" s="246"/>
      <c r="D182" s="240" t="s">
        <v>155</v>
      </c>
      <c r="E182" s="247" t="s">
        <v>1</v>
      </c>
      <c r="F182" s="248" t="s">
        <v>218</v>
      </c>
      <c r="G182" s="246"/>
      <c r="H182" s="249">
        <v>176.28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155</v>
      </c>
      <c r="AU182" s="255" t="s">
        <v>80</v>
      </c>
      <c r="AV182" s="13" t="s">
        <v>80</v>
      </c>
      <c r="AW182" s="13" t="s">
        <v>32</v>
      </c>
      <c r="AX182" s="13" t="s">
        <v>76</v>
      </c>
      <c r="AY182" s="255" t="s">
        <v>146</v>
      </c>
    </row>
    <row r="183" s="13" customFormat="1">
      <c r="A183" s="13"/>
      <c r="B183" s="245"/>
      <c r="C183" s="246"/>
      <c r="D183" s="240" t="s">
        <v>155</v>
      </c>
      <c r="E183" s="247" t="s">
        <v>1</v>
      </c>
      <c r="F183" s="248" t="s">
        <v>219</v>
      </c>
      <c r="G183" s="246"/>
      <c r="H183" s="249">
        <v>223.59999999999999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155</v>
      </c>
      <c r="AU183" s="255" t="s">
        <v>80</v>
      </c>
      <c r="AV183" s="13" t="s">
        <v>80</v>
      </c>
      <c r="AW183" s="13" t="s">
        <v>32</v>
      </c>
      <c r="AX183" s="13" t="s">
        <v>76</v>
      </c>
      <c r="AY183" s="255" t="s">
        <v>146</v>
      </c>
    </row>
    <row r="184" s="13" customFormat="1">
      <c r="A184" s="13"/>
      <c r="B184" s="245"/>
      <c r="C184" s="246"/>
      <c r="D184" s="240" t="s">
        <v>155</v>
      </c>
      <c r="E184" s="247" t="s">
        <v>1</v>
      </c>
      <c r="F184" s="248" t="s">
        <v>220</v>
      </c>
      <c r="G184" s="246"/>
      <c r="H184" s="249">
        <v>149.34999999999999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155</v>
      </c>
      <c r="AU184" s="255" t="s">
        <v>80</v>
      </c>
      <c r="AV184" s="13" t="s">
        <v>80</v>
      </c>
      <c r="AW184" s="13" t="s">
        <v>32</v>
      </c>
      <c r="AX184" s="13" t="s">
        <v>76</v>
      </c>
      <c r="AY184" s="255" t="s">
        <v>146</v>
      </c>
    </row>
    <row r="185" s="13" customFormat="1">
      <c r="A185" s="13"/>
      <c r="B185" s="245"/>
      <c r="C185" s="246"/>
      <c r="D185" s="240" t="s">
        <v>155</v>
      </c>
      <c r="E185" s="247" t="s">
        <v>1</v>
      </c>
      <c r="F185" s="248" t="s">
        <v>221</v>
      </c>
      <c r="G185" s="246"/>
      <c r="H185" s="249">
        <v>5.2199999999999998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155</v>
      </c>
      <c r="AU185" s="255" t="s">
        <v>80</v>
      </c>
      <c r="AV185" s="13" t="s">
        <v>80</v>
      </c>
      <c r="AW185" s="13" t="s">
        <v>32</v>
      </c>
      <c r="AX185" s="13" t="s">
        <v>76</v>
      </c>
      <c r="AY185" s="255" t="s">
        <v>146</v>
      </c>
    </row>
    <row r="186" s="13" customFormat="1">
      <c r="A186" s="13"/>
      <c r="B186" s="245"/>
      <c r="C186" s="246"/>
      <c r="D186" s="240" t="s">
        <v>155</v>
      </c>
      <c r="E186" s="247" t="s">
        <v>1</v>
      </c>
      <c r="F186" s="248" t="s">
        <v>222</v>
      </c>
      <c r="G186" s="246"/>
      <c r="H186" s="249">
        <v>35.359999999999999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155</v>
      </c>
      <c r="AU186" s="255" t="s">
        <v>80</v>
      </c>
      <c r="AV186" s="13" t="s">
        <v>80</v>
      </c>
      <c r="AW186" s="13" t="s">
        <v>32</v>
      </c>
      <c r="AX186" s="13" t="s">
        <v>76</v>
      </c>
      <c r="AY186" s="255" t="s">
        <v>146</v>
      </c>
    </row>
    <row r="187" s="13" customFormat="1">
      <c r="A187" s="13"/>
      <c r="B187" s="245"/>
      <c r="C187" s="246"/>
      <c r="D187" s="240" t="s">
        <v>155</v>
      </c>
      <c r="E187" s="247" t="s">
        <v>1</v>
      </c>
      <c r="F187" s="248" t="s">
        <v>223</v>
      </c>
      <c r="G187" s="246"/>
      <c r="H187" s="249">
        <v>13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155</v>
      </c>
      <c r="AU187" s="255" t="s">
        <v>80</v>
      </c>
      <c r="AV187" s="13" t="s">
        <v>80</v>
      </c>
      <c r="AW187" s="13" t="s">
        <v>32</v>
      </c>
      <c r="AX187" s="13" t="s">
        <v>76</v>
      </c>
      <c r="AY187" s="255" t="s">
        <v>146</v>
      </c>
    </row>
    <row r="188" s="13" customFormat="1">
      <c r="A188" s="13"/>
      <c r="B188" s="245"/>
      <c r="C188" s="246"/>
      <c r="D188" s="240" t="s">
        <v>155</v>
      </c>
      <c r="E188" s="247" t="s">
        <v>1</v>
      </c>
      <c r="F188" s="248" t="s">
        <v>224</v>
      </c>
      <c r="G188" s="246"/>
      <c r="H188" s="249">
        <v>1.45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155</v>
      </c>
      <c r="AU188" s="255" t="s">
        <v>80</v>
      </c>
      <c r="AV188" s="13" t="s">
        <v>80</v>
      </c>
      <c r="AW188" s="13" t="s">
        <v>32</v>
      </c>
      <c r="AX188" s="13" t="s">
        <v>76</v>
      </c>
      <c r="AY188" s="255" t="s">
        <v>146</v>
      </c>
    </row>
    <row r="189" s="13" customFormat="1">
      <c r="A189" s="13"/>
      <c r="B189" s="245"/>
      <c r="C189" s="246"/>
      <c r="D189" s="240" t="s">
        <v>155</v>
      </c>
      <c r="E189" s="247" t="s">
        <v>1</v>
      </c>
      <c r="F189" s="248" t="s">
        <v>225</v>
      </c>
      <c r="G189" s="246"/>
      <c r="H189" s="249">
        <v>404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155</v>
      </c>
      <c r="AU189" s="255" t="s">
        <v>80</v>
      </c>
      <c r="AV189" s="13" t="s">
        <v>80</v>
      </c>
      <c r="AW189" s="13" t="s">
        <v>32</v>
      </c>
      <c r="AX189" s="13" t="s">
        <v>76</v>
      </c>
      <c r="AY189" s="255" t="s">
        <v>146</v>
      </c>
    </row>
    <row r="190" s="13" customFormat="1">
      <c r="A190" s="13"/>
      <c r="B190" s="245"/>
      <c r="C190" s="246"/>
      <c r="D190" s="240" t="s">
        <v>155</v>
      </c>
      <c r="E190" s="247" t="s">
        <v>1</v>
      </c>
      <c r="F190" s="248" t="s">
        <v>226</v>
      </c>
      <c r="G190" s="246"/>
      <c r="H190" s="249">
        <v>172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155</v>
      </c>
      <c r="AU190" s="255" t="s">
        <v>80</v>
      </c>
      <c r="AV190" s="13" t="s">
        <v>80</v>
      </c>
      <c r="AW190" s="13" t="s">
        <v>32</v>
      </c>
      <c r="AX190" s="13" t="s">
        <v>76</v>
      </c>
      <c r="AY190" s="255" t="s">
        <v>146</v>
      </c>
    </row>
    <row r="191" s="13" customFormat="1">
      <c r="A191" s="13"/>
      <c r="B191" s="245"/>
      <c r="C191" s="246"/>
      <c r="D191" s="240" t="s">
        <v>155</v>
      </c>
      <c r="E191" s="247" t="s">
        <v>1</v>
      </c>
      <c r="F191" s="248" t="s">
        <v>227</v>
      </c>
      <c r="G191" s="246"/>
      <c r="H191" s="249">
        <v>27.199999999999999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155</v>
      </c>
      <c r="AU191" s="255" t="s">
        <v>80</v>
      </c>
      <c r="AV191" s="13" t="s">
        <v>80</v>
      </c>
      <c r="AW191" s="13" t="s">
        <v>32</v>
      </c>
      <c r="AX191" s="13" t="s">
        <v>76</v>
      </c>
      <c r="AY191" s="255" t="s">
        <v>146</v>
      </c>
    </row>
    <row r="192" s="13" customFormat="1">
      <c r="A192" s="13"/>
      <c r="B192" s="245"/>
      <c r="C192" s="246"/>
      <c r="D192" s="240" t="s">
        <v>155</v>
      </c>
      <c r="E192" s="247" t="s">
        <v>1</v>
      </c>
      <c r="F192" s="248" t="s">
        <v>228</v>
      </c>
      <c r="G192" s="246"/>
      <c r="H192" s="249">
        <v>10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155</v>
      </c>
      <c r="AU192" s="255" t="s">
        <v>80</v>
      </c>
      <c r="AV192" s="13" t="s">
        <v>80</v>
      </c>
      <c r="AW192" s="13" t="s">
        <v>32</v>
      </c>
      <c r="AX192" s="13" t="s">
        <v>76</v>
      </c>
      <c r="AY192" s="255" t="s">
        <v>146</v>
      </c>
    </row>
    <row r="193" s="14" customFormat="1">
      <c r="A193" s="14"/>
      <c r="B193" s="256"/>
      <c r="C193" s="257"/>
      <c r="D193" s="240" t="s">
        <v>155</v>
      </c>
      <c r="E193" s="258" t="s">
        <v>1</v>
      </c>
      <c r="F193" s="259" t="s">
        <v>167</v>
      </c>
      <c r="G193" s="257"/>
      <c r="H193" s="260">
        <v>1586.5100000000002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155</v>
      </c>
      <c r="AU193" s="266" t="s">
        <v>80</v>
      </c>
      <c r="AV193" s="14" t="s">
        <v>152</v>
      </c>
      <c r="AW193" s="14" t="s">
        <v>4</v>
      </c>
      <c r="AX193" s="14" t="s">
        <v>83</v>
      </c>
      <c r="AY193" s="266" t="s">
        <v>146</v>
      </c>
    </row>
    <row r="194" s="2" customFormat="1" ht="24.15" customHeight="1">
      <c r="A194" s="37"/>
      <c r="B194" s="38"/>
      <c r="C194" s="226" t="s">
        <v>229</v>
      </c>
      <c r="D194" s="226" t="s">
        <v>148</v>
      </c>
      <c r="E194" s="227" t="s">
        <v>230</v>
      </c>
      <c r="F194" s="228" t="s">
        <v>231</v>
      </c>
      <c r="G194" s="229" t="s">
        <v>215</v>
      </c>
      <c r="H194" s="230">
        <v>73.727999999999994</v>
      </c>
      <c r="I194" s="231"/>
      <c r="J194" s="232">
        <f>ROUND(I194*H194,2)</f>
        <v>0</v>
      </c>
      <c r="K194" s="233"/>
      <c r="L194" s="43"/>
      <c r="M194" s="234" t="s">
        <v>1</v>
      </c>
      <c r="N194" s="235" t="s">
        <v>41</v>
      </c>
      <c r="O194" s="90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8" t="s">
        <v>152</v>
      </c>
      <c r="AT194" s="238" t="s">
        <v>148</v>
      </c>
      <c r="AU194" s="238" t="s">
        <v>80</v>
      </c>
      <c r="AY194" s="16" t="s">
        <v>146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6" t="s">
        <v>83</v>
      </c>
      <c r="BK194" s="239">
        <f>ROUND(I194*H194,2)</f>
        <v>0</v>
      </c>
      <c r="BL194" s="16" t="s">
        <v>152</v>
      </c>
      <c r="BM194" s="238" t="s">
        <v>232</v>
      </c>
    </row>
    <row r="195" s="2" customFormat="1">
      <c r="A195" s="37"/>
      <c r="B195" s="38"/>
      <c r="C195" s="39"/>
      <c r="D195" s="240" t="s">
        <v>154</v>
      </c>
      <c r="E195" s="39"/>
      <c r="F195" s="241" t="s">
        <v>231</v>
      </c>
      <c r="G195" s="39"/>
      <c r="H195" s="39"/>
      <c r="I195" s="242"/>
      <c r="J195" s="39"/>
      <c r="K195" s="39"/>
      <c r="L195" s="43"/>
      <c r="M195" s="243"/>
      <c r="N195" s="244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154</v>
      </c>
      <c r="AU195" s="16" t="s">
        <v>80</v>
      </c>
    </row>
    <row r="196" s="13" customFormat="1">
      <c r="A196" s="13"/>
      <c r="B196" s="245"/>
      <c r="C196" s="246"/>
      <c r="D196" s="240" t="s">
        <v>155</v>
      </c>
      <c r="E196" s="247" t="s">
        <v>1</v>
      </c>
      <c r="F196" s="248" t="s">
        <v>233</v>
      </c>
      <c r="G196" s="246"/>
      <c r="H196" s="249">
        <v>73.727999999999994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155</v>
      </c>
      <c r="AU196" s="255" t="s">
        <v>80</v>
      </c>
      <c r="AV196" s="13" t="s">
        <v>80</v>
      </c>
      <c r="AW196" s="13" t="s">
        <v>32</v>
      </c>
      <c r="AX196" s="13" t="s">
        <v>83</v>
      </c>
      <c r="AY196" s="255" t="s">
        <v>146</v>
      </c>
    </row>
    <row r="197" s="2" customFormat="1" ht="33" customHeight="1">
      <c r="A197" s="37"/>
      <c r="B197" s="38"/>
      <c r="C197" s="226" t="s">
        <v>8</v>
      </c>
      <c r="D197" s="226" t="s">
        <v>148</v>
      </c>
      <c r="E197" s="227" t="s">
        <v>234</v>
      </c>
      <c r="F197" s="228" t="s">
        <v>235</v>
      </c>
      <c r="G197" s="229" t="s">
        <v>215</v>
      </c>
      <c r="H197" s="230">
        <v>86.799999999999997</v>
      </c>
      <c r="I197" s="231"/>
      <c r="J197" s="232">
        <f>ROUND(I197*H197,2)</f>
        <v>0</v>
      </c>
      <c r="K197" s="233"/>
      <c r="L197" s="43"/>
      <c r="M197" s="234" t="s">
        <v>1</v>
      </c>
      <c r="N197" s="235" t="s">
        <v>41</v>
      </c>
      <c r="O197" s="90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8" t="s">
        <v>152</v>
      </c>
      <c r="AT197" s="238" t="s">
        <v>148</v>
      </c>
      <c r="AU197" s="238" t="s">
        <v>80</v>
      </c>
      <c r="AY197" s="16" t="s">
        <v>146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6" t="s">
        <v>83</v>
      </c>
      <c r="BK197" s="239">
        <f>ROUND(I197*H197,2)</f>
        <v>0</v>
      </c>
      <c r="BL197" s="16" t="s">
        <v>152</v>
      </c>
      <c r="BM197" s="238" t="s">
        <v>236</v>
      </c>
    </row>
    <row r="198" s="2" customFormat="1">
      <c r="A198" s="37"/>
      <c r="B198" s="38"/>
      <c r="C198" s="39"/>
      <c r="D198" s="240" t="s">
        <v>154</v>
      </c>
      <c r="E198" s="39"/>
      <c r="F198" s="241" t="s">
        <v>235</v>
      </c>
      <c r="G198" s="39"/>
      <c r="H198" s="39"/>
      <c r="I198" s="242"/>
      <c r="J198" s="39"/>
      <c r="K198" s="39"/>
      <c r="L198" s="43"/>
      <c r="M198" s="243"/>
      <c r="N198" s="24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154</v>
      </c>
      <c r="AU198" s="16" t="s">
        <v>80</v>
      </c>
    </row>
    <row r="199" s="13" customFormat="1">
      <c r="A199" s="13"/>
      <c r="B199" s="245"/>
      <c r="C199" s="246"/>
      <c r="D199" s="240" t="s">
        <v>155</v>
      </c>
      <c r="E199" s="247" t="s">
        <v>1</v>
      </c>
      <c r="F199" s="248" t="s">
        <v>237</v>
      </c>
      <c r="G199" s="246"/>
      <c r="H199" s="249">
        <v>86.799999999999997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155</v>
      </c>
      <c r="AU199" s="255" t="s">
        <v>80</v>
      </c>
      <c r="AV199" s="13" t="s">
        <v>80</v>
      </c>
      <c r="AW199" s="13" t="s">
        <v>32</v>
      </c>
      <c r="AX199" s="13" t="s">
        <v>83</v>
      </c>
      <c r="AY199" s="255" t="s">
        <v>146</v>
      </c>
    </row>
    <row r="200" s="2" customFormat="1" ht="37.8" customHeight="1">
      <c r="A200" s="37"/>
      <c r="B200" s="38"/>
      <c r="C200" s="226" t="s">
        <v>238</v>
      </c>
      <c r="D200" s="226" t="s">
        <v>148</v>
      </c>
      <c r="E200" s="227" t="s">
        <v>239</v>
      </c>
      <c r="F200" s="228" t="s">
        <v>240</v>
      </c>
      <c r="G200" s="229" t="s">
        <v>215</v>
      </c>
      <c r="H200" s="230">
        <v>1747.038</v>
      </c>
      <c r="I200" s="231"/>
      <c r="J200" s="232">
        <f>ROUND(I200*H200,2)</f>
        <v>0</v>
      </c>
      <c r="K200" s="233"/>
      <c r="L200" s="43"/>
      <c r="M200" s="234" t="s">
        <v>1</v>
      </c>
      <c r="N200" s="235" t="s">
        <v>41</v>
      </c>
      <c r="O200" s="90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8" t="s">
        <v>152</v>
      </c>
      <c r="AT200" s="238" t="s">
        <v>148</v>
      </c>
      <c r="AU200" s="238" t="s">
        <v>80</v>
      </c>
      <c r="AY200" s="16" t="s">
        <v>146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6" t="s">
        <v>83</v>
      </c>
      <c r="BK200" s="239">
        <f>ROUND(I200*H200,2)</f>
        <v>0</v>
      </c>
      <c r="BL200" s="16" t="s">
        <v>152</v>
      </c>
      <c r="BM200" s="238" t="s">
        <v>241</v>
      </c>
    </row>
    <row r="201" s="2" customFormat="1">
      <c r="A201" s="37"/>
      <c r="B201" s="38"/>
      <c r="C201" s="39"/>
      <c r="D201" s="240" t="s">
        <v>154</v>
      </c>
      <c r="E201" s="39"/>
      <c r="F201" s="241" t="s">
        <v>240</v>
      </c>
      <c r="G201" s="39"/>
      <c r="H201" s="39"/>
      <c r="I201" s="242"/>
      <c r="J201" s="39"/>
      <c r="K201" s="39"/>
      <c r="L201" s="43"/>
      <c r="M201" s="243"/>
      <c r="N201" s="24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154</v>
      </c>
      <c r="AU201" s="16" t="s">
        <v>80</v>
      </c>
    </row>
    <row r="202" s="13" customFormat="1">
      <c r="A202" s="13"/>
      <c r="B202" s="245"/>
      <c r="C202" s="246"/>
      <c r="D202" s="240" t="s">
        <v>155</v>
      </c>
      <c r="E202" s="247" t="s">
        <v>1</v>
      </c>
      <c r="F202" s="248" t="s">
        <v>242</v>
      </c>
      <c r="G202" s="246"/>
      <c r="H202" s="249">
        <v>1747.038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155</v>
      </c>
      <c r="AU202" s="255" t="s">
        <v>80</v>
      </c>
      <c r="AV202" s="13" t="s">
        <v>80</v>
      </c>
      <c r="AW202" s="13" t="s">
        <v>32</v>
      </c>
      <c r="AX202" s="13" t="s">
        <v>83</v>
      </c>
      <c r="AY202" s="255" t="s">
        <v>146</v>
      </c>
    </row>
    <row r="203" s="2" customFormat="1" ht="16.5" customHeight="1">
      <c r="A203" s="37"/>
      <c r="B203" s="38"/>
      <c r="C203" s="226" t="s">
        <v>243</v>
      </c>
      <c r="D203" s="226" t="s">
        <v>148</v>
      </c>
      <c r="E203" s="227" t="s">
        <v>244</v>
      </c>
      <c r="F203" s="228" t="s">
        <v>245</v>
      </c>
      <c r="G203" s="229" t="s">
        <v>215</v>
      </c>
      <c r="H203" s="230">
        <v>1747.038</v>
      </c>
      <c r="I203" s="231"/>
      <c r="J203" s="232">
        <f>ROUND(I203*H203,2)</f>
        <v>0</v>
      </c>
      <c r="K203" s="233"/>
      <c r="L203" s="43"/>
      <c r="M203" s="234" t="s">
        <v>1</v>
      </c>
      <c r="N203" s="235" t="s">
        <v>41</v>
      </c>
      <c r="O203" s="90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8" t="s">
        <v>152</v>
      </c>
      <c r="AT203" s="238" t="s">
        <v>148</v>
      </c>
      <c r="AU203" s="238" t="s">
        <v>80</v>
      </c>
      <c r="AY203" s="16" t="s">
        <v>146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6" t="s">
        <v>83</v>
      </c>
      <c r="BK203" s="239">
        <f>ROUND(I203*H203,2)</f>
        <v>0</v>
      </c>
      <c r="BL203" s="16" t="s">
        <v>152</v>
      </c>
      <c r="BM203" s="238" t="s">
        <v>246</v>
      </c>
    </row>
    <row r="204" s="2" customFormat="1">
      <c r="A204" s="37"/>
      <c r="B204" s="38"/>
      <c r="C204" s="39"/>
      <c r="D204" s="240" t="s">
        <v>154</v>
      </c>
      <c r="E204" s="39"/>
      <c r="F204" s="241" t="s">
        <v>245</v>
      </c>
      <c r="G204" s="39"/>
      <c r="H204" s="39"/>
      <c r="I204" s="242"/>
      <c r="J204" s="39"/>
      <c r="K204" s="39"/>
      <c r="L204" s="43"/>
      <c r="M204" s="243"/>
      <c r="N204" s="24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154</v>
      </c>
      <c r="AU204" s="16" t="s">
        <v>80</v>
      </c>
    </row>
    <row r="205" s="2" customFormat="1" ht="33" customHeight="1">
      <c r="A205" s="37"/>
      <c r="B205" s="38"/>
      <c r="C205" s="226" t="s">
        <v>247</v>
      </c>
      <c r="D205" s="226" t="s">
        <v>148</v>
      </c>
      <c r="E205" s="227" t="s">
        <v>248</v>
      </c>
      <c r="F205" s="228" t="s">
        <v>249</v>
      </c>
      <c r="G205" s="229" t="s">
        <v>250</v>
      </c>
      <c r="H205" s="230">
        <v>3494.076</v>
      </c>
      <c r="I205" s="231"/>
      <c r="J205" s="232">
        <f>ROUND(I205*H205,2)</f>
        <v>0</v>
      </c>
      <c r="K205" s="233"/>
      <c r="L205" s="43"/>
      <c r="M205" s="234" t="s">
        <v>1</v>
      </c>
      <c r="N205" s="235" t="s">
        <v>41</v>
      </c>
      <c r="O205" s="90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8" t="s">
        <v>152</v>
      </c>
      <c r="AT205" s="238" t="s">
        <v>148</v>
      </c>
      <c r="AU205" s="238" t="s">
        <v>80</v>
      </c>
      <c r="AY205" s="16" t="s">
        <v>146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6" t="s">
        <v>83</v>
      </c>
      <c r="BK205" s="239">
        <f>ROUND(I205*H205,2)</f>
        <v>0</v>
      </c>
      <c r="BL205" s="16" t="s">
        <v>152</v>
      </c>
      <c r="BM205" s="238" t="s">
        <v>251</v>
      </c>
    </row>
    <row r="206" s="2" customFormat="1">
      <c r="A206" s="37"/>
      <c r="B206" s="38"/>
      <c r="C206" s="39"/>
      <c r="D206" s="240" t="s">
        <v>154</v>
      </c>
      <c r="E206" s="39"/>
      <c r="F206" s="241" t="s">
        <v>249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154</v>
      </c>
      <c r="AU206" s="16" t="s">
        <v>80</v>
      </c>
    </row>
    <row r="207" s="13" customFormat="1">
      <c r="A207" s="13"/>
      <c r="B207" s="245"/>
      <c r="C207" s="246"/>
      <c r="D207" s="240" t="s">
        <v>155</v>
      </c>
      <c r="E207" s="247" t="s">
        <v>1</v>
      </c>
      <c r="F207" s="248" t="s">
        <v>252</v>
      </c>
      <c r="G207" s="246"/>
      <c r="H207" s="249">
        <v>3494.076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155</v>
      </c>
      <c r="AU207" s="255" t="s">
        <v>80</v>
      </c>
      <c r="AV207" s="13" t="s">
        <v>80</v>
      </c>
      <c r="AW207" s="13" t="s">
        <v>32</v>
      </c>
      <c r="AX207" s="13" t="s">
        <v>83</v>
      </c>
      <c r="AY207" s="255" t="s">
        <v>146</v>
      </c>
    </row>
    <row r="208" s="2" customFormat="1" ht="24.15" customHeight="1">
      <c r="A208" s="37"/>
      <c r="B208" s="38"/>
      <c r="C208" s="226" t="s">
        <v>253</v>
      </c>
      <c r="D208" s="226" t="s">
        <v>148</v>
      </c>
      <c r="E208" s="227" t="s">
        <v>254</v>
      </c>
      <c r="F208" s="228" t="s">
        <v>255</v>
      </c>
      <c r="G208" s="229" t="s">
        <v>215</v>
      </c>
      <c r="H208" s="230">
        <v>45.287999999999997</v>
      </c>
      <c r="I208" s="231"/>
      <c r="J208" s="232">
        <f>ROUND(I208*H208,2)</f>
        <v>0</v>
      </c>
      <c r="K208" s="233"/>
      <c r="L208" s="43"/>
      <c r="M208" s="234" t="s">
        <v>1</v>
      </c>
      <c r="N208" s="235" t="s">
        <v>41</v>
      </c>
      <c r="O208" s="90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8" t="s">
        <v>152</v>
      </c>
      <c r="AT208" s="238" t="s">
        <v>148</v>
      </c>
      <c r="AU208" s="238" t="s">
        <v>80</v>
      </c>
      <c r="AY208" s="16" t="s">
        <v>146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6" t="s">
        <v>83</v>
      </c>
      <c r="BK208" s="239">
        <f>ROUND(I208*H208,2)</f>
        <v>0</v>
      </c>
      <c r="BL208" s="16" t="s">
        <v>152</v>
      </c>
      <c r="BM208" s="238" t="s">
        <v>256</v>
      </c>
    </row>
    <row r="209" s="2" customFormat="1">
      <c r="A209" s="37"/>
      <c r="B209" s="38"/>
      <c r="C209" s="39"/>
      <c r="D209" s="240" t="s">
        <v>154</v>
      </c>
      <c r="E209" s="39"/>
      <c r="F209" s="241" t="s">
        <v>255</v>
      </c>
      <c r="G209" s="39"/>
      <c r="H209" s="39"/>
      <c r="I209" s="242"/>
      <c r="J209" s="39"/>
      <c r="K209" s="39"/>
      <c r="L209" s="43"/>
      <c r="M209" s="243"/>
      <c r="N209" s="24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154</v>
      </c>
      <c r="AU209" s="16" t="s">
        <v>80</v>
      </c>
    </row>
    <row r="210" s="13" customFormat="1">
      <c r="A210" s="13"/>
      <c r="B210" s="245"/>
      <c r="C210" s="246"/>
      <c r="D210" s="240" t="s">
        <v>155</v>
      </c>
      <c r="E210" s="247" t="s">
        <v>1</v>
      </c>
      <c r="F210" s="248" t="s">
        <v>233</v>
      </c>
      <c r="G210" s="246"/>
      <c r="H210" s="249">
        <v>73.727999999999994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155</v>
      </c>
      <c r="AU210" s="255" t="s">
        <v>80</v>
      </c>
      <c r="AV210" s="13" t="s">
        <v>80</v>
      </c>
      <c r="AW210" s="13" t="s">
        <v>32</v>
      </c>
      <c r="AX210" s="13" t="s">
        <v>76</v>
      </c>
      <c r="AY210" s="255" t="s">
        <v>146</v>
      </c>
    </row>
    <row r="211" s="13" customFormat="1">
      <c r="A211" s="13"/>
      <c r="B211" s="245"/>
      <c r="C211" s="246"/>
      <c r="D211" s="240" t="s">
        <v>155</v>
      </c>
      <c r="E211" s="247" t="s">
        <v>1</v>
      </c>
      <c r="F211" s="248" t="s">
        <v>257</v>
      </c>
      <c r="G211" s="246"/>
      <c r="H211" s="249">
        <v>-28.440000000000001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155</v>
      </c>
      <c r="AU211" s="255" t="s">
        <v>80</v>
      </c>
      <c r="AV211" s="13" t="s">
        <v>80</v>
      </c>
      <c r="AW211" s="13" t="s">
        <v>32</v>
      </c>
      <c r="AX211" s="13" t="s">
        <v>76</v>
      </c>
      <c r="AY211" s="255" t="s">
        <v>146</v>
      </c>
    </row>
    <row r="212" s="14" customFormat="1">
      <c r="A212" s="14"/>
      <c r="B212" s="256"/>
      <c r="C212" s="257"/>
      <c r="D212" s="240" t="s">
        <v>155</v>
      </c>
      <c r="E212" s="258" t="s">
        <v>1</v>
      </c>
      <c r="F212" s="259" t="s">
        <v>167</v>
      </c>
      <c r="G212" s="257"/>
      <c r="H212" s="260">
        <v>45.287999999999997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155</v>
      </c>
      <c r="AU212" s="266" t="s">
        <v>80</v>
      </c>
      <c r="AV212" s="14" t="s">
        <v>152</v>
      </c>
      <c r="AW212" s="14" t="s">
        <v>4</v>
      </c>
      <c r="AX212" s="14" t="s">
        <v>83</v>
      </c>
      <c r="AY212" s="266" t="s">
        <v>146</v>
      </c>
    </row>
    <row r="213" s="2" customFormat="1" ht="16.5" customHeight="1">
      <c r="A213" s="37"/>
      <c r="B213" s="38"/>
      <c r="C213" s="267" t="s">
        <v>258</v>
      </c>
      <c r="D213" s="267" t="s">
        <v>259</v>
      </c>
      <c r="E213" s="268" t="s">
        <v>260</v>
      </c>
      <c r="F213" s="269" t="s">
        <v>261</v>
      </c>
      <c r="G213" s="270" t="s">
        <v>250</v>
      </c>
      <c r="H213" s="271">
        <v>90.575999999999993</v>
      </c>
      <c r="I213" s="272"/>
      <c r="J213" s="273">
        <f>ROUND(I213*H213,2)</f>
        <v>0</v>
      </c>
      <c r="K213" s="274"/>
      <c r="L213" s="275"/>
      <c r="M213" s="276" t="s">
        <v>1</v>
      </c>
      <c r="N213" s="277" t="s">
        <v>41</v>
      </c>
      <c r="O213" s="90"/>
      <c r="P213" s="236">
        <f>O213*H213</f>
        <v>0</v>
      </c>
      <c r="Q213" s="236">
        <v>1</v>
      </c>
      <c r="R213" s="236">
        <f>Q213*H213</f>
        <v>90.575999999999993</v>
      </c>
      <c r="S213" s="236">
        <v>0</v>
      </c>
      <c r="T213" s="23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8" t="s">
        <v>185</v>
      </c>
      <c r="AT213" s="238" t="s">
        <v>259</v>
      </c>
      <c r="AU213" s="238" t="s">
        <v>80</v>
      </c>
      <c r="AY213" s="16" t="s">
        <v>146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6" t="s">
        <v>83</v>
      </c>
      <c r="BK213" s="239">
        <f>ROUND(I213*H213,2)</f>
        <v>0</v>
      </c>
      <c r="BL213" s="16" t="s">
        <v>152</v>
      </c>
      <c r="BM213" s="238" t="s">
        <v>262</v>
      </c>
    </row>
    <row r="214" s="2" customFormat="1">
      <c r="A214" s="37"/>
      <c r="B214" s="38"/>
      <c r="C214" s="39"/>
      <c r="D214" s="240" t="s">
        <v>154</v>
      </c>
      <c r="E214" s="39"/>
      <c r="F214" s="241" t="s">
        <v>261</v>
      </c>
      <c r="G214" s="39"/>
      <c r="H214" s="39"/>
      <c r="I214" s="242"/>
      <c r="J214" s="39"/>
      <c r="K214" s="39"/>
      <c r="L214" s="43"/>
      <c r="M214" s="243"/>
      <c r="N214" s="24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154</v>
      </c>
      <c r="AU214" s="16" t="s">
        <v>80</v>
      </c>
    </row>
    <row r="215" s="13" customFormat="1">
      <c r="A215" s="13"/>
      <c r="B215" s="245"/>
      <c r="C215" s="246"/>
      <c r="D215" s="240" t="s">
        <v>155</v>
      </c>
      <c r="E215" s="247" t="s">
        <v>1</v>
      </c>
      <c r="F215" s="248" t="s">
        <v>263</v>
      </c>
      <c r="G215" s="246"/>
      <c r="H215" s="249">
        <v>90.575999999999993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155</v>
      </c>
      <c r="AU215" s="255" t="s">
        <v>80</v>
      </c>
      <c r="AV215" s="13" t="s">
        <v>80</v>
      </c>
      <c r="AW215" s="13" t="s">
        <v>32</v>
      </c>
      <c r="AX215" s="13" t="s">
        <v>83</v>
      </c>
      <c r="AY215" s="255" t="s">
        <v>146</v>
      </c>
    </row>
    <row r="216" s="2" customFormat="1" ht="24.15" customHeight="1">
      <c r="A216" s="37"/>
      <c r="B216" s="38"/>
      <c r="C216" s="226" t="s">
        <v>7</v>
      </c>
      <c r="D216" s="226" t="s">
        <v>148</v>
      </c>
      <c r="E216" s="227" t="s">
        <v>264</v>
      </c>
      <c r="F216" s="228" t="s">
        <v>265</v>
      </c>
      <c r="G216" s="229" t="s">
        <v>151</v>
      </c>
      <c r="H216" s="230">
        <v>1490</v>
      </c>
      <c r="I216" s="231"/>
      <c r="J216" s="232">
        <f>ROUND(I216*H216,2)</f>
        <v>0</v>
      </c>
      <c r="K216" s="233"/>
      <c r="L216" s="43"/>
      <c r="M216" s="234" t="s">
        <v>1</v>
      </c>
      <c r="N216" s="235" t="s">
        <v>41</v>
      </c>
      <c r="O216" s="90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8" t="s">
        <v>152</v>
      </c>
      <c r="AT216" s="238" t="s">
        <v>148</v>
      </c>
      <c r="AU216" s="238" t="s">
        <v>80</v>
      </c>
      <c r="AY216" s="16" t="s">
        <v>146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6" t="s">
        <v>83</v>
      </c>
      <c r="BK216" s="239">
        <f>ROUND(I216*H216,2)</f>
        <v>0</v>
      </c>
      <c r="BL216" s="16" t="s">
        <v>152</v>
      </c>
      <c r="BM216" s="238" t="s">
        <v>266</v>
      </c>
    </row>
    <row r="217" s="2" customFormat="1">
      <c r="A217" s="37"/>
      <c r="B217" s="38"/>
      <c r="C217" s="39"/>
      <c r="D217" s="240" t="s">
        <v>154</v>
      </c>
      <c r="E217" s="39"/>
      <c r="F217" s="241" t="s">
        <v>265</v>
      </c>
      <c r="G217" s="39"/>
      <c r="H217" s="39"/>
      <c r="I217" s="242"/>
      <c r="J217" s="39"/>
      <c r="K217" s="39"/>
      <c r="L217" s="43"/>
      <c r="M217" s="243"/>
      <c r="N217" s="24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154</v>
      </c>
      <c r="AU217" s="16" t="s">
        <v>80</v>
      </c>
    </row>
    <row r="218" s="13" customFormat="1">
      <c r="A218" s="13"/>
      <c r="B218" s="245"/>
      <c r="C218" s="246"/>
      <c r="D218" s="240" t="s">
        <v>155</v>
      </c>
      <c r="E218" s="247" t="s">
        <v>1</v>
      </c>
      <c r="F218" s="248" t="s">
        <v>267</v>
      </c>
      <c r="G218" s="246"/>
      <c r="H218" s="249">
        <v>1490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155</v>
      </c>
      <c r="AU218" s="255" t="s">
        <v>80</v>
      </c>
      <c r="AV218" s="13" t="s">
        <v>80</v>
      </c>
      <c r="AW218" s="13" t="s">
        <v>32</v>
      </c>
      <c r="AX218" s="13" t="s">
        <v>83</v>
      </c>
      <c r="AY218" s="255" t="s">
        <v>146</v>
      </c>
    </row>
    <row r="219" s="2" customFormat="1" ht="16.5" customHeight="1">
      <c r="A219" s="37"/>
      <c r="B219" s="38"/>
      <c r="C219" s="267" t="s">
        <v>268</v>
      </c>
      <c r="D219" s="267" t="s">
        <v>259</v>
      </c>
      <c r="E219" s="268" t="s">
        <v>269</v>
      </c>
      <c r="F219" s="269" t="s">
        <v>270</v>
      </c>
      <c r="G219" s="270" t="s">
        <v>215</v>
      </c>
      <c r="H219" s="271">
        <v>223.5</v>
      </c>
      <c r="I219" s="272"/>
      <c r="J219" s="273">
        <f>ROUND(I219*H219,2)</f>
        <v>0</v>
      </c>
      <c r="K219" s="274"/>
      <c r="L219" s="275"/>
      <c r="M219" s="276" t="s">
        <v>1</v>
      </c>
      <c r="N219" s="277" t="s">
        <v>41</v>
      </c>
      <c r="O219" s="90"/>
      <c r="P219" s="236">
        <f>O219*H219</f>
        <v>0</v>
      </c>
      <c r="Q219" s="236">
        <v>0.20999999999999999</v>
      </c>
      <c r="R219" s="236">
        <f>Q219*H219</f>
        <v>46.934999999999995</v>
      </c>
      <c r="S219" s="236">
        <v>0</v>
      </c>
      <c r="T219" s="23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8" t="s">
        <v>185</v>
      </c>
      <c r="AT219" s="238" t="s">
        <v>259</v>
      </c>
      <c r="AU219" s="238" t="s">
        <v>80</v>
      </c>
      <c r="AY219" s="16" t="s">
        <v>146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6" t="s">
        <v>83</v>
      </c>
      <c r="BK219" s="239">
        <f>ROUND(I219*H219,2)</f>
        <v>0</v>
      </c>
      <c r="BL219" s="16" t="s">
        <v>152</v>
      </c>
      <c r="BM219" s="238" t="s">
        <v>271</v>
      </c>
    </row>
    <row r="220" s="2" customFormat="1">
      <c r="A220" s="37"/>
      <c r="B220" s="38"/>
      <c r="C220" s="39"/>
      <c r="D220" s="240" t="s">
        <v>154</v>
      </c>
      <c r="E220" s="39"/>
      <c r="F220" s="241" t="s">
        <v>270</v>
      </c>
      <c r="G220" s="39"/>
      <c r="H220" s="39"/>
      <c r="I220" s="242"/>
      <c r="J220" s="39"/>
      <c r="K220" s="39"/>
      <c r="L220" s="43"/>
      <c r="M220" s="243"/>
      <c r="N220" s="24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154</v>
      </c>
      <c r="AU220" s="16" t="s">
        <v>80</v>
      </c>
    </row>
    <row r="221" s="13" customFormat="1">
      <c r="A221" s="13"/>
      <c r="B221" s="245"/>
      <c r="C221" s="246"/>
      <c r="D221" s="240" t="s">
        <v>155</v>
      </c>
      <c r="E221" s="247" t="s">
        <v>1</v>
      </c>
      <c r="F221" s="248" t="s">
        <v>272</v>
      </c>
      <c r="G221" s="246"/>
      <c r="H221" s="249">
        <v>223.5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155</v>
      </c>
      <c r="AU221" s="255" t="s">
        <v>80</v>
      </c>
      <c r="AV221" s="13" t="s">
        <v>80</v>
      </c>
      <c r="AW221" s="13" t="s">
        <v>32</v>
      </c>
      <c r="AX221" s="13" t="s">
        <v>83</v>
      </c>
      <c r="AY221" s="255" t="s">
        <v>146</v>
      </c>
    </row>
    <row r="222" s="2" customFormat="1" ht="24.15" customHeight="1">
      <c r="A222" s="37"/>
      <c r="B222" s="38"/>
      <c r="C222" s="226" t="s">
        <v>273</v>
      </c>
      <c r="D222" s="226" t="s">
        <v>148</v>
      </c>
      <c r="E222" s="227" t="s">
        <v>274</v>
      </c>
      <c r="F222" s="228" t="s">
        <v>275</v>
      </c>
      <c r="G222" s="229" t="s">
        <v>151</v>
      </c>
      <c r="H222" s="230">
        <v>1490</v>
      </c>
      <c r="I222" s="231"/>
      <c r="J222" s="232">
        <f>ROUND(I222*H222,2)</f>
        <v>0</v>
      </c>
      <c r="K222" s="233"/>
      <c r="L222" s="43"/>
      <c r="M222" s="234" t="s">
        <v>1</v>
      </c>
      <c r="N222" s="235" t="s">
        <v>41</v>
      </c>
      <c r="O222" s="90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8" t="s">
        <v>152</v>
      </c>
      <c r="AT222" s="238" t="s">
        <v>148</v>
      </c>
      <c r="AU222" s="238" t="s">
        <v>80</v>
      </c>
      <c r="AY222" s="16" t="s">
        <v>146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6" t="s">
        <v>83</v>
      </c>
      <c r="BK222" s="239">
        <f>ROUND(I222*H222,2)</f>
        <v>0</v>
      </c>
      <c r="BL222" s="16" t="s">
        <v>152</v>
      </c>
      <c r="BM222" s="238" t="s">
        <v>276</v>
      </c>
    </row>
    <row r="223" s="2" customFormat="1">
      <c r="A223" s="37"/>
      <c r="B223" s="38"/>
      <c r="C223" s="39"/>
      <c r="D223" s="240" t="s">
        <v>154</v>
      </c>
      <c r="E223" s="39"/>
      <c r="F223" s="241" t="s">
        <v>275</v>
      </c>
      <c r="G223" s="39"/>
      <c r="H223" s="39"/>
      <c r="I223" s="242"/>
      <c r="J223" s="39"/>
      <c r="K223" s="39"/>
      <c r="L223" s="43"/>
      <c r="M223" s="243"/>
      <c r="N223" s="24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154</v>
      </c>
      <c r="AU223" s="16" t="s">
        <v>80</v>
      </c>
    </row>
    <row r="224" s="13" customFormat="1">
      <c r="A224" s="13"/>
      <c r="B224" s="245"/>
      <c r="C224" s="246"/>
      <c r="D224" s="240" t="s">
        <v>155</v>
      </c>
      <c r="E224" s="247" t="s">
        <v>1</v>
      </c>
      <c r="F224" s="248" t="s">
        <v>267</v>
      </c>
      <c r="G224" s="246"/>
      <c r="H224" s="249">
        <v>1490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155</v>
      </c>
      <c r="AU224" s="255" t="s">
        <v>80</v>
      </c>
      <c r="AV224" s="13" t="s">
        <v>80</v>
      </c>
      <c r="AW224" s="13" t="s">
        <v>32</v>
      </c>
      <c r="AX224" s="13" t="s">
        <v>83</v>
      </c>
      <c r="AY224" s="255" t="s">
        <v>146</v>
      </c>
    </row>
    <row r="225" s="2" customFormat="1" ht="16.5" customHeight="1">
      <c r="A225" s="37"/>
      <c r="B225" s="38"/>
      <c r="C225" s="267" t="s">
        <v>277</v>
      </c>
      <c r="D225" s="267" t="s">
        <v>259</v>
      </c>
      <c r="E225" s="268" t="s">
        <v>278</v>
      </c>
      <c r="F225" s="269" t="s">
        <v>279</v>
      </c>
      <c r="G225" s="270" t="s">
        <v>280</v>
      </c>
      <c r="H225" s="271">
        <v>29.800000000000001</v>
      </c>
      <c r="I225" s="272"/>
      <c r="J225" s="273">
        <f>ROUND(I225*H225,2)</f>
        <v>0</v>
      </c>
      <c r="K225" s="274"/>
      <c r="L225" s="275"/>
      <c r="M225" s="276" t="s">
        <v>1</v>
      </c>
      <c r="N225" s="277" t="s">
        <v>41</v>
      </c>
      <c r="O225" s="90"/>
      <c r="P225" s="236">
        <f>O225*H225</f>
        <v>0</v>
      </c>
      <c r="Q225" s="236">
        <v>0.001</v>
      </c>
      <c r="R225" s="236">
        <f>Q225*H225</f>
        <v>0.0298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185</v>
      </c>
      <c r="AT225" s="238" t="s">
        <v>259</v>
      </c>
      <c r="AU225" s="238" t="s">
        <v>80</v>
      </c>
      <c r="AY225" s="16" t="s">
        <v>146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83</v>
      </c>
      <c r="BK225" s="239">
        <f>ROUND(I225*H225,2)</f>
        <v>0</v>
      </c>
      <c r="BL225" s="16" t="s">
        <v>152</v>
      </c>
      <c r="BM225" s="238" t="s">
        <v>281</v>
      </c>
    </row>
    <row r="226" s="2" customFormat="1">
      <c r="A226" s="37"/>
      <c r="B226" s="38"/>
      <c r="C226" s="39"/>
      <c r="D226" s="240" t="s">
        <v>154</v>
      </c>
      <c r="E226" s="39"/>
      <c r="F226" s="241" t="s">
        <v>279</v>
      </c>
      <c r="G226" s="39"/>
      <c r="H226" s="39"/>
      <c r="I226" s="242"/>
      <c r="J226" s="39"/>
      <c r="K226" s="39"/>
      <c r="L226" s="43"/>
      <c r="M226" s="243"/>
      <c r="N226" s="24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154</v>
      </c>
      <c r="AU226" s="16" t="s">
        <v>80</v>
      </c>
    </row>
    <row r="227" s="13" customFormat="1">
      <c r="A227" s="13"/>
      <c r="B227" s="245"/>
      <c r="C227" s="246"/>
      <c r="D227" s="240" t="s">
        <v>155</v>
      </c>
      <c r="E227" s="247" t="s">
        <v>1</v>
      </c>
      <c r="F227" s="248" t="s">
        <v>282</v>
      </c>
      <c r="G227" s="246"/>
      <c r="H227" s="249">
        <v>29.800000000000001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155</v>
      </c>
      <c r="AU227" s="255" t="s">
        <v>80</v>
      </c>
      <c r="AV227" s="13" t="s">
        <v>80</v>
      </c>
      <c r="AW227" s="13" t="s">
        <v>32</v>
      </c>
      <c r="AX227" s="13" t="s">
        <v>83</v>
      </c>
      <c r="AY227" s="255" t="s">
        <v>146</v>
      </c>
    </row>
    <row r="228" s="2" customFormat="1" ht="24.15" customHeight="1">
      <c r="A228" s="37"/>
      <c r="B228" s="38"/>
      <c r="C228" s="226" t="s">
        <v>283</v>
      </c>
      <c r="D228" s="226" t="s">
        <v>148</v>
      </c>
      <c r="E228" s="227" t="s">
        <v>284</v>
      </c>
      <c r="F228" s="228" t="s">
        <v>285</v>
      </c>
      <c r="G228" s="229" t="s">
        <v>151</v>
      </c>
      <c r="H228" s="230">
        <v>1526</v>
      </c>
      <c r="I228" s="231"/>
      <c r="J228" s="232">
        <f>ROUND(I228*H228,2)</f>
        <v>0</v>
      </c>
      <c r="K228" s="233"/>
      <c r="L228" s="43"/>
      <c r="M228" s="234" t="s">
        <v>1</v>
      </c>
      <c r="N228" s="235" t="s">
        <v>41</v>
      </c>
      <c r="O228" s="90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8" t="s">
        <v>152</v>
      </c>
      <c r="AT228" s="238" t="s">
        <v>148</v>
      </c>
      <c r="AU228" s="238" t="s">
        <v>80</v>
      </c>
      <c r="AY228" s="16" t="s">
        <v>146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6" t="s">
        <v>83</v>
      </c>
      <c r="BK228" s="239">
        <f>ROUND(I228*H228,2)</f>
        <v>0</v>
      </c>
      <c r="BL228" s="16" t="s">
        <v>152</v>
      </c>
      <c r="BM228" s="238" t="s">
        <v>286</v>
      </c>
    </row>
    <row r="229" s="2" customFormat="1">
      <c r="A229" s="37"/>
      <c r="B229" s="38"/>
      <c r="C229" s="39"/>
      <c r="D229" s="240" t="s">
        <v>154</v>
      </c>
      <c r="E229" s="39"/>
      <c r="F229" s="241" t="s">
        <v>285</v>
      </c>
      <c r="G229" s="39"/>
      <c r="H229" s="39"/>
      <c r="I229" s="242"/>
      <c r="J229" s="39"/>
      <c r="K229" s="39"/>
      <c r="L229" s="43"/>
      <c r="M229" s="243"/>
      <c r="N229" s="24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154</v>
      </c>
      <c r="AU229" s="16" t="s">
        <v>80</v>
      </c>
    </row>
    <row r="230" s="13" customFormat="1">
      <c r="A230" s="13"/>
      <c r="B230" s="245"/>
      <c r="C230" s="246"/>
      <c r="D230" s="240" t="s">
        <v>155</v>
      </c>
      <c r="E230" s="247" t="s">
        <v>1</v>
      </c>
      <c r="F230" s="248" t="s">
        <v>267</v>
      </c>
      <c r="G230" s="246"/>
      <c r="H230" s="249">
        <v>1490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155</v>
      </c>
      <c r="AU230" s="255" t="s">
        <v>80</v>
      </c>
      <c r="AV230" s="13" t="s">
        <v>80</v>
      </c>
      <c r="AW230" s="13" t="s">
        <v>32</v>
      </c>
      <c r="AX230" s="13" t="s">
        <v>76</v>
      </c>
      <c r="AY230" s="255" t="s">
        <v>146</v>
      </c>
    </row>
    <row r="231" s="13" customFormat="1">
      <c r="A231" s="13"/>
      <c r="B231" s="245"/>
      <c r="C231" s="246"/>
      <c r="D231" s="240" t="s">
        <v>155</v>
      </c>
      <c r="E231" s="247" t="s">
        <v>1</v>
      </c>
      <c r="F231" s="248" t="s">
        <v>287</v>
      </c>
      <c r="G231" s="246"/>
      <c r="H231" s="249">
        <v>18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155</v>
      </c>
      <c r="AU231" s="255" t="s">
        <v>80</v>
      </c>
      <c r="AV231" s="13" t="s">
        <v>80</v>
      </c>
      <c r="AW231" s="13" t="s">
        <v>32</v>
      </c>
      <c r="AX231" s="13" t="s">
        <v>76</v>
      </c>
      <c r="AY231" s="255" t="s">
        <v>146</v>
      </c>
    </row>
    <row r="232" s="13" customFormat="1">
      <c r="A232" s="13"/>
      <c r="B232" s="245"/>
      <c r="C232" s="246"/>
      <c r="D232" s="240" t="s">
        <v>155</v>
      </c>
      <c r="E232" s="247" t="s">
        <v>1</v>
      </c>
      <c r="F232" s="248" t="s">
        <v>288</v>
      </c>
      <c r="G232" s="246"/>
      <c r="H232" s="249">
        <v>18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155</v>
      </c>
      <c r="AU232" s="255" t="s">
        <v>80</v>
      </c>
      <c r="AV232" s="13" t="s">
        <v>80</v>
      </c>
      <c r="AW232" s="13" t="s">
        <v>32</v>
      </c>
      <c r="AX232" s="13" t="s">
        <v>76</v>
      </c>
      <c r="AY232" s="255" t="s">
        <v>146</v>
      </c>
    </row>
    <row r="233" s="14" customFormat="1">
      <c r="A233" s="14"/>
      <c r="B233" s="256"/>
      <c r="C233" s="257"/>
      <c r="D233" s="240" t="s">
        <v>155</v>
      </c>
      <c r="E233" s="258" t="s">
        <v>1</v>
      </c>
      <c r="F233" s="259" t="s">
        <v>167</v>
      </c>
      <c r="G233" s="257"/>
      <c r="H233" s="260">
        <v>1526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155</v>
      </c>
      <c r="AU233" s="266" t="s">
        <v>80</v>
      </c>
      <c r="AV233" s="14" t="s">
        <v>152</v>
      </c>
      <c r="AW233" s="14" t="s">
        <v>4</v>
      </c>
      <c r="AX233" s="14" t="s">
        <v>83</v>
      </c>
      <c r="AY233" s="266" t="s">
        <v>146</v>
      </c>
    </row>
    <row r="234" s="2" customFormat="1" ht="24.15" customHeight="1">
      <c r="A234" s="37"/>
      <c r="B234" s="38"/>
      <c r="C234" s="226" t="s">
        <v>289</v>
      </c>
      <c r="D234" s="226" t="s">
        <v>148</v>
      </c>
      <c r="E234" s="227" t="s">
        <v>290</v>
      </c>
      <c r="F234" s="228" t="s">
        <v>291</v>
      </c>
      <c r="G234" s="229" t="s">
        <v>151</v>
      </c>
      <c r="H234" s="230">
        <v>2071</v>
      </c>
      <c r="I234" s="231"/>
      <c r="J234" s="232">
        <f>ROUND(I234*H234,2)</f>
        <v>0</v>
      </c>
      <c r="K234" s="233"/>
      <c r="L234" s="43"/>
      <c r="M234" s="234" t="s">
        <v>1</v>
      </c>
      <c r="N234" s="235" t="s">
        <v>41</v>
      </c>
      <c r="O234" s="90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8" t="s">
        <v>152</v>
      </c>
      <c r="AT234" s="238" t="s">
        <v>148</v>
      </c>
      <c r="AU234" s="238" t="s">
        <v>80</v>
      </c>
      <c r="AY234" s="16" t="s">
        <v>146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6" t="s">
        <v>83</v>
      </c>
      <c r="BK234" s="239">
        <f>ROUND(I234*H234,2)</f>
        <v>0</v>
      </c>
      <c r="BL234" s="16" t="s">
        <v>152</v>
      </c>
      <c r="BM234" s="238" t="s">
        <v>292</v>
      </c>
    </row>
    <row r="235" s="2" customFormat="1">
      <c r="A235" s="37"/>
      <c r="B235" s="38"/>
      <c r="C235" s="39"/>
      <c r="D235" s="240" t="s">
        <v>154</v>
      </c>
      <c r="E235" s="39"/>
      <c r="F235" s="241" t="s">
        <v>291</v>
      </c>
      <c r="G235" s="39"/>
      <c r="H235" s="39"/>
      <c r="I235" s="242"/>
      <c r="J235" s="39"/>
      <c r="K235" s="39"/>
      <c r="L235" s="43"/>
      <c r="M235" s="243"/>
      <c r="N235" s="24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154</v>
      </c>
      <c r="AU235" s="16" t="s">
        <v>80</v>
      </c>
    </row>
    <row r="236" s="13" customFormat="1">
      <c r="A236" s="13"/>
      <c r="B236" s="245"/>
      <c r="C236" s="246"/>
      <c r="D236" s="240" t="s">
        <v>155</v>
      </c>
      <c r="E236" s="247" t="s">
        <v>1</v>
      </c>
      <c r="F236" s="248" t="s">
        <v>293</v>
      </c>
      <c r="G236" s="246"/>
      <c r="H236" s="249">
        <v>671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155</v>
      </c>
      <c r="AU236" s="255" t="s">
        <v>80</v>
      </c>
      <c r="AV236" s="13" t="s">
        <v>80</v>
      </c>
      <c r="AW236" s="13" t="s">
        <v>32</v>
      </c>
      <c r="AX236" s="13" t="s">
        <v>76</v>
      </c>
      <c r="AY236" s="255" t="s">
        <v>146</v>
      </c>
    </row>
    <row r="237" s="13" customFormat="1">
      <c r="A237" s="13"/>
      <c r="B237" s="245"/>
      <c r="C237" s="246"/>
      <c r="D237" s="240" t="s">
        <v>155</v>
      </c>
      <c r="E237" s="247" t="s">
        <v>1</v>
      </c>
      <c r="F237" s="248" t="s">
        <v>294</v>
      </c>
      <c r="G237" s="246"/>
      <c r="H237" s="249">
        <v>339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155</v>
      </c>
      <c r="AU237" s="255" t="s">
        <v>80</v>
      </c>
      <c r="AV237" s="13" t="s">
        <v>80</v>
      </c>
      <c r="AW237" s="13" t="s">
        <v>32</v>
      </c>
      <c r="AX237" s="13" t="s">
        <v>76</v>
      </c>
      <c r="AY237" s="255" t="s">
        <v>146</v>
      </c>
    </row>
    <row r="238" s="13" customFormat="1">
      <c r="A238" s="13"/>
      <c r="B238" s="245"/>
      <c r="C238" s="246"/>
      <c r="D238" s="240" t="s">
        <v>155</v>
      </c>
      <c r="E238" s="247" t="s">
        <v>1</v>
      </c>
      <c r="F238" s="248" t="s">
        <v>295</v>
      </c>
      <c r="G238" s="246"/>
      <c r="H238" s="249">
        <v>430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155</v>
      </c>
      <c r="AU238" s="255" t="s">
        <v>80</v>
      </c>
      <c r="AV238" s="13" t="s">
        <v>80</v>
      </c>
      <c r="AW238" s="13" t="s">
        <v>32</v>
      </c>
      <c r="AX238" s="13" t="s">
        <v>76</v>
      </c>
      <c r="AY238" s="255" t="s">
        <v>146</v>
      </c>
    </row>
    <row r="239" s="13" customFormat="1">
      <c r="A239" s="13"/>
      <c r="B239" s="245"/>
      <c r="C239" s="246"/>
      <c r="D239" s="240" t="s">
        <v>155</v>
      </c>
      <c r="E239" s="247" t="s">
        <v>1</v>
      </c>
      <c r="F239" s="248" t="s">
        <v>296</v>
      </c>
      <c r="G239" s="246"/>
      <c r="H239" s="249">
        <v>515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155</v>
      </c>
      <c r="AU239" s="255" t="s">
        <v>80</v>
      </c>
      <c r="AV239" s="13" t="s">
        <v>80</v>
      </c>
      <c r="AW239" s="13" t="s">
        <v>32</v>
      </c>
      <c r="AX239" s="13" t="s">
        <v>76</v>
      </c>
      <c r="AY239" s="255" t="s">
        <v>146</v>
      </c>
    </row>
    <row r="240" s="13" customFormat="1">
      <c r="A240" s="13"/>
      <c r="B240" s="245"/>
      <c r="C240" s="246"/>
      <c r="D240" s="240" t="s">
        <v>155</v>
      </c>
      <c r="E240" s="247" t="s">
        <v>1</v>
      </c>
      <c r="F240" s="248" t="s">
        <v>297</v>
      </c>
      <c r="G240" s="246"/>
      <c r="H240" s="249">
        <v>18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155</v>
      </c>
      <c r="AU240" s="255" t="s">
        <v>80</v>
      </c>
      <c r="AV240" s="13" t="s">
        <v>80</v>
      </c>
      <c r="AW240" s="13" t="s">
        <v>32</v>
      </c>
      <c r="AX240" s="13" t="s">
        <v>76</v>
      </c>
      <c r="AY240" s="255" t="s">
        <v>146</v>
      </c>
    </row>
    <row r="241" s="13" customFormat="1">
      <c r="A241" s="13"/>
      <c r="B241" s="245"/>
      <c r="C241" s="246"/>
      <c r="D241" s="240" t="s">
        <v>155</v>
      </c>
      <c r="E241" s="247" t="s">
        <v>1</v>
      </c>
      <c r="F241" s="248" t="s">
        <v>298</v>
      </c>
      <c r="G241" s="246"/>
      <c r="H241" s="249">
        <v>68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155</v>
      </c>
      <c r="AU241" s="255" t="s">
        <v>80</v>
      </c>
      <c r="AV241" s="13" t="s">
        <v>80</v>
      </c>
      <c r="AW241" s="13" t="s">
        <v>32</v>
      </c>
      <c r="AX241" s="13" t="s">
        <v>76</v>
      </c>
      <c r="AY241" s="255" t="s">
        <v>146</v>
      </c>
    </row>
    <row r="242" s="13" customFormat="1">
      <c r="A242" s="13"/>
      <c r="B242" s="245"/>
      <c r="C242" s="246"/>
      <c r="D242" s="240" t="s">
        <v>155</v>
      </c>
      <c r="E242" s="247" t="s">
        <v>1</v>
      </c>
      <c r="F242" s="248" t="s">
        <v>299</v>
      </c>
      <c r="G242" s="246"/>
      <c r="H242" s="249">
        <v>25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155</v>
      </c>
      <c r="AU242" s="255" t="s">
        <v>80</v>
      </c>
      <c r="AV242" s="13" t="s">
        <v>80</v>
      </c>
      <c r="AW242" s="13" t="s">
        <v>32</v>
      </c>
      <c r="AX242" s="13" t="s">
        <v>76</v>
      </c>
      <c r="AY242" s="255" t="s">
        <v>146</v>
      </c>
    </row>
    <row r="243" s="13" customFormat="1">
      <c r="A243" s="13"/>
      <c r="B243" s="245"/>
      <c r="C243" s="246"/>
      <c r="D243" s="240" t="s">
        <v>155</v>
      </c>
      <c r="E243" s="247" t="s">
        <v>1</v>
      </c>
      <c r="F243" s="248" t="s">
        <v>300</v>
      </c>
      <c r="G243" s="246"/>
      <c r="H243" s="249">
        <v>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155</v>
      </c>
      <c r="AU243" s="255" t="s">
        <v>80</v>
      </c>
      <c r="AV243" s="13" t="s">
        <v>80</v>
      </c>
      <c r="AW243" s="13" t="s">
        <v>32</v>
      </c>
      <c r="AX243" s="13" t="s">
        <v>76</v>
      </c>
      <c r="AY243" s="255" t="s">
        <v>146</v>
      </c>
    </row>
    <row r="244" s="14" customFormat="1">
      <c r="A244" s="14"/>
      <c r="B244" s="256"/>
      <c r="C244" s="257"/>
      <c r="D244" s="240" t="s">
        <v>155</v>
      </c>
      <c r="E244" s="258" t="s">
        <v>1</v>
      </c>
      <c r="F244" s="259" t="s">
        <v>167</v>
      </c>
      <c r="G244" s="257"/>
      <c r="H244" s="260">
        <v>2071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155</v>
      </c>
      <c r="AU244" s="266" t="s">
        <v>80</v>
      </c>
      <c r="AV244" s="14" t="s">
        <v>152</v>
      </c>
      <c r="AW244" s="14" t="s">
        <v>4</v>
      </c>
      <c r="AX244" s="14" t="s">
        <v>83</v>
      </c>
      <c r="AY244" s="266" t="s">
        <v>146</v>
      </c>
    </row>
    <row r="245" s="2" customFormat="1" ht="24.15" customHeight="1">
      <c r="A245" s="37"/>
      <c r="B245" s="38"/>
      <c r="C245" s="226" t="s">
        <v>301</v>
      </c>
      <c r="D245" s="226" t="s">
        <v>148</v>
      </c>
      <c r="E245" s="227" t="s">
        <v>302</v>
      </c>
      <c r="F245" s="228" t="s">
        <v>303</v>
      </c>
      <c r="G245" s="229" t="s">
        <v>151</v>
      </c>
      <c r="H245" s="230">
        <v>18</v>
      </c>
      <c r="I245" s="231"/>
      <c r="J245" s="232">
        <f>ROUND(I245*H245,2)</f>
        <v>0</v>
      </c>
      <c r="K245" s="233"/>
      <c r="L245" s="43"/>
      <c r="M245" s="234" t="s">
        <v>1</v>
      </c>
      <c r="N245" s="235" t="s">
        <v>41</v>
      </c>
      <c r="O245" s="90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8" t="s">
        <v>152</v>
      </c>
      <c r="AT245" s="238" t="s">
        <v>148</v>
      </c>
      <c r="AU245" s="238" t="s">
        <v>80</v>
      </c>
      <c r="AY245" s="16" t="s">
        <v>146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6" t="s">
        <v>83</v>
      </c>
      <c r="BK245" s="239">
        <f>ROUND(I245*H245,2)</f>
        <v>0</v>
      </c>
      <c r="BL245" s="16" t="s">
        <v>152</v>
      </c>
      <c r="BM245" s="238" t="s">
        <v>304</v>
      </c>
    </row>
    <row r="246" s="2" customFormat="1">
      <c r="A246" s="37"/>
      <c r="B246" s="38"/>
      <c r="C246" s="39"/>
      <c r="D246" s="240" t="s">
        <v>154</v>
      </c>
      <c r="E246" s="39"/>
      <c r="F246" s="241" t="s">
        <v>303</v>
      </c>
      <c r="G246" s="39"/>
      <c r="H246" s="39"/>
      <c r="I246" s="242"/>
      <c r="J246" s="39"/>
      <c r="K246" s="39"/>
      <c r="L246" s="43"/>
      <c r="M246" s="243"/>
      <c r="N246" s="24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154</v>
      </c>
      <c r="AU246" s="16" t="s">
        <v>80</v>
      </c>
    </row>
    <row r="247" s="2" customFormat="1" ht="16.5" customHeight="1">
      <c r="A247" s="37"/>
      <c r="B247" s="38"/>
      <c r="C247" s="267" t="s">
        <v>305</v>
      </c>
      <c r="D247" s="267" t="s">
        <v>259</v>
      </c>
      <c r="E247" s="268" t="s">
        <v>306</v>
      </c>
      <c r="F247" s="269" t="s">
        <v>307</v>
      </c>
      <c r="G247" s="270" t="s">
        <v>215</v>
      </c>
      <c r="H247" s="271">
        <v>4.5</v>
      </c>
      <c r="I247" s="272"/>
      <c r="J247" s="273">
        <f>ROUND(I247*H247,2)</f>
        <v>0</v>
      </c>
      <c r="K247" s="274"/>
      <c r="L247" s="275"/>
      <c r="M247" s="276" t="s">
        <v>1</v>
      </c>
      <c r="N247" s="277" t="s">
        <v>41</v>
      </c>
      <c r="O247" s="90"/>
      <c r="P247" s="236">
        <f>O247*H247</f>
        <v>0</v>
      </c>
      <c r="Q247" s="236">
        <v>0.20000000000000001</v>
      </c>
      <c r="R247" s="236">
        <f>Q247*H247</f>
        <v>0.90000000000000002</v>
      </c>
      <c r="S247" s="236">
        <v>0</v>
      </c>
      <c r="T247" s="23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8" t="s">
        <v>185</v>
      </c>
      <c r="AT247" s="238" t="s">
        <v>259</v>
      </c>
      <c r="AU247" s="238" t="s">
        <v>80</v>
      </c>
      <c r="AY247" s="16" t="s">
        <v>146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6" t="s">
        <v>83</v>
      </c>
      <c r="BK247" s="239">
        <f>ROUND(I247*H247,2)</f>
        <v>0</v>
      </c>
      <c r="BL247" s="16" t="s">
        <v>152</v>
      </c>
      <c r="BM247" s="238" t="s">
        <v>308</v>
      </c>
    </row>
    <row r="248" s="2" customFormat="1">
      <c r="A248" s="37"/>
      <c r="B248" s="38"/>
      <c r="C248" s="39"/>
      <c r="D248" s="240" t="s">
        <v>154</v>
      </c>
      <c r="E248" s="39"/>
      <c r="F248" s="241" t="s">
        <v>307</v>
      </c>
      <c r="G248" s="39"/>
      <c r="H248" s="39"/>
      <c r="I248" s="242"/>
      <c r="J248" s="39"/>
      <c r="K248" s="39"/>
      <c r="L248" s="43"/>
      <c r="M248" s="243"/>
      <c r="N248" s="24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154</v>
      </c>
      <c r="AU248" s="16" t="s">
        <v>80</v>
      </c>
    </row>
    <row r="249" s="13" customFormat="1">
      <c r="A249" s="13"/>
      <c r="B249" s="245"/>
      <c r="C249" s="246"/>
      <c r="D249" s="240" t="s">
        <v>155</v>
      </c>
      <c r="E249" s="247" t="s">
        <v>1</v>
      </c>
      <c r="F249" s="248" t="s">
        <v>309</v>
      </c>
      <c r="G249" s="246"/>
      <c r="H249" s="249">
        <v>4.5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155</v>
      </c>
      <c r="AU249" s="255" t="s">
        <v>80</v>
      </c>
      <c r="AV249" s="13" t="s">
        <v>80</v>
      </c>
      <c r="AW249" s="13" t="s">
        <v>32</v>
      </c>
      <c r="AX249" s="13" t="s">
        <v>83</v>
      </c>
      <c r="AY249" s="255" t="s">
        <v>146</v>
      </c>
    </row>
    <row r="250" s="12" customFormat="1" ht="22.8" customHeight="1">
      <c r="A250" s="12"/>
      <c r="B250" s="210"/>
      <c r="C250" s="211"/>
      <c r="D250" s="212" t="s">
        <v>75</v>
      </c>
      <c r="E250" s="224" t="s">
        <v>80</v>
      </c>
      <c r="F250" s="224" t="s">
        <v>310</v>
      </c>
      <c r="G250" s="211"/>
      <c r="H250" s="211"/>
      <c r="I250" s="214"/>
      <c r="J250" s="225">
        <f>BK250</f>
        <v>0</v>
      </c>
      <c r="K250" s="211"/>
      <c r="L250" s="216"/>
      <c r="M250" s="217"/>
      <c r="N250" s="218"/>
      <c r="O250" s="218"/>
      <c r="P250" s="219">
        <f>SUM(P251:P265)</f>
        <v>0</v>
      </c>
      <c r="Q250" s="218"/>
      <c r="R250" s="219">
        <f>SUM(R251:R265)</f>
        <v>127.44633200000001</v>
      </c>
      <c r="S250" s="218"/>
      <c r="T250" s="220">
        <f>SUM(T251:T265)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1" t="s">
        <v>83</v>
      </c>
      <c r="AT250" s="222" t="s">
        <v>75</v>
      </c>
      <c r="AU250" s="222" t="s">
        <v>83</v>
      </c>
      <c r="AY250" s="221" t="s">
        <v>146</v>
      </c>
      <c r="BK250" s="223">
        <f>SUM(BK251:BK265)</f>
        <v>0</v>
      </c>
    </row>
    <row r="251" s="2" customFormat="1" ht="33" customHeight="1">
      <c r="A251" s="37"/>
      <c r="B251" s="38"/>
      <c r="C251" s="226" t="s">
        <v>311</v>
      </c>
      <c r="D251" s="226" t="s">
        <v>148</v>
      </c>
      <c r="E251" s="227" t="s">
        <v>312</v>
      </c>
      <c r="F251" s="228" t="s">
        <v>313</v>
      </c>
      <c r="G251" s="229" t="s">
        <v>215</v>
      </c>
      <c r="H251" s="230">
        <v>62</v>
      </c>
      <c r="I251" s="231"/>
      <c r="J251" s="232">
        <f>ROUND(I251*H251,2)</f>
        <v>0</v>
      </c>
      <c r="K251" s="233"/>
      <c r="L251" s="43"/>
      <c r="M251" s="234" t="s">
        <v>1</v>
      </c>
      <c r="N251" s="235" t="s">
        <v>41</v>
      </c>
      <c r="O251" s="90"/>
      <c r="P251" s="236">
        <f>O251*H251</f>
        <v>0</v>
      </c>
      <c r="Q251" s="236">
        <v>1.665</v>
      </c>
      <c r="R251" s="236">
        <f>Q251*H251</f>
        <v>103.23</v>
      </c>
      <c r="S251" s="236">
        <v>0</v>
      </c>
      <c r="T251" s="23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8" t="s">
        <v>152</v>
      </c>
      <c r="AT251" s="238" t="s">
        <v>148</v>
      </c>
      <c r="AU251" s="238" t="s">
        <v>80</v>
      </c>
      <c r="AY251" s="16" t="s">
        <v>146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6" t="s">
        <v>83</v>
      </c>
      <c r="BK251" s="239">
        <f>ROUND(I251*H251,2)</f>
        <v>0</v>
      </c>
      <c r="BL251" s="16" t="s">
        <v>152</v>
      </c>
      <c r="BM251" s="238" t="s">
        <v>314</v>
      </c>
    </row>
    <row r="252" s="2" customFormat="1">
      <c r="A252" s="37"/>
      <c r="B252" s="38"/>
      <c r="C252" s="39"/>
      <c r="D252" s="240" t="s">
        <v>154</v>
      </c>
      <c r="E252" s="39"/>
      <c r="F252" s="241" t="s">
        <v>313</v>
      </c>
      <c r="G252" s="39"/>
      <c r="H252" s="39"/>
      <c r="I252" s="242"/>
      <c r="J252" s="39"/>
      <c r="K252" s="39"/>
      <c r="L252" s="43"/>
      <c r="M252" s="243"/>
      <c r="N252" s="24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154</v>
      </c>
      <c r="AU252" s="16" t="s">
        <v>80</v>
      </c>
    </row>
    <row r="253" s="13" customFormat="1">
      <c r="A253" s="13"/>
      <c r="B253" s="245"/>
      <c r="C253" s="246"/>
      <c r="D253" s="240" t="s">
        <v>155</v>
      </c>
      <c r="E253" s="247" t="s">
        <v>1</v>
      </c>
      <c r="F253" s="248" t="s">
        <v>315</v>
      </c>
      <c r="G253" s="246"/>
      <c r="H253" s="249">
        <v>62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155</v>
      </c>
      <c r="AU253" s="255" t="s">
        <v>80</v>
      </c>
      <c r="AV253" s="13" t="s">
        <v>80</v>
      </c>
      <c r="AW253" s="13" t="s">
        <v>32</v>
      </c>
      <c r="AX253" s="13" t="s">
        <v>83</v>
      </c>
      <c r="AY253" s="255" t="s">
        <v>146</v>
      </c>
    </row>
    <row r="254" s="2" customFormat="1" ht="24.15" customHeight="1">
      <c r="A254" s="37"/>
      <c r="B254" s="38"/>
      <c r="C254" s="226" t="s">
        <v>316</v>
      </c>
      <c r="D254" s="226" t="s">
        <v>148</v>
      </c>
      <c r="E254" s="227" t="s">
        <v>317</v>
      </c>
      <c r="F254" s="228" t="s">
        <v>318</v>
      </c>
      <c r="G254" s="229" t="s">
        <v>151</v>
      </c>
      <c r="H254" s="230">
        <v>545.60000000000002</v>
      </c>
      <c r="I254" s="231"/>
      <c r="J254" s="232">
        <f>ROUND(I254*H254,2)</f>
        <v>0</v>
      </c>
      <c r="K254" s="233"/>
      <c r="L254" s="43"/>
      <c r="M254" s="234" t="s">
        <v>1</v>
      </c>
      <c r="N254" s="235" t="s">
        <v>41</v>
      </c>
      <c r="O254" s="90"/>
      <c r="P254" s="236">
        <f>O254*H254</f>
        <v>0</v>
      </c>
      <c r="Q254" s="236">
        <v>0.00017000000000000001</v>
      </c>
      <c r="R254" s="236">
        <f>Q254*H254</f>
        <v>0.092752000000000015</v>
      </c>
      <c r="S254" s="236">
        <v>0</v>
      </c>
      <c r="T254" s="23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8" t="s">
        <v>152</v>
      </c>
      <c r="AT254" s="238" t="s">
        <v>148</v>
      </c>
      <c r="AU254" s="238" t="s">
        <v>80</v>
      </c>
      <c r="AY254" s="16" t="s">
        <v>146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6" t="s">
        <v>83</v>
      </c>
      <c r="BK254" s="239">
        <f>ROUND(I254*H254,2)</f>
        <v>0</v>
      </c>
      <c r="BL254" s="16" t="s">
        <v>152</v>
      </c>
      <c r="BM254" s="238" t="s">
        <v>319</v>
      </c>
    </row>
    <row r="255" s="2" customFormat="1">
      <c r="A255" s="37"/>
      <c r="B255" s="38"/>
      <c r="C255" s="39"/>
      <c r="D255" s="240" t="s">
        <v>154</v>
      </c>
      <c r="E255" s="39"/>
      <c r="F255" s="241" t="s">
        <v>318</v>
      </c>
      <c r="G255" s="39"/>
      <c r="H255" s="39"/>
      <c r="I255" s="242"/>
      <c r="J255" s="39"/>
      <c r="K255" s="39"/>
      <c r="L255" s="43"/>
      <c r="M255" s="243"/>
      <c r="N255" s="24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154</v>
      </c>
      <c r="AU255" s="16" t="s">
        <v>80</v>
      </c>
    </row>
    <row r="256" s="13" customFormat="1">
      <c r="A256" s="13"/>
      <c r="B256" s="245"/>
      <c r="C256" s="246"/>
      <c r="D256" s="240" t="s">
        <v>155</v>
      </c>
      <c r="E256" s="247" t="s">
        <v>1</v>
      </c>
      <c r="F256" s="248" t="s">
        <v>320</v>
      </c>
      <c r="G256" s="246"/>
      <c r="H256" s="249">
        <v>496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155</v>
      </c>
      <c r="AU256" s="255" t="s">
        <v>80</v>
      </c>
      <c r="AV256" s="13" t="s">
        <v>80</v>
      </c>
      <c r="AW256" s="13" t="s">
        <v>32</v>
      </c>
      <c r="AX256" s="13" t="s">
        <v>76</v>
      </c>
      <c r="AY256" s="255" t="s">
        <v>146</v>
      </c>
    </row>
    <row r="257" s="13" customFormat="1">
      <c r="A257" s="13"/>
      <c r="B257" s="245"/>
      <c r="C257" s="246"/>
      <c r="D257" s="240" t="s">
        <v>155</v>
      </c>
      <c r="E257" s="247" t="s">
        <v>1</v>
      </c>
      <c r="F257" s="248" t="s">
        <v>321</v>
      </c>
      <c r="G257" s="246"/>
      <c r="H257" s="249">
        <v>545.60000000000002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155</v>
      </c>
      <c r="AU257" s="255" t="s">
        <v>80</v>
      </c>
      <c r="AV257" s="13" t="s">
        <v>80</v>
      </c>
      <c r="AW257" s="13" t="s">
        <v>32</v>
      </c>
      <c r="AX257" s="13" t="s">
        <v>83</v>
      </c>
      <c r="AY257" s="255" t="s">
        <v>146</v>
      </c>
    </row>
    <row r="258" s="2" customFormat="1" ht="16.5" customHeight="1">
      <c r="A258" s="37"/>
      <c r="B258" s="38"/>
      <c r="C258" s="267" t="s">
        <v>322</v>
      </c>
      <c r="D258" s="267" t="s">
        <v>259</v>
      </c>
      <c r="E258" s="268" t="s">
        <v>323</v>
      </c>
      <c r="F258" s="269" t="s">
        <v>324</v>
      </c>
      <c r="G258" s="270" t="s">
        <v>151</v>
      </c>
      <c r="H258" s="271">
        <v>545.60000000000002</v>
      </c>
      <c r="I258" s="272"/>
      <c r="J258" s="273">
        <f>ROUND(I258*H258,2)</f>
        <v>0</v>
      </c>
      <c r="K258" s="274"/>
      <c r="L258" s="275"/>
      <c r="M258" s="276" t="s">
        <v>1</v>
      </c>
      <c r="N258" s="277" t="s">
        <v>41</v>
      </c>
      <c r="O258" s="90"/>
      <c r="P258" s="236">
        <f>O258*H258</f>
        <v>0</v>
      </c>
      <c r="Q258" s="236">
        <v>0.00029999999999999997</v>
      </c>
      <c r="R258" s="236">
        <f>Q258*H258</f>
        <v>0.16367999999999999</v>
      </c>
      <c r="S258" s="236">
        <v>0</v>
      </c>
      <c r="T258" s="23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8" t="s">
        <v>185</v>
      </c>
      <c r="AT258" s="238" t="s">
        <v>259</v>
      </c>
      <c r="AU258" s="238" t="s">
        <v>80</v>
      </c>
      <c r="AY258" s="16" t="s">
        <v>146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6" t="s">
        <v>83</v>
      </c>
      <c r="BK258" s="239">
        <f>ROUND(I258*H258,2)</f>
        <v>0</v>
      </c>
      <c r="BL258" s="16" t="s">
        <v>152</v>
      </c>
      <c r="BM258" s="238" t="s">
        <v>325</v>
      </c>
    </row>
    <row r="259" s="2" customFormat="1">
      <c r="A259" s="37"/>
      <c r="B259" s="38"/>
      <c r="C259" s="39"/>
      <c r="D259" s="240" t="s">
        <v>154</v>
      </c>
      <c r="E259" s="39"/>
      <c r="F259" s="241" t="s">
        <v>324</v>
      </c>
      <c r="G259" s="39"/>
      <c r="H259" s="39"/>
      <c r="I259" s="242"/>
      <c r="J259" s="39"/>
      <c r="K259" s="39"/>
      <c r="L259" s="43"/>
      <c r="M259" s="243"/>
      <c r="N259" s="24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154</v>
      </c>
      <c r="AU259" s="16" t="s">
        <v>80</v>
      </c>
    </row>
    <row r="260" s="13" customFormat="1">
      <c r="A260" s="13"/>
      <c r="B260" s="245"/>
      <c r="C260" s="246"/>
      <c r="D260" s="240" t="s">
        <v>155</v>
      </c>
      <c r="E260" s="247" t="s">
        <v>1</v>
      </c>
      <c r="F260" s="248" t="s">
        <v>321</v>
      </c>
      <c r="G260" s="246"/>
      <c r="H260" s="249">
        <v>545.60000000000002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155</v>
      </c>
      <c r="AU260" s="255" t="s">
        <v>80</v>
      </c>
      <c r="AV260" s="13" t="s">
        <v>80</v>
      </c>
      <c r="AW260" s="13" t="s">
        <v>32</v>
      </c>
      <c r="AX260" s="13" t="s">
        <v>83</v>
      </c>
      <c r="AY260" s="255" t="s">
        <v>146</v>
      </c>
    </row>
    <row r="261" s="2" customFormat="1" ht="21.75" customHeight="1">
      <c r="A261" s="37"/>
      <c r="B261" s="38"/>
      <c r="C261" s="226" t="s">
        <v>326</v>
      </c>
      <c r="D261" s="226" t="s">
        <v>148</v>
      </c>
      <c r="E261" s="227" t="s">
        <v>327</v>
      </c>
      <c r="F261" s="228" t="s">
        <v>328</v>
      </c>
      <c r="G261" s="229" t="s">
        <v>215</v>
      </c>
      <c r="H261" s="230">
        <v>12.4</v>
      </c>
      <c r="I261" s="231"/>
      <c r="J261" s="232">
        <f>ROUND(I261*H261,2)</f>
        <v>0</v>
      </c>
      <c r="K261" s="233"/>
      <c r="L261" s="43"/>
      <c r="M261" s="234" t="s">
        <v>1</v>
      </c>
      <c r="N261" s="235" t="s">
        <v>41</v>
      </c>
      <c r="O261" s="90"/>
      <c r="P261" s="236">
        <f>O261*H261</f>
        <v>0</v>
      </c>
      <c r="Q261" s="236">
        <v>1.9199999999999999</v>
      </c>
      <c r="R261" s="236">
        <f>Q261*H261</f>
        <v>23.808</v>
      </c>
      <c r="S261" s="236">
        <v>0</v>
      </c>
      <c r="T261" s="23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8" t="s">
        <v>152</v>
      </c>
      <c r="AT261" s="238" t="s">
        <v>148</v>
      </c>
      <c r="AU261" s="238" t="s">
        <v>80</v>
      </c>
      <c r="AY261" s="16" t="s">
        <v>146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6" t="s">
        <v>83</v>
      </c>
      <c r="BK261" s="239">
        <f>ROUND(I261*H261,2)</f>
        <v>0</v>
      </c>
      <c r="BL261" s="16" t="s">
        <v>152</v>
      </c>
      <c r="BM261" s="238" t="s">
        <v>329</v>
      </c>
    </row>
    <row r="262" s="2" customFormat="1">
      <c r="A262" s="37"/>
      <c r="B262" s="38"/>
      <c r="C262" s="39"/>
      <c r="D262" s="240" t="s">
        <v>154</v>
      </c>
      <c r="E262" s="39"/>
      <c r="F262" s="241" t="s">
        <v>328</v>
      </c>
      <c r="G262" s="39"/>
      <c r="H262" s="39"/>
      <c r="I262" s="242"/>
      <c r="J262" s="39"/>
      <c r="K262" s="39"/>
      <c r="L262" s="43"/>
      <c r="M262" s="243"/>
      <c r="N262" s="24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154</v>
      </c>
      <c r="AU262" s="16" t="s">
        <v>80</v>
      </c>
    </row>
    <row r="263" s="13" customFormat="1">
      <c r="A263" s="13"/>
      <c r="B263" s="245"/>
      <c r="C263" s="246"/>
      <c r="D263" s="240" t="s">
        <v>155</v>
      </c>
      <c r="E263" s="247" t="s">
        <v>1</v>
      </c>
      <c r="F263" s="248" t="s">
        <v>330</v>
      </c>
      <c r="G263" s="246"/>
      <c r="H263" s="249">
        <v>12.4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155</v>
      </c>
      <c r="AU263" s="255" t="s">
        <v>80</v>
      </c>
      <c r="AV263" s="13" t="s">
        <v>80</v>
      </c>
      <c r="AW263" s="13" t="s">
        <v>32</v>
      </c>
      <c r="AX263" s="13" t="s">
        <v>83</v>
      </c>
      <c r="AY263" s="255" t="s">
        <v>146</v>
      </c>
    </row>
    <row r="264" s="2" customFormat="1" ht="24.15" customHeight="1">
      <c r="A264" s="37"/>
      <c r="B264" s="38"/>
      <c r="C264" s="226" t="s">
        <v>331</v>
      </c>
      <c r="D264" s="226" t="s">
        <v>148</v>
      </c>
      <c r="E264" s="227" t="s">
        <v>332</v>
      </c>
      <c r="F264" s="228" t="s">
        <v>333</v>
      </c>
      <c r="G264" s="229" t="s">
        <v>198</v>
      </c>
      <c r="H264" s="230">
        <v>310</v>
      </c>
      <c r="I264" s="231"/>
      <c r="J264" s="232">
        <f>ROUND(I264*H264,2)</f>
        <v>0</v>
      </c>
      <c r="K264" s="233"/>
      <c r="L264" s="43"/>
      <c r="M264" s="234" t="s">
        <v>1</v>
      </c>
      <c r="N264" s="235" t="s">
        <v>41</v>
      </c>
      <c r="O264" s="90"/>
      <c r="P264" s="236">
        <f>O264*H264</f>
        <v>0</v>
      </c>
      <c r="Q264" s="236">
        <v>0.00048999999999999998</v>
      </c>
      <c r="R264" s="236">
        <f>Q264*H264</f>
        <v>0.15190000000000001</v>
      </c>
      <c r="S264" s="236">
        <v>0</v>
      </c>
      <c r="T264" s="23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8" t="s">
        <v>152</v>
      </c>
      <c r="AT264" s="238" t="s">
        <v>148</v>
      </c>
      <c r="AU264" s="238" t="s">
        <v>80</v>
      </c>
      <c r="AY264" s="16" t="s">
        <v>146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6" t="s">
        <v>83</v>
      </c>
      <c r="BK264" s="239">
        <f>ROUND(I264*H264,2)</f>
        <v>0</v>
      </c>
      <c r="BL264" s="16" t="s">
        <v>152</v>
      </c>
      <c r="BM264" s="238" t="s">
        <v>334</v>
      </c>
    </row>
    <row r="265" s="2" customFormat="1">
      <c r="A265" s="37"/>
      <c r="B265" s="38"/>
      <c r="C265" s="39"/>
      <c r="D265" s="240" t="s">
        <v>154</v>
      </c>
      <c r="E265" s="39"/>
      <c r="F265" s="241" t="s">
        <v>333</v>
      </c>
      <c r="G265" s="39"/>
      <c r="H265" s="39"/>
      <c r="I265" s="242"/>
      <c r="J265" s="39"/>
      <c r="K265" s="39"/>
      <c r="L265" s="43"/>
      <c r="M265" s="243"/>
      <c r="N265" s="24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154</v>
      </c>
      <c r="AU265" s="16" t="s">
        <v>80</v>
      </c>
    </row>
    <row r="266" s="12" customFormat="1" ht="22.8" customHeight="1">
      <c r="A266" s="12"/>
      <c r="B266" s="210"/>
      <c r="C266" s="211"/>
      <c r="D266" s="212" t="s">
        <v>75</v>
      </c>
      <c r="E266" s="224" t="s">
        <v>172</v>
      </c>
      <c r="F266" s="224" t="s">
        <v>335</v>
      </c>
      <c r="G266" s="211"/>
      <c r="H266" s="211"/>
      <c r="I266" s="214"/>
      <c r="J266" s="225">
        <f>BK266</f>
        <v>0</v>
      </c>
      <c r="K266" s="211"/>
      <c r="L266" s="216"/>
      <c r="M266" s="217"/>
      <c r="N266" s="218"/>
      <c r="O266" s="218"/>
      <c r="P266" s="219">
        <f>SUM(P267:P358)</f>
        <v>0</v>
      </c>
      <c r="Q266" s="218"/>
      <c r="R266" s="219">
        <f>SUM(R267:R358)</f>
        <v>2023.3674599999999</v>
      </c>
      <c r="S266" s="218"/>
      <c r="T266" s="220">
        <f>SUM(T267:T358)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1" t="s">
        <v>83</v>
      </c>
      <c r="AT266" s="222" t="s">
        <v>75</v>
      </c>
      <c r="AU266" s="222" t="s">
        <v>83</v>
      </c>
      <c r="AY266" s="221" t="s">
        <v>146</v>
      </c>
      <c r="BK266" s="223">
        <f>SUM(BK267:BK358)</f>
        <v>0</v>
      </c>
    </row>
    <row r="267" s="2" customFormat="1" ht="24.15" customHeight="1">
      <c r="A267" s="37"/>
      <c r="B267" s="38"/>
      <c r="C267" s="226" t="s">
        <v>336</v>
      </c>
      <c r="D267" s="226" t="s">
        <v>148</v>
      </c>
      <c r="E267" s="227" t="s">
        <v>337</v>
      </c>
      <c r="F267" s="228" t="s">
        <v>338</v>
      </c>
      <c r="G267" s="229" t="s">
        <v>151</v>
      </c>
      <c r="H267" s="230">
        <v>18</v>
      </c>
      <c r="I267" s="231"/>
      <c r="J267" s="232">
        <f>ROUND(I267*H267,2)</f>
        <v>0</v>
      </c>
      <c r="K267" s="233"/>
      <c r="L267" s="43"/>
      <c r="M267" s="234" t="s">
        <v>1</v>
      </c>
      <c r="N267" s="235" t="s">
        <v>41</v>
      </c>
      <c r="O267" s="90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8" t="s">
        <v>152</v>
      </c>
      <c r="AT267" s="238" t="s">
        <v>148</v>
      </c>
      <c r="AU267" s="238" t="s">
        <v>80</v>
      </c>
      <c r="AY267" s="16" t="s">
        <v>146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6" t="s">
        <v>83</v>
      </c>
      <c r="BK267" s="239">
        <f>ROUND(I267*H267,2)</f>
        <v>0</v>
      </c>
      <c r="BL267" s="16" t="s">
        <v>152</v>
      </c>
      <c r="BM267" s="238" t="s">
        <v>339</v>
      </c>
    </row>
    <row r="268" s="2" customFormat="1">
      <c r="A268" s="37"/>
      <c r="B268" s="38"/>
      <c r="C268" s="39"/>
      <c r="D268" s="240" t="s">
        <v>154</v>
      </c>
      <c r="E268" s="39"/>
      <c r="F268" s="241" t="s">
        <v>338</v>
      </c>
      <c r="G268" s="39"/>
      <c r="H268" s="39"/>
      <c r="I268" s="242"/>
      <c r="J268" s="39"/>
      <c r="K268" s="39"/>
      <c r="L268" s="43"/>
      <c r="M268" s="243"/>
      <c r="N268" s="24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154</v>
      </c>
      <c r="AU268" s="16" t="s">
        <v>80</v>
      </c>
    </row>
    <row r="269" s="13" customFormat="1">
      <c r="A269" s="13"/>
      <c r="B269" s="245"/>
      <c r="C269" s="246"/>
      <c r="D269" s="240" t="s">
        <v>155</v>
      </c>
      <c r="E269" s="247" t="s">
        <v>1</v>
      </c>
      <c r="F269" s="248" t="s">
        <v>287</v>
      </c>
      <c r="G269" s="246"/>
      <c r="H269" s="249">
        <v>18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155</v>
      </c>
      <c r="AU269" s="255" t="s">
        <v>80</v>
      </c>
      <c r="AV269" s="13" t="s">
        <v>80</v>
      </c>
      <c r="AW269" s="13" t="s">
        <v>32</v>
      </c>
      <c r="AX269" s="13" t="s">
        <v>83</v>
      </c>
      <c r="AY269" s="255" t="s">
        <v>146</v>
      </c>
    </row>
    <row r="270" s="2" customFormat="1" ht="24.15" customHeight="1">
      <c r="A270" s="37"/>
      <c r="B270" s="38"/>
      <c r="C270" s="226" t="s">
        <v>340</v>
      </c>
      <c r="D270" s="226" t="s">
        <v>148</v>
      </c>
      <c r="E270" s="227" t="s">
        <v>341</v>
      </c>
      <c r="F270" s="228" t="s">
        <v>342</v>
      </c>
      <c r="G270" s="229" t="s">
        <v>151</v>
      </c>
      <c r="H270" s="230">
        <v>3066</v>
      </c>
      <c r="I270" s="231"/>
      <c r="J270" s="232">
        <f>ROUND(I270*H270,2)</f>
        <v>0</v>
      </c>
      <c r="K270" s="233"/>
      <c r="L270" s="43"/>
      <c r="M270" s="234" t="s">
        <v>1</v>
      </c>
      <c r="N270" s="235" t="s">
        <v>41</v>
      </c>
      <c r="O270" s="90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8" t="s">
        <v>152</v>
      </c>
      <c r="AT270" s="238" t="s">
        <v>148</v>
      </c>
      <c r="AU270" s="238" t="s">
        <v>80</v>
      </c>
      <c r="AY270" s="16" t="s">
        <v>146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6" t="s">
        <v>83</v>
      </c>
      <c r="BK270" s="239">
        <f>ROUND(I270*H270,2)</f>
        <v>0</v>
      </c>
      <c r="BL270" s="16" t="s">
        <v>152</v>
      </c>
      <c r="BM270" s="238" t="s">
        <v>343</v>
      </c>
    </row>
    <row r="271" s="2" customFormat="1">
      <c r="A271" s="37"/>
      <c r="B271" s="38"/>
      <c r="C271" s="39"/>
      <c r="D271" s="240" t="s">
        <v>154</v>
      </c>
      <c r="E271" s="39"/>
      <c r="F271" s="241" t="s">
        <v>342</v>
      </c>
      <c r="G271" s="39"/>
      <c r="H271" s="39"/>
      <c r="I271" s="242"/>
      <c r="J271" s="39"/>
      <c r="K271" s="39"/>
      <c r="L271" s="43"/>
      <c r="M271" s="243"/>
      <c r="N271" s="24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154</v>
      </c>
      <c r="AU271" s="16" t="s">
        <v>80</v>
      </c>
    </row>
    <row r="272" s="13" customFormat="1">
      <c r="A272" s="13"/>
      <c r="B272" s="245"/>
      <c r="C272" s="246"/>
      <c r="D272" s="240" t="s">
        <v>155</v>
      </c>
      <c r="E272" s="247" t="s">
        <v>1</v>
      </c>
      <c r="F272" s="248" t="s">
        <v>344</v>
      </c>
      <c r="G272" s="246"/>
      <c r="H272" s="249">
        <v>2020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155</v>
      </c>
      <c r="AU272" s="255" t="s">
        <v>80</v>
      </c>
      <c r="AV272" s="13" t="s">
        <v>80</v>
      </c>
      <c r="AW272" s="13" t="s">
        <v>32</v>
      </c>
      <c r="AX272" s="13" t="s">
        <v>76</v>
      </c>
      <c r="AY272" s="255" t="s">
        <v>146</v>
      </c>
    </row>
    <row r="273" s="13" customFormat="1">
      <c r="A273" s="13"/>
      <c r="B273" s="245"/>
      <c r="C273" s="246"/>
      <c r="D273" s="240" t="s">
        <v>155</v>
      </c>
      <c r="E273" s="247" t="s">
        <v>1</v>
      </c>
      <c r="F273" s="248" t="s">
        <v>345</v>
      </c>
      <c r="G273" s="246"/>
      <c r="H273" s="249">
        <v>860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155</v>
      </c>
      <c r="AU273" s="255" t="s">
        <v>80</v>
      </c>
      <c r="AV273" s="13" t="s">
        <v>80</v>
      </c>
      <c r="AW273" s="13" t="s">
        <v>32</v>
      </c>
      <c r="AX273" s="13" t="s">
        <v>76</v>
      </c>
      <c r="AY273" s="255" t="s">
        <v>146</v>
      </c>
    </row>
    <row r="274" s="13" customFormat="1">
      <c r="A274" s="13"/>
      <c r="B274" s="245"/>
      <c r="C274" s="246"/>
      <c r="D274" s="240" t="s">
        <v>155</v>
      </c>
      <c r="E274" s="247" t="s">
        <v>1</v>
      </c>
      <c r="F274" s="248" t="s">
        <v>346</v>
      </c>
      <c r="G274" s="246"/>
      <c r="H274" s="249">
        <v>136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155</v>
      </c>
      <c r="AU274" s="255" t="s">
        <v>80</v>
      </c>
      <c r="AV274" s="13" t="s">
        <v>80</v>
      </c>
      <c r="AW274" s="13" t="s">
        <v>32</v>
      </c>
      <c r="AX274" s="13" t="s">
        <v>76</v>
      </c>
      <c r="AY274" s="255" t="s">
        <v>146</v>
      </c>
    </row>
    <row r="275" s="13" customFormat="1">
      <c r="A275" s="13"/>
      <c r="B275" s="245"/>
      <c r="C275" s="246"/>
      <c r="D275" s="240" t="s">
        <v>155</v>
      </c>
      <c r="E275" s="247" t="s">
        <v>1</v>
      </c>
      <c r="F275" s="248" t="s">
        <v>347</v>
      </c>
      <c r="G275" s="246"/>
      <c r="H275" s="249">
        <v>50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155</v>
      </c>
      <c r="AU275" s="255" t="s">
        <v>80</v>
      </c>
      <c r="AV275" s="13" t="s">
        <v>80</v>
      </c>
      <c r="AW275" s="13" t="s">
        <v>32</v>
      </c>
      <c r="AX275" s="13" t="s">
        <v>76</v>
      </c>
      <c r="AY275" s="255" t="s">
        <v>146</v>
      </c>
    </row>
    <row r="276" s="14" customFormat="1">
      <c r="A276" s="14"/>
      <c r="B276" s="256"/>
      <c r="C276" s="257"/>
      <c r="D276" s="240" t="s">
        <v>155</v>
      </c>
      <c r="E276" s="258" t="s">
        <v>1</v>
      </c>
      <c r="F276" s="259" t="s">
        <v>167</v>
      </c>
      <c r="G276" s="257"/>
      <c r="H276" s="260">
        <v>3066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155</v>
      </c>
      <c r="AU276" s="266" t="s">
        <v>80</v>
      </c>
      <c r="AV276" s="14" t="s">
        <v>152</v>
      </c>
      <c r="AW276" s="14" t="s">
        <v>4</v>
      </c>
      <c r="AX276" s="14" t="s">
        <v>83</v>
      </c>
      <c r="AY276" s="266" t="s">
        <v>146</v>
      </c>
    </row>
    <row r="277" s="2" customFormat="1" ht="24.15" customHeight="1">
      <c r="A277" s="37"/>
      <c r="B277" s="38"/>
      <c r="C277" s="226" t="s">
        <v>348</v>
      </c>
      <c r="D277" s="226" t="s">
        <v>148</v>
      </c>
      <c r="E277" s="227" t="s">
        <v>349</v>
      </c>
      <c r="F277" s="228" t="s">
        <v>350</v>
      </c>
      <c r="G277" s="229" t="s">
        <v>151</v>
      </c>
      <c r="H277" s="230">
        <v>3604</v>
      </c>
      <c r="I277" s="231"/>
      <c r="J277" s="232">
        <f>ROUND(I277*H277,2)</f>
        <v>0</v>
      </c>
      <c r="K277" s="233"/>
      <c r="L277" s="43"/>
      <c r="M277" s="234" t="s">
        <v>1</v>
      </c>
      <c r="N277" s="235" t="s">
        <v>41</v>
      </c>
      <c r="O277" s="90"/>
      <c r="P277" s="236">
        <f>O277*H277</f>
        <v>0</v>
      </c>
      <c r="Q277" s="236">
        <v>0.46000000000000002</v>
      </c>
      <c r="R277" s="236">
        <f>Q277*H277</f>
        <v>1657.8400000000002</v>
      </c>
      <c r="S277" s="236">
        <v>0</v>
      </c>
      <c r="T277" s="23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8" t="s">
        <v>152</v>
      </c>
      <c r="AT277" s="238" t="s">
        <v>148</v>
      </c>
      <c r="AU277" s="238" t="s">
        <v>80</v>
      </c>
      <c r="AY277" s="16" t="s">
        <v>146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6" t="s">
        <v>83</v>
      </c>
      <c r="BK277" s="239">
        <f>ROUND(I277*H277,2)</f>
        <v>0</v>
      </c>
      <c r="BL277" s="16" t="s">
        <v>152</v>
      </c>
      <c r="BM277" s="238" t="s">
        <v>351</v>
      </c>
    </row>
    <row r="278" s="2" customFormat="1">
      <c r="A278" s="37"/>
      <c r="B278" s="38"/>
      <c r="C278" s="39"/>
      <c r="D278" s="240" t="s">
        <v>154</v>
      </c>
      <c r="E278" s="39"/>
      <c r="F278" s="241" t="s">
        <v>350</v>
      </c>
      <c r="G278" s="39"/>
      <c r="H278" s="39"/>
      <c r="I278" s="242"/>
      <c r="J278" s="39"/>
      <c r="K278" s="39"/>
      <c r="L278" s="43"/>
      <c r="M278" s="243"/>
      <c r="N278" s="24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154</v>
      </c>
      <c r="AU278" s="16" t="s">
        <v>80</v>
      </c>
    </row>
    <row r="279" s="13" customFormat="1">
      <c r="A279" s="13"/>
      <c r="B279" s="245"/>
      <c r="C279" s="246"/>
      <c r="D279" s="240" t="s">
        <v>155</v>
      </c>
      <c r="E279" s="247" t="s">
        <v>1</v>
      </c>
      <c r="F279" s="248" t="s">
        <v>352</v>
      </c>
      <c r="G279" s="246"/>
      <c r="H279" s="249">
        <v>671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155</v>
      </c>
      <c r="AU279" s="255" t="s">
        <v>80</v>
      </c>
      <c r="AV279" s="13" t="s">
        <v>80</v>
      </c>
      <c r="AW279" s="13" t="s">
        <v>32</v>
      </c>
      <c r="AX279" s="13" t="s">
        <v>76</v>
      </c>
      <c r="AY279" s="255" t="s">
        <v>146</v>
      </c>
    </row>
    <row r="280" s="13" customFormat="1">
      <c r="A280" s="13"/>
      <c r="B280" s="245"/>
      <c r="C280" s="246"/>
      <c r="D280" s="240" t="s">
        <v>155</v>
      </c>
      <c r="E280" s="247" t="s">
        <v>1</v>
      </c>
      <c r="F280" s="248" t="s">
        <v>353</v>
      </c>
      <c r="G280" s="246"/>
      <c r="H280" s="249">
        <v>671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155</v>
      </c>
      <c r="AU280" s="255" t="s">
        <v>80</v>
      </c>
      <c r="AV280" s="13" t="s">
        <v>80</v>
      </c>
      <c r="AW280" s="13" t="s">
        <v>32</v>
      </c>
      <c r="AX280" s="13" t="s">
        <v>76</v>
      </c>
      <c r="AY280" s="255" t="s">
        <v>146</v>
      </c>
    </row>
    <row r="281" s="13" customFormat="1">
      <c r="A281" s="13"/>
      <c r="B281" s="245"/>
      <c r="C281" s="246"/>
      <c r="D281" s="240" t="s">
        <v>155</v>
      </c>
      <c r="E281" s="247" t="s">
        <v>1</v>
      </c>
      <c r="F281" s="248" t="s">
        <v>354</v>
      </c>
      <c r="G281" s="246"/>
      <c r="H281" s="249">
        <v>339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155</v>
      </c>
      <c r="AU281" s="255" t="s">
        <v>80</v>
      </c>
      <c r="AV281" s="13" t="s">
        <v>80</v>
      </c>
      <c r="AW281" s="13" t="s">
        <v>32</v>
      </c>
      <c r="AX281" s="13" t="s">
        <v>76</v>
      </c>
      <c r="AY281" s="255" t="s">
        <v>146</v>
      </c>
    </row>
    <row r="282" s="13" customFormat="1">
      <c r="A282" s="13"/>
      <c r="B282" s="245"/>
      <c r="C282" s="246"/>
      <c r="D282" s="240" t="s">
        <v>155</v>
      </c>
      <c r="E282" s="247" t="s">
        <v>1</v>
      </c>
      <c r="F282" s="248" t="s">
        <v>355</v>
      </c>
      <c r="G282" s="246"/>
      <c r="H282" s="249">
        <v>339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155</v>
      </c>
      <c r="AU282" s="255" t="s">
        <v>80</v>
      </c>
      <c r="AV282" s="13" t="s">
        <v>80</v>
      </c>
      <c r="AW282" s="13" t="s">
        <v>32</v>
      </c>
      <c r="AX282" s="13" t="s">
        <v>76</v>
      </c>
      <c r="AY282" s="255" t="s">
        <v>146</v>
      </c>
    </row>
    <row r="283" s="13" customFormat="1">
      <c r="A283" s="13"/>
      <c r="B283" s="245"/>
      <c r="C283" s="246"/>
      <c r="D283" s="240" t="s">
        <v>155</v>
      </c>
      <c r="E283" s="247" t="s">
        <v>1</v>
      </c>
      <c r="F283" s="248" t="s">
        <v>356</v>
      </c>
      <c r="G283" s="246"/>
      <c r="H283" s="249">
        <v>430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155</v>
      </c>
      <c r="AU283" s="255" t="s">
        <v>80</v>
      </c>
      <c r="AV283" s="13" t="s">
        <v>80</v>
      </c>
      <c r="AW283" s="13" t="s">
        <v>32</v>
      </c>
      <c r="AX283" s="13" t="s">
        <v>76</v>
      </c>
      <c r="AY283" s="255" t="s">
        <v>146</v>
      </c>
    </row>
    <row r="284" s="13" customFormat="1">
      <c r="A284" s="13"/>
      <c r="B284" s="245"/>
      <c r="C284" s="246"/>
      <c r="D284" s="240" t="s">
        <v>155</v>
      </c>
      <c r="E284" s="247" t="s">
        <v>1</v>
      </c>
      <c r="F284" s="248" t="s">
        <v>357</v>
      </c>
      <c r="G284" s="246"/>
      <c r="H284" s="249">
        <v>68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155</v>
      </c>
      <c r="AU284" s="255" t="s">
        <v>80</v>
      </c>
      <c r="AV284" s="13" t="s">
        <v>80</v>
      </c>
      <c r="AW284" s="13" t="s">
        <v>32</v>
      </c>
      <c r="AX284" s="13" t="s">
        <v>76</v>
      </c>
      <c r="AY284" s="255" t="s">
        <v>146</v>
      </c>
    </row>
    <row r="285" s="13" customFormat="1">
      <c r="A285" s="13"/>
      <c r="B285" s="245"/>
      <c r="C285" s="246"/>
      <c r="D285" s="240" t="s">
        <v>155</v>
      </c>
      <c r="E285" s="247" t="s">
        <v>1</v>
      </c>
      <c r="F285" s="248" t="s">
        <v>358</v>
      </c>
      <c r="G285" s="246"/>
      <c r="H285" s="249">
        <v>25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155</v>
      </c>
      <c r="AU285" s="255" t="s">
        <v>80</v>
      </c>
      <c r="AV285" s="13" t="s">
        <v>80</v>
      </c>
      <c r="AW285" s="13" t="s">
        <v>32</v>
      </c>
      <c r="AX285" s="13" t="s">
        <v>76</v>
      </c>
      <c r="AY285" s="255" t="s">
        <v>146</v>
      </c>
    </row>
    <row r="286" s="13" customFormat="1">
      <c r="A286" s="13"/>
      <c r="B286" s="245"/>
      <c r="C286" s="246"/>
      <c r="D286" s="240" t="s">
        <v>155</v>
      </c>
      <c r="E286" s="247" t="s">
        <v>1</v>
      </c>
      <c r="F286" s="248" t="s">
        <v>359</v>
      </c>
      <c r="G286" s="246"/>
      <c r="H286" s="249">
        <v>430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155</v>
      </c>
      <c r="AU286" s="255" t="s">
        <v>80</v>
      </c>
      <c r="AV286" s="13" t="s">
        <v>80</v>
      </c>
      <c r="AW286" s="13" t="s">
        <v>32</v>
      </c>
      <c r="AX286" s="13" t="s">
        <v>76</v>
      </c>
      <c r="AY286" s="255" t="s">
        <v>146</v>
      </c>
    </row>
    <row r="287" s="13" customFormat="1">
      <c r="A287" s="13"/>
      <c r="B287" s="245"/>
      <c r="C287" s="246"/>
      <c r="D287" s="240" t="s">
        <v>155</v>
      </c>
      <c r="E287" s="247" t="s">
        <v>1</v>
      </c>
      <c r="F287" s="248" t="s">
        <v>360</v>
      </c>
      <c r="G287" s="246"/>
      <c r="H287" s="249">
        <v>68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155</v>
      </c>
      <c r="AU287" s="255" t="s">
        <v>80</v>
      </c>
      <c r="AV287" s="13" t="s">
        <v>80</v>
      </c>
      <c r="AW287" s="13" t="s">
        <v>32</v>
      </c>
      <c r="AX287" s="13" t="s">
        <v>76</v>
      </c>
      <c r="AY287" s="255" t="s">
        <v>146</v>
      </c>
    </row>
    <row r="288" s="13" customFormat="1">
      <c r="A288" s="13"/>
      <c r="B288" s="245"/>
      <c r="C288" s="246"/>
      <c r="D288" s="240" t="s">
        <v>155</v>
      </c>
      <c r="E288" s="247" t="s">
        <v>1</v>
      </c>
      <c r="F288" s="248" t="s">
        <v>361</v>
      </c>
      <c r="G288" s="246"/>
      <c r="H288" s="249">
        <v>25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155</v>
      </c>
      <c r="AU288" s="255" t="s">
        <v>80</v>
      </c>
      <c r="AV288" s="13" t="s">
        <v>80</v>
      </c>
      <c r="AW288" s="13" t="s">
        <v>32</v>
      </c>
      <c r="AX288" s="13" t="s">
        <v>76</v>
      </c>
      <c r="AY288" s="255" t="s">
        <v>146</v>
      </c>
    </row>
    <row r="289" s="13" customFormat="1">
      <c r="A289" s="13"/>
      <c r="B289" s="245"/>
      <c r="C289" s="246"/>
      <c r="D289" s="240" t="s">
        <v>155</v>
      </c>
      <c r="E289" s="247" t="s">
        <v>1</v>
      </c>
      <c r="F289" s="248" t="s">
        <v>362</v>
      </c>
      <c r="G289" s="246"/>
      <c r="H289" s="249">
        <v>515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155</v>
      </c>
      <c r="AU289" s="255" t="s">
        <v>80</v>
      </c>
      <c r="AV289" s="13" t="s">
        <v>80</v>
      </c>
      <c r="AW289" s="13" t="s">
        <v>32</v>
      </c>
      <c r="AX289" s="13" t="s">
        <v>76</v>
      </c>
      <c r="AY289" s="255" t="s">
        <v>146</v>
      </c>
    </row>
    <row r="290" s="13" customFormat="1">
      <c r="A290" s="13"/>
      <c r="B290" s="245"/>
      <c r="C290" s="246"/>
      <c r="D290" s="240" t="s">
        <v>155</v>
      </c>
      <c r="E290" s="247" t="s">
        <v>1</v>
      </c>
      <c r="F290" s="248" t="s">
        <v>363</v>
      </c>
      <c r="G290" s="246"/>
      <c r="H290" s="249">
        <v>18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155</v>
      </c>
      <c r="AU290" s="255" t="s">
        <v>80</v>
      </c>
      <c r="AV290" s="13" t="s">
        <v>80</v>
      </c>
      <c r="AW290" s="13" t="s">
        <v>32</v>
      </c>
      <c r="AX290" s="13" t="s">
        <v>76</v>
      </c>
      <c r="AY290" s="255" t="s">
        <v>146</v>
      </c>
    </row>
    <row r="291" s="13" customFormat="1">
      <c r="A291" s="13"/>
      <c r="B291" s="245"/>
      <c r="C291" s="246"/>
      <c r="D291" s="240" t="s">
        <v>155</v>
      </c>
      <c r="E291" s="247" t="s">
        <v>1</v>
      </c>
      <c r="F291" s="248" t="s">
        <v>364</v>
      </c>
      <c r="G291" s="246"/>
      <c r="H291" s="249">
        <v>5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155</v>
      </c>
      <c r="AU291" s="255" t="s">
        <v>80</v>
      </c>
      <c r="AV291" s="13" t="s">
        <v>80</v>
      </c>
      <c r="AW291" s="13" t="s">
        <v>32</v>
      </c>
      <c r="AX291" s="13" t="s">
        <v>76</v>
      </c>
      <c r="AY291" s="255" t="s">
        <v>146</v>
      </c>
    </row>
    <row r="292" s="14" customFormat="1">
      <c r="A292" s="14"/>
      <c r="B292" s="256"/>
      <c r="C292" s="257"/>
      <c r="D292" s="240" t="s">
        <v>155</v>
      </c>
      <c r="E292" s="258" t="s">
        <v>1</v>
      </c>
      <c r="F292" s="259" t="s">
        <v>167</v>
      </c>
      <c r="G292" s="257"/>
      <c r="H292" s="260">
        <v>3604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155</v>
      </c>
      <c r="AU292" s="266" t="s">
        <v>80</v>
      </c>
      <c r="AV292" s="14" t="s">
        <v>152</v>
      </c>
      <c r="AW292" s="14" t="s">
        <v>4</v>
      </c>
      <c r="AX292" s="14" t="s">
        <v>83</v>
      </c>
      <c r="AY292" s="266" t="s">
        <v>146</v>
      </c>
    </row>
    <row r="293" s="2" customFormat="1" ht="33" customHeight="1">
      <c r="A293" s="37"/>
      <c r="B293" s="38"/>
      <c r="C293" s="226" t="s">
        <v>365</v>
      </c>
      <c r="D293" s="226" t="s">
        <v>148</v>
      </c>
      <c r="E293" s="227" t="s">
        <v>366</v>
      </c>
      <c r="F293" s="228" t="s">
        <v>367</v>
      </c>
      <c r="G293" s="229" t="s">
        <v>151</v>
      </c>
      <c r="H293" s="230">
        <v>671</v>
      </c>
      <c r="I293" s="231"/>
      <c r="J293" s="232">
        <f>ROUND(I293*H293,2)</f>
        <v>0</v>
      </c>
      <c r="K293" s="233"/>
      <c r="L293" s="43"/>
      <c r="M293" s="234" t="s">
        <v>1</v>
      </c>
      <c r="N293" s="235" t="s">
        <v>41</v>
      </c>
      <c r="O293" s="90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8" t="s">
        <v>152</v>
      </c>
      <c r="AT293" s="238" t="s">
        <v>148</v>
      </c>
      <c r="AU293" s="238" t="s">
        <v>80</v>
      </c>
      <c r="AY293" s="16" t="s">
        <v>146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6" t="s">
        <v>83</v>
      </c>
      <c r="BK293" s="239">
        <f>ROUND(I293*H293,2)</f>
        <v>0</v>
      </c>
      <c r="BL293" s="16" t="s">
        <v>152</v>
      </c>
      <c r="BM293" s="238" t="s">
        <v>368</v>
      </c>
    </row>
    <row r="294" s="2" customFormat="1">
      <c r="A294" s="37"/>
      <c r="B294" s="38"/>
      <c r="C294" s="39"/>
      <c r="D294" s="240" t="s">
        <v>154</v>
      </c>
      <c r="E294" s="39"/>
      <c r="F294" s="241" t="s">
        <v>367</v>
      </c>
      <c r="G294" s="39"/>
      <c r="H294" s="39"/>
      <c r="I294" s="242"/>
      <c r="J294" s="39"/>
      <c r="K294" s="39"/>
      <c r="L294" s="43"/>
      <c r="M294" s="243"/>
      <c r="N294" s="24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154</v>
      </c>
      <c r="AU294" s="16" t="s">
        <v>80</v>
      </c>
    </row>
    <row r="295" s="13" customFormat="1">
      <c r="A295" s="13"/>
      <c r="B295" s="245"/>
      <c r="C295" s="246"/>
      <c r="D295" s="240" t="s">
        <v>155</v>
      </c>
      <c r="E295" s="247" t="s">
        <v>1</v>
      </c>
      <c r="F295" s="248" t="s">
        <v>293</v>
      </c>
      <c r="G295" s="246"/>
      <c r="H295" s="249">
        <v>671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155</v>
      </c>
      <c r="AU295" s="255" t="s">
        <v>80</v>
      </c>
      <c r="AV295" s="13" t="s">
        <v>80</v>
      </c>
      <c r="AW295" s="13" t="s">
        <v>32</v>
      </c>
      <c r="AX295" s="13" t="s">
        <v>83</v>
      </c>
      <c r="AY295" s="255" t="s">
        <v>146</v>
      </c>
    </row>
    <row r="296" s="2" customFormat="1" ht="33" customHeight="1">
      <c r="A296" s="37"/>
      <c r="B296" s="38"/>
      <c r="C296" s="226" t="s">
        <v>369</v>
      </c>
      <c r="D296" s="226" t="s">
        <v>148</v>
      </c>
      <c r="E296" s="227" t="s">
        <v>370</v>
      </c>
      <c r="F296" s="228" t="s">
        <v>371</v>
      </c>
      <c r="G296" s="229" t="s">
        <v>151</v>
      </c>
      <c r="H296" s="230">
        <v>339</v>
      </c>
      <c r="I296" s="231"/>
      <c r="J296" s="232">
        <f>ROUND(I296*H296,2)</f>
        <v>0</v>
      </c>
      <c r="K296" s="233"/>
      <c r="L296" s="43"/>
      <c r="M296" s="234" t="s">
        <v>1</v>
      </c>
      <c r="N296" s="235" t="s">
        <v>41</v>
      </c>
      <c r="O296" s="90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8" t="s">
        <v>152</v>
      </c>
      <c r="AT296" s="238" t="s">
        <v>148</v>
      </c>
      <c r="AU296" s="238" t="s">
        <v>80</v>
      </c>
      <c r="AY296" s="16" t="s">
        <v>146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6" t="s">
        <v>83</v>
      </c>
      <c r="BK296" s="239">
        <f>ROUND(I296*H296,2)</f>
        <v>0</v>
      </c>
      <c r="BL296" s="16" t="s">
        <v>152</v>
      </c>
      <c r="BM296" s="238" t="s">
        <v>372</v>
      </c>
    </row>
    <row r="297" s="2" customFormat="1">
      <c r="A297" s="37"/>
      <c r="B297" s="38"/>
      <c r="C297" s="39"/>
      <c r="D297" s="240" t="s">
        <v>154</v>
      </c>
      <c r="E297" s="39"/>
      <c r="F297" s="241" t="s">
        <v>371</v>
      </c>
      <c r="G297" s="39"/>
      <c r="H297" s="39"/>
      <c r="I297" s="242"/>
      <c r="J297" s="39"/>
      <c r="K297" s="39"/>
      <c r="L297" s="43"/>
      <c r="M297" s="243"/>
      <c r="N297" s="244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154</v>
      </c>
      <c r="AU297" s="16" t="s">
        <v>80</v>
      </c>
    </row>
    <row r="298" s="13" customFormat="1">
      <c r="A298" s="13"/>
      <c r="B298" s="245"/>
      <c r="C298" s="246"/>
      <c r="D298" s="240" t="s">
        <v>155</v>
      </c>
      <c r="E298" s="247" t="s">
        <v>1</v>
      </c>
      <c r="F298" s="248" t="s">
        <v>294</v>
      </c>
      <c r="G298" s="246"/>
      <c r="H298" s="249">
        <v>339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155</v>
      </c>
      <c r="AU298" s="255" t="s">
        <v>80</v>
      </c>
      <c r="AV298" s="13" t="s">
        <v>80</v>
      </c>
      <c r="AW298" s="13" t="s">
        <v>32</v>
      </c>
      <c r="AX298" s="13" t="s">
        <v>83</v>
      </c>
      <c r="AY298" s="255" t="s">
        <v>146</v>
      </c>
    </row>
    <row r="299" s="2" customFormat="1" ht="24.15" customHeight="1">
      <c r="A299" s="37"/>
      <c r="B299" s="38"/>
      <c r="C299" s="226" t="s">
        <v>373</v>
      </c>
      <c r="D299" s="226" t="s">
        <v>148</v>
      </c>
      <c r="E299" s="227" t="s">
        <v>374</v>
      </c>
      <c r="F299" s="228" t="s">
        <v>375</v>
      </c>
      <c r="G299" s="229" t="s">
        <v>151</v>
      </c>
      <c r="H299" s="230">
        <v>1010</v>
      </c>
      <c r="I299" s="231"/>
      <c r="J299" s="232">
        <f>ROUND(I299*H299,2)</f>
        <v>0</v>
      </c>
      <c r="K299" s="233"/>
      <c r="L299" s="43"/>
      <c r="M299" s="234" t="s">
        <v>1</v>
      </c>
      <c r="N299" s="235" t="s">
        <v>41</v>
      </c>
      <c r="O299" s="90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8" t="s">
        <v>152</v>
      </c>
      <c r="AT299" s="238" t="s">
        <v>148</v>
      </c>
      <c r="AU299" s="238" t="s">
        <v>80</v>
      </c>
      <c r="AY299" s="16" t="s">
        <v>146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6" t="s">
        <v>83</v>
      </c>
      <c r="BK299" s="239">
        <f>ROUND(I299*H299,2)</f>
        <v>0</v>
      </c>
      <c r="BL299" s="16" t="s">
        <v>152</v>
      </c>
      <c r="BM299" s="238" t="s">
        <v>376</v>
      </c>
    </row>
    <row r="300" s="2" customFormat="1">
      <c r="A300" s="37"/>
      <c r="B300" s="38"/>
      <c r="C300" s="39"/>
      <c r="D300" s="240" t="s">
        <v>154</v>
      </c>
      <c r="E300" s="39"/>
      <c r="F300" s="241" t="s">
        <v>375</v>
      </c>
      <c r="G300" s="39"/>
      <c r="H300" s="39"/>
      <c r="I300" s="242"/>
      <c r="J300" s="39"/>
      <c r="K300" s="39"/>
      <c r="L300" s="43"/>
      <c r="M300" s="243"/>
      <c r="N300" s="24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154</v>
      </c>
      <c r="AU300" s="16" t="s">
        <v>80</v>
      </c>
    </row>
    <row r="301" s="13" customFormat="1">
      <c r="A301" s="13"/>
      <c r="B301" s="245"/>
      <c r="C301" s="246"/>
      <c r="D301" s="240" t="s">
        <v>155</v>
      </c>
      <c r="E301" s="247" t="s">
        <v>1</v>
      </c>
      <c r="F301" s="248" t="s">
        <v>293</v>
      </c>
      <c r="G301" s="246"/>
      <c r="H301" s="249">
        <v>671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155</v>
      </c>
      <c r="AU301" s="255" t="s">
        <v>80</v>
      </c>
      <c r="AV301" s="13" t="s">
        <v>80</v>
      </c>
      <c r="AW301" s="13" t="s">
        <v>32</v>
      </c>
      <c r="AX301" s="13" t="s">
        <v>76</v>
      </c>
      <c r="AY301" s="255" t="s">
        <v>146</v>
      </c>
    </row>
    <row r="302" s="13" customFormat="1">
      <c r="A302" s="13"/>
      <c r="B302" s="245"/>
      <c r="C302" s="246"/>
      <c r="D302" s="240" t="s">
        <v>155</v>
      </c>
      <c r="E302" s="247" t="s">
        <v>1</v>
      </c>
      <c r="F302" s="248" t="s">
        <v>294</v>
      </c>
      <c r="G302" s="246"/>
      <c r="H302" s="249">
        <v>339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155</v>
      </c>
      <c r="AU302" s="255" t="s">
        <v>80</v>
      </c>
      <c r="AV302" s="13" t="s">
        <v>80</v>
      </c>
      <c r="AW302" s="13" t="s">
        <v>32</v>
      </c>
      <c r="AX302" s="13" t="s">
        <v>76</v>
      </c>
      <c r="AY302" s="255" t="s">
        <v>146</v>
      </c>
    </row>
    <row r="303" s="14" customFormat="1">
      <c r="A303" s="14"/>
      <c r="B303" s="256"/>
      <c r="C303" s="257"/>
      <c r="D303" s="240" t="s">
        <v>155</v>
      </c>
      <c r="E303" s="258" t="s">
        <v>1</v>
      </c>
      <c r="F303" s="259" t="s">
        <v>167</v>
      </c>
      <c r="G303" s="257"/>
      <c r="H303" s="260">
        <v>1010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155</v>
      </c>
      <c r="AU303" s="266" t="s">
        <v>80</v>
      </c>
      <c r="AV303" s="14" t="s">
        <v>152</v>
      </c>
      <c r="AW303" s="14" t="s">
        <v>4</v>
      </c>
      <c r="AX303" s="14" t="s">
        <v>83</v>
      </c>
      <c r="AY303" s="266" t="s">
        <v>146</v>
      </c>
    </row>
    <row r="304" s="2" customFormat="1" ht="21.75" customHeight="1">
      <c r="A304" s="37"/>
      <c r="B304" s="38"/>
      <c r="C304" s="226" t="s">
        <v>377</v>
      </c>
      <c r="D304" s="226" t="s">
        <v>148</v>
      </c>
      <c r="E304" s="227" t="s">
        <v>378</v>
      </c>
      <c r="F304" s="228" t="s">
        <v>379</v>
      </c>
      <c r="G304" s="229" t="s">
        <v>151</v>
      </c>
      <c r="H304" s="230">
        <v>1342</v>
      </c>
      <c r="I304" s="231"/>
      <c r="J304" s="232">
        <f>ROUND(I304*H304,2)</f>
        <v>0</v>
      </c>
      <c r="K304" s="233"/>
      <c r="L304" s="43"/>
      <c r="M304" s="234" t="s">
        <v>1</v>
      </c>
      <c r="N304" s="235" t="s">
        <v>41</v>
      </c>
      <c r="O304" s="90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8" t="s">
        <v>152</v>
      </c>
      <c r="AT304" s="238" t="s">
        <v>148</v>
      </c>
      <c r="AU304" s="238" t="s">
        <v>80</v>
      </c>
      <c r="AY304" s="16" t="s">
        <v>146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6" t="s">
        <v>83</v>
      </c>
      <c r="BK304" s="239">
        <f>ROUND(I304*H304,2)</f>
        <v>0</v>
      </c>
      <c r="BL304" s="16" t="s">
        <v>152</v>
      </c>
      <c r="BM304" s="238" t="s">
        <v>380</v>
      </c>
    </row>
    <row r="305" s="2" customFormat="1">
      <c r="A305" s="37"/>
      <c r="B305" s="38"/>
      <c r="C305" s="39"/>
      <c r="D305" s="240" t="s">
        <v>154</v>
      </c>
      <c r="E305" s="39"/>
      <c r="F305" s="241" t="s">
        <v>379</v>
      </c>
      <c r="G305" s="39"/>
      <c r="H305" s="39"/>
      <c r="I305" s="242"/>
      <c r="J305" s="39"/>
      <c r="K305" s="39"/>
      <c r="L305" s="43"/>
      <c r="M305" s="243"/>
      <c r="N305" s="244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154</v>
      </c>
      <c r="AU305" s="16" t="s">
        <v>80</v>
      </c>
    </row>
    <row r="306" s="13" customFormat="1">
      <c r="A306" s="13"/>
      <c r="B306" s="245"/>
      <c r="C306" s="246"/>
      <c r="D306" s="240" t="s">
        <v>155</v>
      </c>
      <c r="E306" s="247" t="s">
        <v>1</v>
      </c>
      <c r="F306" s="248" t="s">
        <v>381</v>
      </c>
      <c r="G306" s="246"/>
      <c r="H306" s="249">
        <v>1342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155</v>
      </c>
      <c r="AU306" s="255" t="s">
        <v>80</v>
      </c>
      <c r="AV306" s="13" t="s">
        <v>80</v>
      </c>
      <c r="AW306" s="13" t="s">
        <v>32</v>
      </c>
      <c r="AX306" s="13" t="s">
        <v>83</v>
      </c>
      <c r="AY306" s="255" t="s">
        <v>146</v>
      </c>
    </row>
    <row r="307" s="2" customFormat="1" ht="21.75" customHeight="1">
      <c r="A307" s="37"/>
      <c r="B307" s="38"/>
      <c r="C307" s="226" t="s">
        <v>382</v>
      </c>
      <c r="D307" s="226" t="s">
        <v>148</v>
      </c>
      <c r="E307" s="227" t="s">
        <v>383</v>
      </c>
      <c r="F307" s="228" t="s">
        <v>384</v>
      </c>
      <c r="G307" s="229" t="s">
        <v>151</v>
      </c>
      <c r="H307" s="230">
        <v>346.5</v>
      </c>
      <c r="I307" s="231"/>
      <c r="J307" s="232">
        <f>ROUND(I307*H307,2)</f>
        <v>0</v>
      </c>
      <c r="K307" s="233"/>
      <c r="L307" s="43"/>
      <c r="M307" s="234" t="s">
        <v>1</v>
      </c>
      <c r="N307" s="235" t="s">
        <v>41</v>
      </c>
      <c r="O307" s="90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8" t="s">
        <v>152</v>
      </c>
      <c r="AT307" s="238" t="s">
        <v>148</v>
      </c>
      <c r="AU307" s="238" t="s">
        <v>80</v>
      </c>
      <c r="AY307" s="16" t="s">
        <v>146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6" t="s">
        <v>83</v>
      </c>
      <c r="BK307" s="239">
        <f>ROUND(I307*H307,2)</f>
        <v>0</v>
      </c>
      <c r="BL307" s="16" t="s">
        <v>152</v>
      </c>
      <c r="BM307" s="238" t="s">
        <v>385</v>
      </c>
    </row>
    <row r="308" s="2" customFormat="1">
      <c r="A308" s="37"/>
      <c r="B308" s="38"/>
      <c r="C308" s="39"/>
      <c r="D308" s="240" t="s">
        <v>154</v>
      </c>
      <c r="E308" s="39"/>
      <c r="F308" s="241" t="s">
        <v>384</v>
      </c>
      <c r="G308" s="39"/>
      <c r="H308" s="39"/>
      <c r="I308" s="242"/>
      <c r="J308" s="39"/>
      <c r="K308" s="39"/>
      <c r="L308" s="43"/>
      <c r="M308" s="243"/>
      <c r="N308" s="244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154</v>
      </c>
      <c r="AU308" s="16" t="s">
        <v>80</v>
      </c>
    </row>
    <row r="309" s="13" customFormat="1">
      <c r="A309" s="13"/>
      <c r="B309" s="245"/>
      <c r="C309" s="246"/>
      <c r="D309" s="240" t="s">
        <v>155</v>
      </c>
      <c r="E309" s="247" t="s">
        <v>1</v>
      </c>
      <c r="F309" s="248" t="s">
        <v>294</v>
      </c>
      <c r="G309" s="246"/>
      <c r="H309" s="249">
        <v>339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155</v>
      </c>
      <c r="AU309" s="255" t="s">
        <v>80</v>
      </c>
      <c r="AV309" s="13" t="s">
        <v>80</v>
      </c>
      <c r="AW309" s="13" t="s">
        <v>32</v>
      </c>
      <c r="AX309" s="13" t="s">
        <v>76</v>
      </c>
      <c r="AY309" s="255" t="s">
        <v>146</v>
      </c>
    </row>
    <row r="310" s="13" customFormat="1">
      <c r="A310" s="13"/>
      <c r="B310" s="245"/>
      <c r="C310" s="246"/>
      <c r="D310" s="240" t="s">
        <v>155</v>
      </c>
      <c r="E310" s="247" t="s">
        <v>1</v>
      </c>
      <c r="F310" s="248" t="s">
        <v>189</v>
      </c>
      <c r="G310" s="246"/>
      <c r="H310" s="249">
        <v>7.5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155</v>
      </c>
      <c r="AU310" s="255" t="s">
        <v>80</v>
      </c>
      <c r="AV310" s="13" t="s">
        <v>80</v>
      </c>
      <c r="AW310" s="13" t="s">
        <v>32</v>
      </c>
      <c r="AX310" s="13" t="s">
        <v>76</v>
      </c>
      <c r="AY310" s="255" t="s">
        <v>146</v>
      </c>
    </row>
    <row r="311" s="14" customFormat="1">
      <c r="A311" s="14"/>
      <c r="B311" s="256"/>
      <c r="C311" s="257"/>
      <c r="D311" s="240" t="s">
        <v>155</v>
      </c>
      <c r="E311" s="258" t="s">
        <v>1</v>
      </c>
      <c r="F311" s="259" t="s">
        <v>167</v>
      </c>
      <c r="G311" s="257"/>
      <c r="H311" s="260">
        <v>346.5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155</v>
      </c>
      <c r="AU311" s="266" t="s">
        <v>80</v>
      </c>
      <c r="AV311" s="14" t="s">
        <v>152</v>
      </c>
      <c r="AW311" s="14" t="s">
        <v>4</v>
      </c>
      <c r="AX311" s="14" t="s">
        <v>83</v>
      </c>
      <c r="AY311" s="266" t="s">
        <v>146</v>
      </c>
    </row>
    <row r="312" s="2" customFormat="1" ht="33" customHeight="1">
      <c r="A312" s="37"/>
      <c r="B312" s="38"/>
      <c r="C312" s="226" t="s">
        <v>386</v>
      </c>
      <c r="D312" s="226" t="s">
        <v>148</v>
      </c>
      <c r="E312" s="227" t="s">
        <v>387</v>
      </c>
      <c r="F312" s="228" t="s">
        <v>388</v>
      </c>
      <c r="G312" s="229" t="s">
        <v>151</v>
      </c>
      <c r="H312" s="230">
        <v>1010</v>
      </c>
      <c r="I312" s="231"/>
      <c r="J312" s="232">
        <f>ROUND(I312*H312,2)</f>
        <v>0</v>
      </c>
      <c r="K312" s="233"/>
      <c r="L312" s="43"/>
      <c r="M312" s="234" t="s">
        <v>1</v>
      </c>
      <c r="N312" s="235" t="s">
        <v>41</v>
      </c>
      <c r="O312" s="90"/>
      <c r="P312" s="236">
        <f>O312*H312</f>
        <v>0</v>
      </c>
      <c r="Q312" s="236">
        <v>0.10373</v>
      </c>
      <c r="R312" s="236">
        <f>Q312*H312</f>
        <v>104.76730000000001</v>
      </c>
      <c r="S312" s="236">
        <v>0</v>
      </c>
      <c r="T312" s="237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8" t="s">
        <v>152</v>
      </c>
      <c r="AT312" s="238" t="s">
        <v>148</v>
      </c>
      <c r="AU312" s="238" t="s">
        <v>80</v>
      </c>
      <c r="AY312" s="16" t="s">
        <v>146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6" t="s">
        <v>83</v>
      </c>
      <c r="BK312" s="239">
        <f>ROUND(I312*H312,2)</f>
        <v>0</v>
      </c>
      <c r="BL312" s="16" t="s">
        <v>152</v>
      </c>
      <c r="BM312" s="238" t="s">
        <v>389</v>
      </c>
    </row>
    <row r="313" s="2" customFormat="1">
      <c r="A313" s="37"/>
      <c r="B313" s="38"/>
      <c r="C313" s="39"/>
      <c r="D313" s="240" t="s">
        <v>154</v>
      </c>
      <c r="E313" s="39"/>
      <c r="F313" s="241" t="s">
        <v>388</v>
      </c>
      <c r="G313" s="39"/>
      <c r="H313" s="39"/>
      <c r="I313" s="242"/>
      <c r="J313" s="39"/>
      <c r="K313" s="39"/>
      <c r="L313" s="43"/>
      <c r="M313" s="243"/>
      <c r="N313" s="244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154</v>
      </c>
      <c r="AU313" s="16" t="s">
        <v>80</v>
      </c>
    </row>
    <row r="314" s="13" customFormat="1">
      <c r="A314" s="13"/>
      <c r="B314" s="245"/>
      <c r="C314" s="246"/>
      <c r="D314" s="240" t="s">
        <v>155</v>
      </c>
      <c r="E314" s="247" t="s">
        <v>1</v>
      </c>
      <c r="F314" s="248" t="s">
        <v>293</v>
      </c>
      <c r="G314" s="246"/>
      <c r="H314" s="249">
        <v>671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155</v>
      </c>
      <c r="AU314" s="255" t="s">
        <v>80</v>
      </c>
      <c r="AV314" s="13" t="s">
        <v>80</v>
      </c>
      <c r="AW314" s="13" t="s">
        <v>32</v>
      </c>
      <c r="AX314" s="13" t="s">
        <v>76</v>
      </c>
      <c r="AY314" s="255" t="s">
        <v>146</v>
      </c>
    </row>
    <row r="315" s="13" customFormat="1">
      <c r="A315" s="13"/>
      <c r="B315" s="245"/>
      <c r="C315" s="246"/>
      <c r="D315" s="240" t="s">
        <v>155</v>
      </c>
      <c r="E315" s="247" t="s">
        <v>1</v>
      </c>
      <c r="F315" s="248" t="s">
        <v>294</v>
      </c>
      <c r="G315" s="246"/>
      <c r="H315" s="249">
        <v>339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155</v>
      </c>
      <c r="AU315" s="255" t="s">
        <v>80</v>
      </c>
      <c r="AV315" s="13" t="s">
        <v>80</v>
      </c>
      <c r="AW315" s="13" t="s">
        <v>32</v>
      </c>
      <c r="AX315" s="13" t="s">
        <v>76</v>
      </c>
      <c r="AY315" s="255" t="s">
        <v>146</v>
      </c>
    </row>
    <row r="316" s="14" customFormat="1">
      <c r="A316" s="14"/>
      <c r="B316" s="256"/>
      <c r="C316" s="257"/>
      <c r="D316" s="240" t="s">
        <v>155</v>
      </c>
      <c r="E316" s="258" t="s">
        <v>1</v>
      </c>
      <c r="F316" s="259" t="s">
        <v>167</v>
      </c>
      <c r="G316" s="257"/>
      <c r="H316" s="260">
        <v>1010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155</v>
      </c>
      <c r="AU316" s="266" t="s">
        <v>80</v>
      </c>
      <c r="AV316" s="14" t="s">
        <v>152</v>
      </c>
      <c r="AW316" s="14" t="s">
        <v>4</v>
      </c>
      <c r="AX316" s="14" t="s">
        <v>83</v>
      </c>
      <c r="AY316" s="266" t="s">
        <v>146</v>
      </c>
    </row>
    <row r="317" s="2" customFormat="1" ht="33" customHeight="1">
      <c r="A317" s="37"/>
      <c r="B317" s="38"/>
      <c r="C317" s="226" t="s">
        <v>390</v>
      </c>
      <c r="D317" s="226" t="s">
        <v>148</v>
      </c>
      <c r="E317" s="227" t="s">
        <v>391</v>
      </c>
      <c r="F317" s="228" t="s">
        <v>392</v>
      </c>
      <c r="G317" s="229" t="s">
        <v>151</v>
      </c>
      <c r="H317" s="230">
        <v>7.5</v>
      </c>
      <c r="I317" s="231"/>
      <c r="J317" s="232">
        <f>ROUND(I317*H317,2)</f>
        <v>0</v>
      </c>
      <c r="K317" s="233"/>
      <c r="L317" s="43"/>
      <c r="M317" s="234" t="s">
        <v>1</v>
      </c>
      <c r="N317" s="235" t="s">
        <v>41</v>
      </c>
      <c r="O317" s="90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8" t="s">
        <v>152</v>
      </c>
      <c r="AT317" s="238" t="s">
        <v>148</v>
      </c>
      <c r="AU317" s="238" t="s">
        <v>80</v>
      </c>
      <c r="AY317" s="16" t="s">
        <v>146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6" t="s">
        <v>83</v>
      </c>
      <c r="BK317" s="239">
        <f>ROUND(I317*H317,2)</f>
        <v>0</v>
      </c>
      <c r="BL317" s="16" t="s">
        <v>152</v>
      </c>
      <c r="BM317" s="238" t="s">
        <v>393</v>
      </c>
    </row>
    <row r="318" s="2" customFormat="1">
      <c r="A318" s="37"/>
      <c r="B318" s="38"/>
      <c r="C318" s="39"/>
      <c r="D318" s="240" t="s">
        <v>154</v>
      </c>
      <c r="E318" s="39"/>
      <c r="F318" s="241" t="s">
        <v>392</v>
      </c>
      <c r="G318" s="39"/>
      <c r="H318" s="39"/>
      <c r="I318" s="242"/>
      <c r="J318" s="39"/>
      <c r="K318" s="39"/>
      <c r="L318" s="43"/>
      <c r="M318" s="243"/>
      <c r="N318" s="244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154</v>
      </c>
      <c r="AU318" s="16" t="s">
        <v>80</v>
      </c>
    </row>
    <row r="319" s="13" customFormat="1">
      <c r="A319" s="13"/>
      <c r="B319" s="245"/>
      <c r="C319" s="246"/>
      <c r="D319" s="240" t="s">
        <v>155</v>
      </c>
      <c r="E319" s="247" t="s">
        <v>1</v>
      </c>
      <c r="F319" s="248" t="s">
        <v>189</v>
      </c>
      <c r="G319" s="246"/>
      <c r="H319" s="249">
        <v>7.5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155</v>
      </c>
      <c r="AU319" s="255" t="s">
        <v>80</v>
      </c>
      <c r="AV319" s="13" t="s">
        <v>80</v>
      </c>
      <c r="AW319" s="13" t="s">
        <v>32</v>
      </c>
      <c r="AX319" s="13" t="s">
        <v>83</v>
      </c>
      <c r="AY319" s="255" t="s">
        <v>146</v>
      </c>
    </row>
    <row r="320" s="2" customFormat="1" ht="24.15" customHeight="1">
      <c r="A320" s="37"/>
      <c r="B320" s="38"/>
      <c r="C320" s="226" t="s">
        <v>394</v>
      </c>
      <c r="D320" s="226" t="s">
        <v>148</v>
      </c>
      <c r="E320" s="227" t="s">
        <v>395</v>
      </c>
      <c r="F320" s="228" t="s">
        <v>396</v>
      </c>
      <c r="G320" s="229" t="s">
        <v>151</v>
      </c>
      <c r="H320" s="230">
        <v>671</v>
      </c>
      <c r="I320" s="231"/>
      <c r="J320" s="232">
        <f>ROUND(I320*H320,2)</f>
        <v>0</v>
      </c>
      <c r="K320" s="233"/>
      <c r="L320" s="43"/>
      <c r="M320" s="234" t="s">
        <v>1</v>
      </c>
      <c r="N320" s="235" t="s">
        <v>41</v>
      </c>
      <c r="O320" s="90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8" t="s">
        <v>152</v>
      </c>
      <c r="AT320" s="238" t="s">
        <v>148</v>
      </c>
      <c r="AU320" s="238" t="s">
        <v>80</v>
      </c>
      <c r="AY320" s="16" t="s">
        <v>146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6" t="s">
        <v>83</v>
      </c>
      <c r="BK320" s="239">
        <f>ROUND(I320*H320,2)</f>
        <v>0</v>
      </c>
      <c r="BL320" s="16" t="s">
        <v>152</v>
      </c>
      <c r="BM320" s="238" t="s">
        <v>397</v>
      </c>
    </row>
    <row r="321" s="2" customFormat="1">
      <c r="A321" s="37"/>
      <c r="B321" s="38"/>
      <c r="C321" s="39"/>
      <c r="D321" s="240" t="s">
        <v>154</v>
      </c>
      <c r="E321" s="39"/>
      <c r="F321" s="241" t="s">
        <v>396</v>
      </c>
      <c r="G321" s="39"/>
      <c r="H321" s="39"/>
      <c r="I321" s="242"/>
      <c r="J321" s="39"/>
      <c r="K321" s="39"/>
      <c r="L321" s="43"/>
      <c r="M321" s="243"/>
      <c r="N321" s="244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154</v>
      </c>
      <c r="AU321" s="16" t="s">
        <v>80</v>
      </c>
    </row>
    <row r="322" s="13" customFormat="1">
      <c r="A322" s="13"/>
      <c r="B322" s="245"/>
      <c r="C322" s="246"/>
      <c r="D322" s="240" t="s">
        <v>155</v>
      </c>
      <c r="E322" s="247" t="s">
        <v>1</v>
      </c>
      <c r="F322" s="248" t="s">
        <v>293</v>
      </c>
      <c r="G322" s="246"/>
      <c r="H322" s="249">
        <v>671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155</v>
      </c>
      <c r="AU322" s="255" t="s">
        <v>80</v>
      </c>
      <c r="AV322" s="13" t="s">
        <v>80</v>
      </c>
      <c r="AW322" s="13" t="s">
        <v>32</v>
      </c>
      <c r="AX322" s="13" t="s">
        <v>83</v>
      </c>
      <c r="AY322" s="255" t="s">
        <v>146</v>
      </c>
    </row>
    <row r="323" s="2" customFormat="1" ht="24.15" customHeight="1">
      <c r="A323" s="37"/>
      <c r="B323" s="38"/>
      <c r="C323" s="226" t="s">
        <v>398</v>
      </c>
      <c r="D323" s="226" t="s">
        <v>148</v>
      </c>
      <c r="E323" s="227" t="s">
        <v>399</v>
      </c>
      <c r="F323" s="228" t="s">
        <v>400</v>
      </c>
      <c r="G323" s="229" t="s">
        <v>151</v>
      </c>
      <c r="H323" s="230">
        <v>538</v>
      </c>
      <c r="I323" s="231"/>
      <c r="J323" s="232">
        <f>ROUND(I323*H323,2)</f>
        <v>0</v>
      </c>
      <c r="K323" s="233"/>
      <c r="L323" s="43"/>
      <c r="M323" s="234" t="s">
        <v>1</v>
      </c>
      <c r="N323" s="235" t="s">
        <v>41</v>
      </c>
      <c r="O323" s="90"/>
      <c r="P323" s="236">
        <f>O323*H323</f>
        <v>0</v>
      </c>
      <c r="Q323" s="236">
        <v>0.089219999999999994</v>
      </c>
      <c r="R323" s="236">
        <f>Q323*H323</f>
        <v>48.000359999999993</v>
      </c>
      <c r="S323" s="236">
        <v>0</v>
      </c>
      <c r="T323" s="23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8" t="s">
        <v>152</v>
      </c>
      <c r="AT323" s="238" t="s">
        <v>148</v>
      </c>
      <c r="AU323" s="238" t="s">
        <v>80</v>
      </c>
      <c r="AY323" s="16" t="s">
        <v>146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6" t="s">
        <v>83</v>
      </c>
      <c r="BK323" s="239">
        <f>ROUND(I323*H323,2)</f>
        <v>0</v>
      </c>
      <c r="BL323" s="16" t="s">
        <v>152</v>
      </c>
      <c r="BM323" s="238" t="s">
        <v>401</v>
      </c>
    </row>
    <row r="324" s="2" customFormat="1">
      <c r="A324" s="37"/>
      <c r="B324" s="38"/>
      <c r="C324" s="39"/>
      <c r="D324" s="240" t="s">
        <v>154</v>
      </c>
      <c r="E324" s="39"/>
      <c r="F324" s="241" t="s">
        <v>400</v>
      </c>
      <c r="G324" s="39"/>
      <c r="H324" s="39"/>
      <c r="I324" s="242"/>
      <c r="J324" s="39"/>
      <c r="K324" s="39"/>
      <c r="L324" s="43"/>
      <c r="M324" s="243"/>
      <c r="N324" s="244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154</v>
      </c>
      <c r="AU324" s="16" t="s">
        <v>80</v>
      </c>
    </row>
    <row r="325" s="13" customFormat="1">
      <c r="A325" s="13"/>
      <c r="B325" s="245"/>
      <c r="C325" s="246"/>
      <c r="D325" s="240" t="s">
        <v>155</v>
      </c>
      <c r="E325" s="247" t="s">
        <v>1</v>
      </c>
      <c r="F325" s="248" t="s">
        <v>296</v>
      </c>
      <c r="G325" s="246"/>
      <c r="H325" s="249">
        <v>515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155</v>
      </c>
      <c r="AU325" s="255" t="s">
        <v>80</v>
      </c>
      <c r="AV325" s="13" t="s">
        <v>80</v>
      </c>
      <c r="AW325" s="13" t="s">
        <v>32</v>
      </c>
      <c r="AX325" s="13" t="s">
        <v>76</v>
      </c>
      <c r="AY325" s="255" t="s">
        <v>146</v>
      </c>
    </row>
    <row r="326" s="13" customFormat="1">
      <c r="A326" s="13"/>
      <c r="B326" s="245"/>
      <c r="C326" s="246"/>
      <c r="D326" s="240" t="s">
        <v>155</v>
      </c>
      <c r="E326" s="247" t="s">
        <v>1</v>
      </c>
      <c r="F326" s="248" t="s">
        <v>297</v>
      </c>
      <c r="G326" s="246"/>
      <c r="H326" s="249">
        <v>18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155</v>
      </c>
      <c r="AU326" s="255" t="s">
        <v>80</v>
      </c>
      <c r="AV326" s="13" t="s">
        <v>80</v>
      </c>
      <c r="AW326" s="13" t="s">
        <v>32</v>
      </c>
      <c r="AX326" s="13" t="s">
        <v>76</v>
      </c>
      <c r="AY326" s="255" t="s">
        <v>146</v>
      </c>
    </row>
    <row r="327" s="13" customFormat="1">
      <c r="A327" s="13"/>
      <c r="B327" s="245"/>
      <c r="C327" s="246"/>
      <c r="D327" s="240" t="s">
        <v>155</v>
      </c>
      <c r="E327" s="247" t="s">
        <v>1</v>
      </c>
      <c r="F327" s="248" t="s">
        <v>300</v>
      </c>
      <c r="G327" s="246"/>
      <c r="H327" s="249">
        <v>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155</v>
      </c>
      <c r="AU327" s="255" t="s">
        <v>80</v>
      </c>
      <c r="AV327" s="13" t="s">
        <v>80</v>
      </c>
      <c r="AW327" s="13" t="s">
        <v>32</v>
      </c>
      <c r="AX327" s="13" t="s">
        <v>76</v>
      </c>
      <c r="AY327" s="255" t="s">
        <v>146</v>
      </c>
    </row>
    <row r="328" s="14" customFormat="1">
      <c r="A328" s="14"/>
      <c r="B328" s="256"/>
      <c r="C328" s="257"/>
      <c r="D328" s="240" t="s">
        <v>155</v>
      </c>
      <c r="E328" s="258" t="s">
        <v>1</v>
      </c>
      <c r="F328" s="259" t="s">
        <v>167</v>
      </c>
      <c r="G328" s="257"/>
      <c r="H328" s="260">
        <v>538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155</v>
      </c>
      <c r="AU328" s="266" t="s">
        <v>80</v>
      </c>
      <c r="AV328" s="14" t="s">
        <v>152</v>
      </c>
      <c r="AW328" s="14" t="s">
        <v>4</v>
      </c>
      <c r="AX328" s="14" t="s">
        <v>83</v>
      </c>
      <c r="AY328" s="266" t="s">
        <v>146</v>
      </c>
    </row>
    <row r="329" s="2" customFormat="1" ht="21.75" customHeight="1">
      <c r="A329" s="37"/>
      <c r="B329" s="38"/>
      <c r="C329" s="267" t="s">
        <v>402</v>
      </c>
      <c r="D329" s="267" t="s">
        <v>259</v>
      </c>
      <c r="E329" s="268" t="s">
        <v>403</v>
      </c>
      <c r="F329" s="269" t="s">
        <v>404</v>
      </c>
      <c r="G329" s="270" t="s">
        <v>151</v>
      </c>
      <c r="H329" s="271">
        <v>530.45000000000005</v>
      </c>
      <c r="I329" s="272"/>
      <c r="J329" s="273">
        <f>ROUND(I329*H329,2)</f>
        <v>0</v>
      </c>
      <c r="K329" s="274"/>
      <c r="L329" s="275"/>
      <c r="M329" s="276" t="s">
        <v>1</v>
      </c>
      <c r="N329" s="277" t="s">
        <v>41</v>
      </c>
      <c r="O329" s="90"/>
      <c r="P329" s="236">
        <f>O329*H329</f>
        <v>0</v>
      </c>
      <c r="Q329" s="236">
        <v>0.13100000000000001</v>
      </c>
      <c r="R329" s="236">
        <f>Q329*H329</f>
        <v>69.488950000000003</v>
      </c>
      <c r="S329" s="236">
        <v>0</v>
      </c>
      <c r="T329" s="237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8" t="s">
        <v>185</v>
      </c>
      <c r="AT329" s="238" t="s">
        <v>259</v>
      </c>
      <c r="AU329" s="238" t="s">
        <v>80</v>
      </c>
      <c r="AY329" s="16" t="s">
        <v>146</v>
      </c>
      <c r="BE329" s="239">
        <f>IF(N329="základní",J329,0)</f>
        <v>0</v>
      </c>
      <c r="BF329" s="239">
        <f>IF(N329="snížená",J329,0)</f>
        <v>0</v>
      </c>
      <c r="BG329" s="239">
        <f>IF(N329="zákl. přenesená",J329,0)</f>
        <v>0</v>
      </c>
      <c r="BH329" s="239">
        <f>IF(N329="sníž. přenesená",J329,0)</f>
        <v>0</v>
      </c>
      <c r="BI329" s="239">
        <f>IF(N329="nulová",J329,0)</f>
        <v>0</v>
      </c>
      <c r="BJ329" s="16" t="s">
        <v>83</v>
      </c>
      <c r="BK329" s="239">
        <f>ROUND(I329*H329,2)</f>
        <v>0</v>
      </c>
      <c r="BL329" s="16" t="s">
        <v>152</v>
      </c>
      <c r="BM329" s="238" t="s">
        <v>405</v>
      </c>
    </row>
    <row r="330" s="2" customFormat="1">
      <c r="A330" s="37"/>
      <c r="B330" s="38"/>
      <c r="C330" s="39"/>
      <c r="D330" s="240" t="s">
        <v>154</v>
      </c>
      <c r="E330" s="39"/>
      <c r="F330" s="241" t="s">
        <v>404</v>
      </c>
      <c r="G330" s="39"/>
      <c r="H330" s="39"/>
      <c r="I330" s="242"/>
      <c r="J330" s="39"/>
      <c r="K330" s="39"/>
      <c r="L330" s="43"/>
      <c r="M330" s="243"/>
      <c r="N330" s="244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154</v>
      </c>
      <c r="AU330" s="16" t="s">
        <v>80</v>
      </c>
    </row>
    <row r="331" s="13" customFormat="1">
      <c r="A331" s="13"/>
      <c r="B331" s="245"/>
      <c r="C331" s="246"/>
      <c r="D331" s="240" t="s">
        <v>155</v>
      </c>
      <c r="E331" s="247" t="s">
        <v>1</v>
      </c>
      <c r="F331" s="248" t="s">
        <v>296</v>
      </c>
      <c r="G331" s="246"/>
      <c r="H331" s="249">
        <v>515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155</v>
      </c>
      <c r="AU331" s="255" t="s">
        <v>80</v>
      </c>
      <c r="AV331" s="13" t="s">
        <v>80</v>
      </c>
      <c r="AW331" s="13" t="s">
        <v>32</v>
      </c>
      <c r="AX331" s="13" t="s">
        <v>76</v>
      </c>
      <c r="AY331" s="255" t="s">
        <v>146</v>
      </c>
    </row>
    <row r="332" s="13" customFormat="1">
      <c r="A332" s="13"/>
      <c r="B332" s="245"/>
      <c r="C332" s="246"/>
      <c r="D332" s="240" t="s">
        <v>155</v>
      </c>
      <c r="E332" s="247" t="s">
        <v>1</v>
      </c>
      <c r="F332" s="248" t="s">
        <v>406</v>
      </c>
      <c r="G332" s="246"/>
      <c r="H332" s="249">
        <v>530.45000000000005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155</v>
      </c>
      <c r="AU332" s="255" t="s">
        <v>80</v>
      </c>
      <c r="AV332" s="13" t="s">
        <v>80</v>
      </c>
      <c r="AW332" s="13" t="s">
        <v>32</v>
      </c>
      <c r="AX332" s="13" t="s">
        <v>83</v>
      </c>
      <c r="AY332" s="255" t="s">
        <v>146</v>
      </c>
    </row>
    <row r="333" s="2" customFormat="1" ht="24.15" customHeight="1">
      <c r="A333" s="37"/>
      <c r="B333" s="38"/>
      <c r="C333" s="267" t="s">
        <v>407</v>
      </c>
      <c r="D333" s="267" t="s">
        <v>259</v>
      </c>
      <c r="E333" s="268" t="s">
        <v>408</v>
      </c>
      <c r="F333" s="269" t="s">
        <v>409</v>
      </c>
      <c r="G333" s="270" t="s">
        <v>151</v>
      </c>
      <c r="H333" s="271">
        <v>18.539999999999999</v>
      </c>
      <c r="I333" s="272"/>
      <c r="J333" s="273">
        <f>ROUND(I333*H333,2)</f>
        <v>0</v>
      </c>
      <c r="K333" s="274"/>
      <c r="L333" s="275"/>
      <c r="M333" s="276" t="s">
        <v>1</v>
      </c>
      <c r="N333" s="277" t="s">
        <v>41</v>
      </c>
      <c r="O333" s="90"/>
      <c r="P333" s="236">
        <f>O333*H333</f>
        <v>0</v>
      </c>
      <c r="Q333" s="236">
        <v>0.13100000000000001</v>
      </c>
      <c r="R333" s="236">
        <f>Q333*H333</f>
        <v>2.4287399999999999</v>
      </c>
      <c r="S333" s="236">
        <v>0</v>
      </c>
      <c r="T333" s="23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8" t="s">
        <v>185</v>
      </c>
      <c r="AT333" s="238" t="s">
        <v>259</v>
      </c>
      <c r="AU333" s="238" t="s">
        <v>80</v>
      </c>
      <c r="AY333" s="16" t="s">
        <v>146</v>
      </c>
      <c r="BE333" s="239">
        <f>IF(N333="základní",J333,0)</f>
        <v>0</v>
      </c>
      <c r="BF333" s="239">
        <f>IF(N333="snížená",J333,0)</f>
        <v>0</v>
      </c>
      <c r="BG333" s="239">
        <f>IF(N333="zákl. přenesená",J333,0)</f>
        <v>0</v>
      </c>
      <c r="BH333" s="239">
        <f>IF(N333="sníž. přenesená",J333,0)</f>
        <v>0</v>
      </c>
      <c r="BI333" s="239">
        <f>IF(N333="nulová",J333,0)</f>
        <v>0</v>
      </c>
      <c r="BJ333" s="16" t="s">
        <v>83</v>
      </c>
      <c r="BK333" s="239">
        <f>ROUND(I333*H333,2)</f>
        <v>0</v>
      </c>
      <c r="BL333" s="16" t="s">
        <v>152</v>
      </c>
      <c r="BM333" s="238" t="s">
        <v>410</v>
      </c>
    </row>
    <row r="334" s="2" customFormat="1">
      <c r="A334" s="37"/>
      <c r="B334" s="38"/>
      <c r="C334" s="39"/>
      <c r="D334" s="240" t="s">
        <v>154</v>
      </c>
      <c r="E334" s="39"/>
      <c r="F334" s="241" t="s">
        <v>409</v>
      </c>
      <c r="G334" s="39"/>
      <c r="H334" s="39"/>
      <c r="I334" s="242"/>
      <c r="J334" s="39"/>
      <c r="K334" s="39"/>
      <c r="L334" s="43"/>
      <c r="M334" s="243"/>
      <c r="N334" s="244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154</v>
      </c>
      <c r="AU334" s="16" t="s">
        <v>80</v>
      </c>
    </row>
    <row r="335" s="13" customFormat="1">
      <c r="A335" s="13"/>
      <c r="B335" s="245"/>
      <c r="C335" s="246"/>
      <c r="D335" s="240" t="s">
        <v>155</v>
      </c>
      <c r="E335" s="247" t="s">
        <v>1</v>
      </c>
      <c r="F335" s="248" t="s">
        <v>297</v>
      </c>
      <c r="G335" s="246"/>
      <c r="H335" s="249">
        <v>18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155</v>
      </c>
      <c r="AU335" s="255" t="s">
        <v>80</v>
      </c>
      <c r="AV335" s="13" t="s">
        <v>80</v>
      </c>
      <c r="AW335" s="13" t="s">
        <v>32</v>
      </c>
      <c r="AX335" s="13" t="s">
        <v>76</v>
      </c>
      <c r="AY335" s="255" t="s">
        <v>146</v>
      </c>
    </row>
    <row r="336" s="13" customFormat="1">
      <c r="A336" s="13"/>
      <c r="B336" s="245"/>
      <c r="C336" s="246"/>
      <c r="D336" s="240" t="s">
        <v>155</v>
      </c>
      <c r="E336" s="247" t="s">
        <v>1</v>
      </c>
      <c r="F336" s="248" t="s">
        <v>411</v>
      </c>
      <c r="G336" s="246"/>
      <c r="H336" s="249">
        <v>18.539999999999999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155</v>
      </c>
      <c r="AU336" s="255" t="s">
        <v>80</v>
      </c>
      <c r="AV336" s="13" t="s">
        <v>80</v>
      </c>
      <c r="AW336" s="13" t="s">
        <v>32</v>
      </c>
      <c r="AX336" s="13" t="s">
        <v>83</v>
      </c>
      <c r="AY336" s="255" t="s">
        <v>146</v>
      </c>
    </row>
    <row r="337" s="2" customFormat="1" ht="24.15" customHeight="1">
      <c r="A337" s="37"/>
      <c r="B337" s="38"/>
      <c r="C337" s="267" t="s">
        <v>412</v>
      </c>
      <c r="D337" s="267" t="s">
        <v>259</v>
      </c>
      <c r="E337" s="268" t="s">
        <v>413</v>
      </c>
      <c r="F337" s="269" t="s">
        <v>414</v>
      </c>
      <c r="G337" s="270" t="s">
        <v>198</v>
      </c>
      <c r="H337" s="271">
        <v>30</v>
      </c>
      <c r="I337" s="272"/>
      <c r="J337" s="273">
        <f>ROUND(I337*H337,2)</f>
        <v>0</v>
      </c>
      <c r="K337" s="274"/>
      <c r="L337" s="275"/>
      <c r="M337" s="276" t="s">
        <v>1</v>
      </c>
      <c r="N337" s="277" t="s">
        <v>41</v>
      </c>
      <c r="O337" s="90"/>
      <c r="P337" s="236">
        <f>O337*H337</f>
        <v>0</v>
      </c>
      <c r="Q337" s="236">
        <v>0.00142</v>
      </c>
      <c r="R337" s="236">
        <f>Q337*H337</f>
        <v>0.042599999999999999</v>
      </c>
      <c r="S337" s="236">
        <v>0</v>
      </c>
      <c r="T337" s="237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8" t="s">
        <v>185</v>
      </c>
      <c r="AT337" s="238" t="s">
        <v>259</v>
      </c>
      <c r="AU337" s="238" t="s">
        <v>80</v>
      </c>
      <c r="AY337" s="16" t="s">
        <v>146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6" t="s">
        <v>83</v>
      </c>
      <c r="BK337" s="239">
        <f>ROUND(I337*H337,2)</f>
        <v>0</v>
      </c>
      <c r="BL337" s="16" t="s">
        <v>152</v>
      </c>
      <c r="BM337" s="238" t="s">
        <v>415</v>
      </c>
    </row>
    <row r="338" s="2" customFormat="1">
      <c r="A338" s="37"/>
      <c r="B338" s="38"/>
      <c r="C338" s="39"/>
      <c r="D338" s="240" t="s">
        <v>154</v>
      </c>
      <c r="E338" s="39"/>
      <c r="F338" s="241" t="s">
        <v>414</v>
      </c>
      <c r="G338" s="39"/>
      <c r="H338" s="39"/>
      <c r="I338" s="242"/>
      <c r="J338" s="39"/>
      <c r="K338" s="39"/>
      <c r="L338" s="43"/>
      <c r="M338" s="243"/>
      <c r="N338" s="244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154</v>
      </c>
      <c r="AU338" s="16" t="s">
        <v>80</v>
      </c>
    </row>
    <row r="339" s="2" customFormat="1" ht="24.15" customHeight="1">
      <c r="A339" s="37"/>
      <c r="B339" s="38"/>
      <c r="C339" s="226" t="s">
        <v>416</v>
      </c>
      <c r="D339" s="226" t="s">
        <v>148</v>
      </c>
      <c r="E339" s="227" t="s">
        <v>417</v>
      </c>
      <c r="F339" s="228" t="s">
        <v>418</v>
      </c>
      <c r="G339" s="229" t="s">
        <v>151</v>
      </c>
      <c r="H339" s="230">
        <v>523</v>
      </c>
      <c r="I339" s="231"/>
      <c r="J339" s="232">
        <f>ROUND(I339*H339,2)</f>
        <v>0</v>
      </c>
      <c r="K339" s="233"/>
      <c r="L339" s="43"/>
      <c r="M339" s="234" t="s">
        <v>1</v>
      </c>
      <c r="N339" s="235" t="s">
        <v>41</v>
      </c>
      <c r="O339" s="90"/>
      <c r="P339" s="236">
        <f>O339*H339</f>
        <v>0</v>
      </c>
      <c r="Q339" s="236">
        <v>0.11162</v>
      </c>
      <c r="R339" s="236">
        <f>Q339*H339</f>
        <v>58.37726</v>
      </c>
      <c r="S339" s="236">
        <v>0</v>
      </c>
      <c r="T339" s="23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8" t="s">
        <v>152</v>
      </c>
      <c r="AT339" s="238" t="s">
        <v>148</v>
      </c>
      <c r="AU339" s="238" t="s">
        <v>80</v>
      </c>
      <c r="AY339" s="16" t="s">
        <v>146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6" t="s">
        <v>83</v>
      </c>
      <c r="BK339" s="239">
        <f>ROUND(I339*H339,2)</f>
        <v>0</v>
      </c>
      <c r="BL339" s="16" t="s">
        <v>152</v>
      </c>
      <c r="BM339" s="238" t="s">
        <v>419</v>
      </c>
    </row>
    <row r="340" s="2" customFormat="1">
      <c r="A340" s="37"/>
      <c r="B340" s="38"/>
      <c r="C340" s="39"/>
      <c r="D340" s="240" t="s">
        <v>154</v>
      </c>
      <c r="E340" s="39"/>
      <c r="F340" s="241" t="s">
        <v>418</v>
      </c>
      <c r="G340" s="39"/>
      <c r="H340" s="39"/>
      <c r="I340" s="242"/>
      <c r="J340" s="39"/>
      <c r="K340" s="39"/>
      <c r="L340" s="43"/>
      <c r="M340" s="243"/>
      <c r="N340" s="244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154</v>
      </c>
      <c r="AU340" s="16" t="s">
        <v>80</v>
      </c>
    </row>
    <row r="341" s="13" customFormat="1">
      <c r="A341" s="13"/>
      <c r="B341" s="245"/>
      <c r="C341" s="246"/>
      <c r="D341" s="240" t="s">
        <v>155</v>
      </c>
      <c r="E341" s="247" t="s">
        <v>1</v>
      </c>
      <c r="F341" s="248" t="s">
        <v>295</v>
      </c>
      <c r="G341" s="246"/>
      <c r="H341" s="249">
        <v>430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155</v>
      </c>
      <c r="AU341" s="255" t="s">
        <v>80</v>
      </c>
      <c r="AV341" s="13" t="s">
        <v>80</v>
      </c>
      <c r="AW341" s="13" t="s">
        <v>32</v>
      </c>
      <c r="AX341" s="13" t="s">
        <v>76</v>
      </c>
      <c r="AY341" s="255" t="s">
        <v>146</v>
      </c>
    </row>
    <row r="342" s="13" customFormat="1">
      <c r="A342" s="13"/>
      <c r="B342" s="245"/>
      <c r="C342" s="246"/>
      <c r="D342" s="240" t="s">
        <v>155</v>
      </c>
      <c r="E342" s="247" t="s">
        <v>1</v>
      </c>
      <c r="F342" s="248" t="s">
        <v>298</v>
      </c>
      <c r="G342" s="246"/>
      <c r="H342" s="249">
        <v>68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155</v>
      </c>
      <c r="AU342" s="255" t="s">
        <v>80</v>
      </c>
      <c r="AV342" s="13" t="s">
        <v>80</v>
      </c>
      <c r="AW342" s="13" t="s">
        <v>32</v>
      </c>
      <c r="AX342" s="13" t="s">
        <v>76</v>
      </c>
      <c r="AY342" s="255" t="s">
        <v>146</v>
      </c>
    </row>
    <row r="343" s="13" customFormat="1">
      <c r="A343" s="13"/>
      <c r="B343" s="245"/>
      <c r="C343" s="246"/>
      <c r="D343" s="240" t="s">
        <v>155</v>
      </c>
      <c r="E343" s="247" t="s">
        <v>1</v>
      </c>
      <c r="F343" s="248" t="s">
        <v>299</v>
      </c>
      <c r="G343" s="246"/>
      <c r="H343" s="249">
        <v>25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155</v>
      </c>
      <c r="AU343" s="255" t="s">
        <v>80</v>
      </c>
      <c r="AV343" s="13" t="s">
        <v>80</v>
      </c>
      <c r="AW343" s="13" t="s">
        <v>32</v>
      </c>
      <c r="AX343" s="13" t="s">
        <v>76</v>
      </c>
      <c r="AY343" s="255" t="s">
        <v>146</v>
      </c>
    </row>
    <row r="344" s="14" customFormat="1">
      <c r="A344" s="14"/>
      <c r="B344" s="256"/>
      <c r="C344" s="257"/>
      <c r="D344" s="240" t="s">
        <v>155</v>
      </c>
      <c r="E344" s="258" t="s">
        <v>1</v>
      </c>
      <c r="F344" s="259" t="s">
        <v>167</v>
      </c>
      <c r="G344" s="257"/>
      <c r="H344" s="260">
        <v>523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155</v>
      </c>
      <c r="AU344" s="266" t="s">
        <v>80</v>
      </c>
      <c r="AV344" s="14" t="s">
        <v>152</v>
      </c>
      <c r="AW344" s="14" t="s">
        <v>4</v>
      </c>
      <c r="AX344" s="14" t="s">
        <v>83</v>
      </c>
      <c r="AY344" s="266" t="s">
        <v>146</v>
      </c>
    </row>
    <row r="345" s="2" customFormat="1" ht="21.75" customHeight="1">
      <c r="A345" s="37"/>
      <c r="B345" s="38"/>
      <c r="C345" s="267" t="s">
        <v>420</v>
      </c>
      <c r="D345" s="267" t="s">
        <v>259</v>
      </c>
      <c r="E345" s="268" t="s">
        <v>421</v>
      </c>
      <c r="F345" s="269" t="s">
        <v>422</v>
      </c>
      <c r="G345" s="270" t="s">
        <v>151</v>
      </c>
      <c r="H345" s="271">
        <v>37.5</v>
      </c>
      <c r="I345" s="272"/>
      <c r="J345" s="273">
        <f>ROUND(I345*H345,2)</f>
        <v>0</v>
      </c>
      <c r="K345" s="274"/>
      <c r="L345" s="275"/>
      <c r="M345" s="276" t="s">
        <v>1</v>
      </c>
      <c r="N345" s="277" t="s">
        <v>41</v>
      </c>
      <c r="O345" s="90"/>
      <c r="P345" s="236">
        <f>O345*H345</f>
        <v>0</v>
      </c>
      <c r="Q345" s="236">
        <v>0.17599999999999999</v>
      </c>
      <c r="R345" s="236">
        <f>Q345*H345</f>
        <v>6.5999999999999996</v>
      </c>
      <c r="S345" s="236">
        <v>0</v>
      </c>
      <c r="T345" s="237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8" t="s">
        <v>185</v>
      </c>
      <c r="AT345" s="238" t="s">
        <v>259</v>
      </c>
      <c r="AU345" s="238" t="s">
        <v>80</v>
      </c>
      <c r="AY345" s="16" t="s">
        <v>146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6" t="s">
        <v>83</v>
      </c>
      <c r="BK345" s="239">
        <f>ROUND(I345*H345,2)</f>
        <v>0</v>
      </c>
      <c r="BL345" s="16" t="s">
        <v>152</v>
      </c>
      <c r="BM345" s="238" t="s">
        <v>423</v>
      </c>
    </row>
    <row r="346" s="2" customFormat="1">
      <c r="A346" s="37"/>
      <c r="B346" s="38"/>
      <c r="C346" s="39"/>
      <c r="D346" s="240" t="s">
        <v>154</v>
      </c>
      <c r="E346" s="39"/>
      <c r="F346" s="241" t="s">
        <v>422</v>
      </c>
      <c r="G346" s="39"/>
      <c r="H346" s="39"/>
      <c r="I346" s="242"/>
      <c r="J346" s="39"/>
      <c r="K346" s="39"/>
      <c r="L346" s="43"/>
      <c r="M346" s="243"/>
      <c r="N346" s="244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154</v>
      </c>
      <c r="AU346" s="16" t="s">
        <v>80</v>
      </c>
    </row>
    <row r="347" s="13" customFormat="1">
      <c r="A347" s="13"/>
      <c r="B347" s="245"/>
      <c r="C347" s="246"/>
      <c r="D347" s="240" t="s">
        <v>155</v>
      </c>
      <c r="E347" s="247" t="s">
        <v>1</v>
      </c>
      <c r="F347" s="248" t="s">
        <v>424</v>
      </c>
      <c r="G347" s="246"/>
      <c r="H347" s="249">
        <v>36.408000000000001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155</v>
      </c>
      <c r="AU347" s="255" t="s">
        <v>80</v>
      </c>
      <c r="AV347" s="13" t="s">
        <v>80</v>
      </c>
      <c r="AW347" s="13" t="s">
        <v>32</v>
      </c>
      <c r="AX347" s="13" t="s">
        <v>76</v>
      </c>
      <c r="AY347" s="255" t="s">
        <v>146</v>
      </c>
    </row>
    <row r="348" s="13" customFormat="1">
      <c r="A348" s="13"/>
      <c r="B348" s="245"/>
      <c r="C348" s="246"/>
      <c r="D348" s="240" t="s">
        <v>155</v>
      </c>
      <c r="E348" s="247" t="s">
        <v>1</v>
      </c>
      <c r="F348" s="248" t="s">
        <v>425</v>
      </c>
      <c r="G348" s="246"/>
      <c r="H348" s="249">
        <v>37.5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155</v>
      </c>
      <c r="AU348" s="255" t="s">
        <v>80</v>
      </c>
      <c r="AV348" s="13" t="s">
        <v>80</v>
      </c>
      <c r="AW348" s="13" t="s">
        <v>32</v>
      </c>
      <c r="AX348" s="13" t="s">
        <v>83</v>
      </c>
      <c r="AY348" s="255" t="s">
        <v>146</v>
      </c>
    </row>
    <row r="349" s="2" customFormat="1" ht="21.75" customHeight="1">
      <c r="A349" s="37"/>
      <c r="B349" s="38"/>
      <c r="C349" s="267" t="s">
        <v>426</v>
      </c>
      <c r="D349" s="267" t="s">
        <v>259</v>
      </c>
      <c r="E349" s="268" t="s">
        <v>427</v>
      </c>
      <c r="F349" s="269" t="s">
        <v>428</v>
      </c>
      <c r="G349" s="270" t="s">
        <v>151</v>
      </c>
      <c r="H349" s="271">
        <v>475.44</v>
      </c>
      <c r="I349" s="272"/>
      <c r="J349" s="273">
        <f>ROUND(I349*H349,2)</f>
        <v>0</v>
      </c>
      <c r="K349" s="274"/>
      <c r="L349" s="275"/>
      <c r="M349" s="276" t="s">
        <v>1</v>
      </c>
      <c r="N349" s="277" t="s">
        <v>41</v>
      </c>
      <c r="O349" s="90"/>
      <c r="P349" s="236">
        <f>O349*H349</f>
        <v>0</v>
      </c>
      <c r="Q349" s="236">
        <v>0.14999999999999999</v>
      </c>
      <c r="R349" s="236">
        <f>Q349*H349</f>
        <v>71.316000000000002</v>
      </c>
      <c r="S349" s="236">
        <v>0</v>
      </c>
      <c r="T349" s="237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8" t="s">
        <v>185</v>
      </c>
      <c r="AT349" s="238" t="s">
        <v>259</v>
      </c>
      <c r="AU349" s="238" t="s">
        <v>80</v>
      </c>
      <c r="AY349" s="16" t="s">
        <v>146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6" t="s">
        <v>83</v>
      </c>
      <c r="BK349" s="239">
        <f>ROUND(I349*H349,2)</f>
        <v>0</v>
      </c>
      <c r="BL349" s="16" t="s">
        <v>152</v>
      </c>
      <c r="BM349" s="238" t="s">
        <v>429</v>
      </c>
    </row>
    <row r="350" s="2" customFormat="1">
      <c r="A350" s="37"/>
      <c r="B350" s="38"/>
      <c r="C350" s="39"/>
      <c r="D350" s="240" t="s">
        <v>154</v>
      </c>
      <c r="E350" s="39"/>
      <c r="F350" s="241" t="s">
        <v>428</v>
      </c>
      <c r="G350" s="39"/>
      <c r="H350" s="39"/>
      <c r="I350" s="242"/>
      <c r="J350" s="39"/>
      <c r="K350" s="39"/>
      <c r="L350" s="43"/>
      <c r="M350" s="243"/>
      <c r="N350" s="244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154</v>
      </c>
      <c r="AU350" s="16" t="s">
        <v>80</v>
      </c>
    </row>
    <row r="351" s="13" customFormat="1">
      <c r="A351" s="13"/>
      <c r="B351" s="245"/>
      <c r="C351" s="246"/>
      <c r="D351" s="240" t="s">
        <v>155</v>
      </c>
      <c r="E351" s="247" t="s">
        <v>1</v>
      </c>
      <c r="F351" s="248" t="s">
        <v>295</v>
      </c>
      <c r="G351" s="246"/>
      <c r="H351" s="249">
        <v>430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155</v>
      </c>
      <c r="AU351" s="255" t="s">
        <v>80</v>
      </c>
      <c r="AV351" s="13" t="s">
        <v>80</v>
      </c>
      <c r="AW351" s="13" t="s">
        <v>32</v>
      </c>
      <c r="AX351" s="13" t="s">
        <v>76</v>
      </c>
      <c r="AY351" s="255" t="s">
        <v>146</v>
      </c>
    </row>
    <row r="352" s="13" customFormat="1">
      <c r="A352" s="13"/>
      <c r="B352" s="245"/>
      <c r="C352" s="246"/>
      <c r="D352" s="240" t="s">
        <v>155</v>
      </c>
      <c r="E352" s="247" t="s">
        <v>1</v>
      </c>
      <c r="F352" s="248" t="s">
        <v>298</v>
      </c>
      <c r="G352" s="246"/>
      <c r="H352" s="249">
        <v>68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5" t="s">
        <v>155</v>
      </c>
      <c r="AU352" s="255" t="s">
        <v>80</v>
      </c>
      <c r="AV352" s="13" t="s">
        <v>80</v>
      </c>
      <c r="AW352" s="13" t="s">
        <v>32</v>
      </c>
      <c r="AX352" s="13" t="s">
        <v>76</v>
      </c>
      <c r="AY352" s="255" t="s">
        <v>146</v>
      </c>
    </row>
    <row r="353" s="13" customFormat="1">
      <c r="A353" s="13"/>
      <c r="B353" s="245"/>
      <c r="C353" s="246"/>
      <c r="D353" s="240" t="s">
        <v>155</v>
      </c>
      <c r="E353" s="247" t="s">
        <v>1</v>
      </c>
      <c r="F353" s="248" t="s">
        <v>430</v>
      </c>
      <c r="G353" s="246"/>
      <c r="H353" s="249">
        <v>-36.408000000000001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155</v>
      </c>
      <c r="AU353" s="255" t="s">
        <v>80</v>
      </c>
      <c r="AV353" s="13" t="s">
        <v>80</v>
      </c>
      <c r="AW353" s="13" t="s">
        <v>32</v>
      </c>
      <c r="AX353" s="13" t="s">
        <v>76</v>
      </c>
      <c r="AY353" s="255" t="s">
        <v>146</v>
      </c>
    </row>
    <row r="354" s="13" customFormat="1">
      <c r="A354" s="13"/>
      <c r="B354" s="245"/>
      <c r="C354" s="246"/>
      <c r="D354" s="240" t="s">
        <v>155</v>
      </c>
      <c r="E354" s="247" t="s">
        <v>1</v>
      </c>
      <c r="F354" s="248" t="s">
        <v>431</v>
      </c>
      <c r="G354" s="246"/>
      <c r="H354" s="249">
        <v>475.44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155</v>
      </c>
      <c r="AU354" s="255" t="s">
        <v>80</v>
      </c>
      <c r="AV354" s="13" t="s">
        <v>80</v>
      </c>
      <c r="AW354" s="13" t="s">
        <v>32</v>
      </c>
      <c r="AX354" s="13" t="s">
        <v>83</v>
      </c>
      <c r="AY354" s="255" t="s">
        <v>146</v>
      </c>
    </row>
    <row r="355" s="2" customFormat="1" ht="24.15" customHeight="1">
      <c r="A355" s="37"/>
      <c r="B355" s="38"/>
      <c r="C355" s="267" t="s">
        <v>432</v>
      </c>
      <c r="D355" s="267" t="s">
        <v>259</v>
      </c>
      <c r="E355" s="268" t="s">
        <v>433</v>
      </c>
      <c r="F355" s="269" t="s">
        <v>434</v>
      </c>
      <c r="G355" s="270" t="s">
        <v>151</v>
      </c>
      <c r="H355" s="271">
        <v>25.75</v>
      </c>
      <c r="I355" s="272"/>
      <c r="J355" s="273">
        <f>ROUND(I355*H355,2)</f>
        <v>0</v>
      </c>
      <c r="K355" s="274"/>
      <c r="L355" s="275"/>
      <c r="M355" s="276" t="s">
        <v>1</v>
      </c>
      <c r="N355" s="277" t="s">
        <v>41</v>
      </c>
      <c r="O355" s="90"/>
      <c r="P355" s="236">
        <f>O355*H355</f>
        <v>0</v>
      </c>
      <c r="Q355" s="236">
        <v>0.17499999999999999</v>
      </c>
      <c r="R355" s="236">
        <f>Q355*H355</f>
        <v>4.5062499999999996</v>
      </c>
      <c r="S355" s="236">
        <v>0</v>
      </c>
      <c r="T355" s="237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8" t="s">
        <v>185</v>
      </c>
      <c r="AT355" s="238" t="s">
        <v>259</v>
      </c>
      <c r="AU355" s="238" t="s">
        <v>80</v>
      </c>
      <c r="AY355" s="16" t="s">
        <v>146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6" t="s">
        <v>83</v>
      </c>
      <c r="BK355" s="239">
        <f>ROUND(I355*H355,2)</f>
        <v>0</v>
      </c>
      <c r="BL355" s="16" t="s">
        <v>152</v>
      </c>
      <c r="BM355" s="238" t="s">
        <v>435</v>
      </c>
    </row>
    <row r="356" s="2" customFormat="1">
      <c r="A356" s="37"/>
      <c r="B356" s="38"/>
      <c r="C356" s="39"/>
      <c r="D356" s="240" t="s">
        <v>154</v>
      </c>
      <c r="E356" s="39"/>
      <c r="F356" s="241" t="s">
        <v>434</v>
      </c>
      <c r="G356" s="39"/>
      <c r="H356" s="39"/>
      <c r="I356" s="242"/>
      <c r="J356" s="39"/>
      <c r="K356" s="39"/>
      <c r="L356" s="43"/>
      <c r="M356" s="243"/>
      <c r="N356" s="244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154</v>
      </c>
      <c r="AU356" s="16" t="s">
        <v>80</v>
      </c>
    </row>
    <row r="357" s="13" customFormat="1">
      <c r="A357" s="13"/>
      <c r="B357" s="245"/>
      <c r="C357" s="246"/>
      <c r="D357" s="240" t="s">
        <v>155</v>
      </c>
      <c r="E357" s="247" t="s">
        <v>1</v>
      </c>
      <c r="F357" s="248" t="s">
        <v>299</v>
      </c>
      <c r="G357" s="246"/>
      <c r="H357" s="249">
        <v>25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155</v>
      </c>
      <c r="AU357" s="255" t="s">
        <v>80</v>
      </c>
      <c r="AV357" s="13" t="s">
        <v>80</v>
      </c>
      <c r="AW357" s="13" t="s">
        <v>32</v>
      </c>
      <c r="AX357" s="13" t="s">
        <v>76</v>
      </c>
      <c r="AY357" s="255" t="s">
        <v>146</v>
      </c>
    </row>
    <row r="358" s="13" customFormat="1">
      <c r="A358" s="13"/>
      <c r="B358" s="245"/>
      <c r="C358" s="246"/>
      <c r="D358" s="240" t="s">
        <v>155</v>
      </c>
      <c r="E358" s="247" t="s">
        <v>1</v>
      </c>
      <c r="F358" s="248" t="s">
        <v>436</v>
      </c>
      <c r="G358" s="246"/>
      <c r="H358" s="249">
        <v>25.75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155</v>
      </c>
      <c r="AU358" s="255" t="s">
        <v>80</v>
      </c>
      <c r="AV358" s="13" t="s">
        <v>80</v>
      </c>
      <c r="AW358" s="13" t="s">
        <v>32</v>
      </c>
      <c r="AX358" s="13" t="s">
        <v>83</v>
      </c>
      <c r="AY358" s="255" t="s">
        <v>146</v>
      </c>
    </row>
    <row r="359" s="12" customFormat="1" ht="22.8" customHeight="1">
      <c r="A359" s="12"/>
      <c r="B359" s="210"/>
      <c r="C359" s="211"/>
      <c r="D359" s="212" t="s">
        <v>75</v>
      </c>
      <c r="E359" s="224" t="s">
        <v>185</v>
      </c>
      <c r="F359" s="224" t="s">
        <v>437</v>
      </c>
      <c r="G359" s="211"/>
      <c r="H359" s="211"/>
      <c r="I359" s="214"/>
      <c r="J359" s="225">
        <f>BK359</f>
        <v>0</v>
      </c>
      <c r="K359" s="211"/>
      <c r="L359" s="216"/>
      <c r="M359" s="217"/>
      <c r="N359" s="218"/>
      <c r="O359" s="218"/>
      <c r="P359" s="219">
        <f>SUM(P360:P387)</f>
        <v>0</v>
      </c>
      <c r="Q359" s="218"/>
      <c r="R359" s="219">
        <f>SUM(R360:R387)</f>
        <v>4.4926399999999997</v>
      </c>
      <c r="S359" s="218"/>
      <c r="T359" s="220">
        <f>SUM(T360:T387)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1" t="s">
        <v>83</v>
      </c>
      <c r="AT359" s="222" t="s">
        <v>75</v>
      </c>
      <c r="AU359" s="222" t="s">
        <v>83</v>
      </c>
      <c r="AY359" s="221" t="s">
        <v>146</v>
      </c>
      <c r="BK359" s="223">
        <f>SUM(BK360:BK387)</f>
        <v>0</v>
      </c>
    </row>
    <row r="360" s="2" customFormat="1" ht="16.5" customHeight="1">
      <c r="A360" s="37"/>
      <c r="B360" s="38"/>
      <c r="C360" s="226" t="s">
        <v>438</v>
      </c>
      <c r="D360" s="226" t="s">
        <v>148</v>
      </c>
      <c r="E360" s="227" t="s">
        <v>439</v>
      </c>
      <c r="F360" s="228" t="s">
        <v>440</v>
      </c>
      <c r="G360" s="229" t="s">
        <v>441</v>
      </c>
      <c r="H360" s="230">
        <v>2</v>
      </c>
      <c r="I360" s="231"/>
      <c r="J360" s="232">
        <f>ROUND(I360*H360,2)</f>
        <v>0</v>
      </c>
      <c r="K360" s="233"/>
      <c r="L360" s="43"/>
      <c r="M360" s="234" t="s">
        <v>1</v>
      </c>
      <c r="N360" s="235" t="s">
        <v>41</v>
      </c>
      <c r="O360" s="90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8" t="s">
        <v>152</v>
      </c>
      <c r="AT360" s="238" t="s">
        <v>148</v>
      </c>
      <c r="AU360" s="238" t="s">
        <v>80</v>
      </c>
      <c r="AY360" s="16" t="s">
        <v>146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6" t="s">
        <v>83</v>
      </c>
      <c r="BK360" s="239">
        <f>ROUND(I360*H360,2)</f>
        <v>0</v>
      </c>
      <c r="BL360" s="16" t="s">
        <v>152</v>
      </c>
      <c r="BM360" s="238" t="s">
        <v>442</v>
      </c>
    </row>
    <row r="361" s="2" customFormat="1">
      <c r="A361" s="37"/>
      <c r="B361" s="38"/>
      <c r="C361" s="39"/>
      <c r="D361" s="240" t="s">
        <v>154</v>
      </c>
      <c r="E361" s="39"/>
      <c r="F361" s="241" t="s">
        <v>440</v>
      </c>
      <c r="G361" s="39"/>
      <c r="H361" s="39"/>
      <c r="I361" s="242"/>
      <c r="J361" s="39"/>
      <c r="K361" s="39"/>
      <c r="L361" s="43"/>
      <c r="M361" s="243"/>
      <c r="N361" s="244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154</v>
      </c>
      <c r="AU361" s="16" t="s">
        <v>80</v>
      </c>
    </row>
    <row r="362" s="2" customFormat="1" ht="24.15" customHeight="1">
      <c r="A362" s="37"/>
      <c r="B362" s="38"/>
      <c r="C362" s="226" t="s">
        <v>443</v>
      </c>
      <c r="D362" s="226" t="s">
        <v>148</v>
      </c>
      <c r="E362" s="227" t="s">
        <v>444</v>
      </c>
      <c r="F362" s="228" t="s">
        <v>445</v>
      </c>
      <c r="G362" s="229" t="s">
        <v>441</v>
      </c>
      <c r="H362" s="230">
        <v>4</v>
      </c>
      <c r="I362" s="231"/>
      <c r="J362" s="232">
        <f>ROUND(I362*H362,2)</f>
        <v>0</v>
      </c>
      <c r="K362" s="233"/>
      <c r="L362" s="43"/>
      <c r="M362" s="234" t="s">
        <v>1</v>
      </c>
      <c r="N362" s="235" t="s">
        <v>41</v>
      </c>
      <c r="O362" s="90"/>
      <c r="P362" s="236">
        <f>O362*H362</f>
        <v>0</v>
      </c>
      <c r="Q362" s="236">
        <v>0.14494000000000001</v>
      </c>
      <c r="R362" s="236">
        <f>Q362*H362</f>
        <v>0.57976000000000005</v>
      </c>
      <c r="S362" s="236">
        <v>0</v>
      </c>
      <c r="T362" s="237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8" t="s">
        <v>152</v>
      </c>
      <c r="AT362" s="238" t="s">
        <v>148</v>
      </c>
      <c r="AU362" s="238" t="s">
        <v>80</v>
      </c>
      <c r="AY362" s="16" t="s">
        <v>146</v>
      </c>
      <c r="BE362" s="239">
        <f>IF(N362="základní",J362,0)</f>
        <v>0</v>
      </c>
      <c r="BF362" s="239">
        <f>IF(N362="snížená",J362,0)</f>
        <v>0</v>
      </c>
      <c r="BG362" s="239">
        <f>IF(N362="zákl. přenesená",J362,0)</f>
        <v>0</v>
      </c>
      <c r="BH362" s="239">
        <f>IF(N362="sníž. přenesená",J362,0)</f>
        <v>0</v>
      </c>
      <c r="BI362" s="239">
        <f>IF(N362="nulová",J362,0)</f>
        <v>0</v>
      </c>
      <c r="BJ362" s="16" t="s">
        <v>83</v>
      </c>
      <c r="BK362" s="239">
        <f>ROUND(I362*H362,2)</f>
        <v>0</v>
      </c>
      <c r="BL362" s="16" t="s">
        <v>152</v>
      </c>
      <c r="BM362" s="238" t="s">
        <v>446</v>
      </c>
    </row>
    <row r="363" s="2" customFormat="1">
      <c r="A363" s="37"/>
      <c r="B363" s="38"/>
      <c r="C363" s="39"/>
      <c r="D363" s="240" t="s">
        <v>154</v>
      </c>
      <c r="E363" s="39"/>
      <c r="F363" s="241" t="s">
        <v>445</v>
      </c>
      <c r="G363" s="39"/>
      <c r="H363" s="39"/>
      <c r="I363" s="242"/>
      <c r="J363" s="39"/>
      <c r="K363" s="39"/>
      <c r="L363" s="43"/>
      <c r="M363" s="243"/>
      <c r="N363" s="244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154</v>
      </c>
      <c r="AU363" s="16" t="s">
        <v>80</v>
      </c>
    </row>
    <row r="364" s="2" customFormat="1" ht="24.15" customHeight="1">
      <c r="A364" s="37"/>
      <c r="B364" s="38"/>
      <c r="C364" s="267" t="s">
        <v>447</v>
      </c>
      <c r="D364" s="267" t="s">
        <v>259</v>
      </c>
      <c r="E364" s="268" t="s">
        <v>448</v>
      </c>
      <c r="F364" s="269" t="s">
        <v>449</v>
      </c>
      <c r="G364" s="270" t="s">
        <v>441</v>
      </c>
      <c r="H364" s="271">
        <v>4</v>
      </c>
      <c r="I364" s="272"/>
      <c r="J364" s="273">
        <f>ROUND(I364*H364,2)</f>
        <v>0</v>
      </c>
      <c r="K364" s="274"/>
      <c r="L364" s="275"/>
      <c r="M364" s="276" t="s">
        <v>1</v>
      </c>
      <c r="N364" s="277" t="s">
        <v>41</v>
      </c>
      <c r="O364" s="90"/>
      <c r="P364" s="236">
        <f>O364*H364</f>
        <v>0</v>
      </c>
      <c r="Q364" s="236">
        <v>0.071999999999999995</v>
      </c>
      <c r="R364" s="236">
        <f>Q364*H364</f>
        <v>0.28799999999999998</v>
      </c>
      <c r="S364" s="236">
        <v>0</v>
      </c>
      <c r="T364" s="237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8" t="s">
        <v>185</v>
      </c>
      <c r="AT364" s="238" t="s">
        <v>259</v>
      </c>
      <c r="AU364" s="238" t="s">
        <v>80</v>
      </c>
      <c r="AY364" s="16" t="s">
        <v>146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6" t="s">
        <v>83</v>
      </c>
      <c r="BK364" s="239">
        <f>ROUND(I364*H364,2)</f>
        <v>0</v>
      </c>
      <c r="BL364" s="16" t="s">
        <v>152</v>
      </c>
      <c r="BM364" s="238" t="s">
        <v>450</v>
      </c>
    </row>
    <row r="365" s="2" customFormat="1">
      <c r="A365" s="37"/>
      <c r="B365" s="38"/>
      <c r="C365" s="39"/>
      <c r="D365" s="240" t="s">
        <v>154</v>
      </c>
      <c r="E365" s="39"/>
      <c r="F365" s="241" t="s">
        <v>449</v>
      </c>
      <c r="G365" s="39"/>
      <c r="H365" s="39"/>
      <c r="I365" s="242"/>
      <c r="J365" s="39"/>
      <c r="K365" s="39"/>
      <c r="L365" s="43"/>
      <c r="M365" s="243"/>
      <c r="N365" s="244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6" t="s">
        <v>154</v>
      </c>
      <c r="AU365" s="16" t="s">
        <v>80</v>
      </c>
    </row>
    <row r="366" s="2" customFormat="1" ht="21.75" customHeight="1">
      <c r="A366" s="37"/>
      <c r="B366" s="38"/>
      <c r="C366" s="267" t="s">
        <v>451</v>
      </c>
      <c r="D366" s="267" t="s">
        <v>259</v>
      </c>
      <c r="E366" s="268" t="s">
        <v>452</v>
      </c>
      <c r="F366" s="269" t="s">
        <v>453</v>
      </c>
      <c r="G366" s="270" t="s">
        <v>441</v>
      </c>
      <c r="H366" s="271">
        <v>4</v>
      </c>
      <c r="I366" s="272"/>
      <c r="J366" s="273">
        <f>ROUND(I366*H366,2)</f>
        <v>0</v>
      </c>
      <c r="K366" s="274"/>
      <c r="L366" s="275"/>
      <c r="M366" s="276" t="s">
        <v>1</v>
      </c>
      <c r="N366" s="277" t="s">
        <v>41</v>
      </c>
      <c r="O366" s="90"/>
      <c r="P366" s="236">
        <f>O366*H366</f>
        <v>0</v>
      </c>
      <c r="Q366" s="236">
        <v>0.111</v>
      </c>
      <c r="R366" s="236">
        <f>Q366*H366</f>
        <v>0.44400000000000001</v>
      </c>
      <c r="S366" s="236">
        <v>0</v>
      </c>
      <c r="T366" s="237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8" t="s">
        <v>185</v>
      </c>
      <c r="AT366" s="238" t="s">
        <v>259</v>
      </c>
      <c r="AU366" s="238" t="s">
        <v>80</v>
      </c>
      <c r="AY366" s="16" t="s">
        <v>146</v>
      </c>
      <c r="BE366" s="239">
        <f>IF(N366="základní",J366,0)</f>
        <v>0</v>
      </c>
      <c r="BF366" s="239">
        <f>IF(N366="snížená",J366,0)</f>
        <v>0</v>
      </c>
      <c r="BG366" s="239">
        <f>IF(N366="zákl. přenesená",J366,0)</f>
        <v>0</v>
      </c>
      <c r="BH366" s="239">
        <f>IF(N366="sníž. přenesená",J366,0)</f>
        <v>0</v>
      </c>
      <c r="BI366" s="239">
        <f>IF(N366="nulová",J366,0)</f>
        <v>0</v>
      </c>
      <c r="BJ366" s="16" t="s">
        <v>83</v>
      </c>
      <c r="BK366" s="239">
        <f>ROUND(I366*H366,2)</f>
        <v>0</v>
      </c>
      <c r="BL366" s="16" t="s">
        <v>152</v>
      </c>
      <c r="BM366" s="238" t="s">
        <v>454</v>
      </c>
    </row>
    <row r="367" s="2" customFormat="1">
      <c r="A367" s="37"/>
      <c r="B367" s="38"/>
      <c r="C367" s="39"/>
      <c r="D367" s="240" t="s">
        <v>154</v>
      </c>
      <c r="E367" s="39"/>
      <c r="F367" s="241" t="s">
        <v>453</v>
      </c>
      <c r="G367" s="39"/>
      <c r="H367" s="39"/>
      <c r="I367" s="242"/>
      <c r="J367" s="39"/>
      <c r="K367" s="39"/>
      <c r="L367" s="43"/>
      <c r="M367" s="243"/>
      <c r="N367" s="244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154</v>
      </c>
      <c r="AU367" s="16" t="s">
        <v>80</v>
      </c>
    </row>
    <row r="368" s="2" customFormat="1" ht="24.15" customHeight="1">
      <c r="A368" s="37"/>
      <c r="B368" s="38"/>
      <c r="C368" s="267" t="s">
        <v>455</v>
      </c>
      <c r="D368" s="267" t="s">
        <v>259</v>
      </c>
      <c r="E368" s="268" t="s">
        <v>456</v>
      </c>
      <c r="F368" s="269" t="s">
        <v>457</v>
      </c>
      <c r="G368" s="270" t="s">
        <v>441</v>
      </c>
      <c r="H368" s="271">
        <v>4</v>
      </c>
      <c r="I368" s="272"/>
      <c r="J368" s="273">
        <f>ROUND(I368*H368,2)</f>
        <v>0</v>
      </c>
      <c r="K368" s="274"/>
      <c r="L368" s="275"/>
      <c r="M368" s="276" t="s">
        <v>1</v>
      </c>
      <c r="N368" s="277" t="s">
        <v>41</v>
      </c>
      <c r="O368" s="90"/>
      <c r="P368" s="236">
        <f>O368*H368</f>
        <v>0</v>
      </c>
      <c r="Q368" s="236">
        <v>0.060999999999999999</v>
      </c>
      <c r="R368" s="236">
        <f>Q368*H368</f>
        <v>0.244</v>
      </c>
      <c r="S368" s="236">
        <v>0</v>
      </c>
      <c r="T368" s="23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8" t="s">
        <v>185</v>
      </c>
      <c r="AT368" s="238" t="s">
        <v>259</v>
      </c>
      <c r="AU368" s="238" t="s">
        <v>80</v>
      </c>
      <c r="AY368" s="16" t="s">
        <v>146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6" t="s">
        <v>83</v>
      </c>
      <c r="BK368" s="239">
        <f>ROUND(I368*H368,2)</f>
        <v>0</v>
      </c>
      <c r="BL368" s="16" t="s">
        <v>152</v>
      </c>
      <c r="BM368" s="238" t="s">
        <v>458</v>
      </c>
    </row>
    <row r="369" s="2" customFormat="1">
      <c r="A369" s="37"/>
      <c r="B369" s="38"/>
      <c r="C369" s="39"/>
      <c r="D369" s="240" t="s">
        <v>154</v>
      </c>
      <c r="E369" s="39"/>
      <c r="F369" s="241" t="s">
        <v>457</v>
      </c>
      <c r="G369" s="39"/>
      <c r="H369" s="39"/>
      <c r="I369" s="242"/>
      <c r="J369" s="39"/>
      <c r="K369" s="39"/>
      <c r="L369" s="43"/>
      <c r="M369" s="243"/>
      <c r="N369" s="244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154</v>
      </c>
      <c r="AU369" s="16" t="s">
        <v>80</v>
      </c>
    </row>
    <row r="370" s="2" customFormat="1" ht="24.15" customHeight="1">
      <c r="A370" s="37"/>
      <c r="B370" s="38"/>
      <c r="C370" s="267" t="s">
        <v>459</v>
      </c>
      <c r="D370" s="267" t="s">
        <v>259</v>
      </c>
      <c r="E370" s="268" t="s">
        <v>460</v>
      </c>
      <c r="F370" s="269" t="s">
        <v>461</v>
      </c>
      <c r="G370" s="270" t="s">
        <v>441</v>
      </c>
      <c r="H370" s="271">
        <v>4</v>
      </c>
      <c r="I370" s="272"/>
      <c r="J370" s="273">
        <f>ROUND(I370*H370,2)</f>
        <v>0</v>
      </c>
      <c r="K370" s="274"/>
      <c r="L370" s="275"/>
      <c r="M370" s="276" t="s">
        <v>1</v>
      </c>
      <c r="N370" s="277" t="s">
        <v>41</v>
      </c>
      <c r="O370" s="90"/>
      <c r="P370" s="236">
        <f>O370*H370</f>
        <v>0</v>
      </c>
      <c r="Q370" s="236">
        <v>0.027</v>
      </c>
      <c r="R370" s="236">
        <f>Q370*H370</f>
        <v>0.108</v>
      </c>
      <c r="S370" s="236">
        <v>0</v>
      </c>
      <c r="T370" s="237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8" t="s">
        <v>185</v>
      </c>
      <c r="AT370" s="238" t="s">
        <v>259</v>
      </c>
      <c r="AU370" s="238" t="s">
        <v>80</v>
      </c>
      <c r="AY370" s="16" t="s">
        <v>146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6" t="s">
        <v>83</v>
      </c>
      <c r="BK370" s="239">
        <f>ROUND(I370*H370,2)</f>
        <v>0</v>
      </c>
      <c r="BL370" s="16" t="s">
        <v>152</v>
      </c>
      <c r="BM370" s="238" t="s">
        <v>462</v>
      </c>
    </row>
    <row r="371" s="2" customFormat="1">
      <c r="A371" s="37"/>
      <c r="B371" s="38"/>
      <c r="C371" s="39"/>
      <c r="D371" s="240" t="s">
        <v>154</v>
      </c>
      <c r="E371" s="39"/>
      <c r="F371" s="241" t="s">
        <v>461</v>
      </c>
      <c r="G371" s="39"/>
      <c r="H371" s="39"/>
      <c r="I371" s="242"/>
      <c r="J371" s="39"/>
      <c r="K371" s="39"/>
      <c r="L371" s="43"/>
      <c r="M371" s="243"/>
      <c r="N371" s="244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154</v>
      </c>
      <c r="AU371" s="16" t="s">
        <v>80</v>
      </c>
    </row>
    <row r="372" s="2" customFormat="1" ht="24.15" customHeight="1">
      <c r="A372" s="37"/>
      <c r="B372" s="38"/>
      <c r="C372" s="267" t="s">
        <v>463</v>
      </c>
      <c r="D372" s="267" t="s">
        <v>259</v>
      </c>
      <c r="E372" s="268" t="s">
        <v>464</v>
      </c>
      <c r="F372" s="269" t="s">
        <v>465</v>
      </c>
      <c r="G372" s="270" t="s">
        <v>441</v>
      </c>
      <c r="H372" s="271">
        <v>4</v>
      </c>
      <c r="I372" s="272"/>
      <c r="J372" s="273">
        <f>ROUND(I372*H372,2)</f>
        <v>0</v>
      </c>
      <c r="K372" s="274"/>
      <c r="L372" s="275"/>
      <c r="M372" s="276" t="s">
        <v>1</v>
      </c>
      <c r="N372" s="277" t="s">
        <v>41</v>
      </c>
      <c r="O372" s="90"/>
      <c r="P372" s="236">
        <f>O372*H372</f>
        <v>0</v>
      </c>
      <c r="Q372" s="236">
        <v>0.080000000000000002</v>
      </c>
      <c r="R372" s="236">
        <f>Q372*H372</f>
        <v>0.32000000000000001</v>
      </c>
      <c r="S372" s="236">
        <v>0</v>
      </c>
      <c r="T372" s="237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8" t="s">
        <v>185</v>
      </c>
      <c r="AT372" s="238" t="s">
        <v>259</v>
      </c>
      <c r="AU372" s="238" t="s">
        <v>80</v>
      </c>
      <c r="AY372" s="16" t="s">
        <v>146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6" t="s">
        <v>83</v>
      </c>
      <c r="BK372" s="239">
        <f>ROUND(I372*H372,2)</f>
        <v>0</v>
      </c>
      <c r="BL372" s="16" t="s">
        <v>152</v>
      </c>
      <c r="BM372" s="238" t="s">
        <v>466</v>
      </c>
    </row>
    <row r="373" s="2" customFormat="1">
      <c r="A373" s="37"/>
      <c r="B373" s="38"/>
      <c r="C373" s="39"/>
      <c r="D373" s="240" t="s">
        <v>154</v>
      </c>
      <c r="E373" s="39"/>
      <c r="F373" s="241" t="s">
        <v>465</v>
      </c>
      <c r="G373" s="39"/>
      <c r="H373" s="39"/>
      <c r="I373" s="242"/>
      <c r="J373" s="39"/>
      <c r="K373" s="39"/>
      <c r="L373" s="43"/>
      <c r="M373" s="243"/>
      <c r="N373" s="244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6" t="s">
        <v>154</v>
      </c>
      <c r="AU373" s="16" t="s">
        <v>80</v>
      </c>
    </row>
    <row r="374" s="2" customFormat="1" ht="24.15" customHeight="1">
      <c r="A374" s="37"/>
      <c r="B374" s="38"/>
      <c r="C374" s="226" t="s">
        <v>467</v>
      </c>
      <c r="D374" s="226" t="s">
        <v>148</v>
      </c>
      <c r="E374" s="227" t="s">
        <v>468</v>
      </c>
      <c r="F374" s="228" t="s">
        <v>469</v>
      </c>
      <c r="G374" s="229" t="s">
        <v>441</v>
      </c>
      <c r="H374" s="230">
        <v>4</v>
      </c>
      <c r="I374" s="231"/>
      <c r="J374" s="232">
        <f>ROUND(I374*H374,2)</f>
        <v>0</v>
      </c>
      <c r="K374" s="233"/>
      <c r="L374" s="43"/>
      <c r="M374" s="234" t="s">
        <v>1</v>
      </c>
      <c r="N374" s="235" t="s">
        <v>41</v>
      </c>
      <c r="O374" s="90"/>
      <c r="P374" s="236">
        <f>O374*H374</f>
        <v>0</v>
      </c>
      <c r="Q374" s="236">
        <v>0.21734000000000001</v>
      </c>
      <c r="R374" s="236">
        <f>Q374*H374</f>
        <v>0.86936000000000002</v>
      </c>
      <c r="S374" s="236">
        <v>0</v>
      </c>
      <c r="T374" s="237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8" t="s">
        <v>152</v>
      </c>
      <c r="AT374" s="238" t="s">
        <v>148</v>
      </c>
      <c r="AU374" s="238" t="s">
        <v>80</v>
      </c>
      <c r="AY374" s="16" t="s">
        <v>146</v>
      </c>
      <c r="BE374" s="239">
        <f>IF(N374="základní",J374,0)</f>
        <v>0</v>
      </c>
      <c r="BF374" s="239">
        <f>IF(N374="snížená",J374,0)</f>
        <v>0</v>
      </c>
      <c r="BG374" s="239">
        <f>IF(N374="zákl. přenesená",J374,0)</f>
        <v>0</v>
      </c>
      <c r="BH374" s="239">
        <f>IF(N374="sníž. přenesená",J374,0)</f>
        <v>0</v>
      </c>
      <c r="BI374" s="239">
        <f>IF(N374="nulová",J374,0)</f>
        <v>0</v>
      </c>
      <c r="BJ374" s="16" t="s">
        <v>83</v>
      </c>
      <c r="BK374" s="239">
        <f>ROUND(I374*H374,2)</f>
        <v>0</v>
      </c>
      <c r="BL374" s="16" t="s">
        <v>152</v>
      </c>
      <c r="BM374" s="238" t="s">
        <v>470</v>
      </c>
    </row>
    <row r="375" s="2" customFormat="1">
      <c r="A375" s="37"/>
      <c r="B375" s="38"/>
      <c r="C375" s="39"/>
      <c r="D375" s="240" t="s">
        <v>154</v>
      </c>
      <c r="E375" s="39"/>
      <c r="F375" s="241" t="s">
        <v>469</v>
      </c>
      <c r="G375" s="39"/>
      <c r="H375" s="39"/>
      <c r="I375" s="242"/>
      <c r="J375" s="39"/>
      <c r="K375" s="39"/>
      <c r="L375" s="43"/>
      <c r="M375" s="243"/>
      <c r="N375" s="244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154</v>
      </c>
      <c r="AU375" s="16" t="s">
        <v>80</v>
      </c>
    </row>
    <row r="376" s="2" customFormat="1" ht="16.5" customHeight="1">
      <c r="A376" s="37"/>
      <c r="B376" s="38"/>
      <c r="C376" s="267" t="s">
        <v>471</v>
      </c>
      <c r="D376" s="267" t="s">
        <v>259</v>
      </c>
      <c r="E376" s="268" t="s">
        <v>472</v>
      </c>
      <c r="F376" s="269" t="s">
        <v>473</v>
      </c>
      <c r="G376" s="270" t="s">
        <v>441</v>
      </c>
      <c r="H376" s="271">
        <v>4</v>
      </c>
      <c r="I376" s="272"/>
      <c r="J376" s="273">
        <f>ROUND(I376*H376,2)</f>
        <v>0</v>
      </c>
      <c r="K376" s="274"/>
      <c r="L376" s="275"/>
      <c r="M376" s="276" t="s">
        <v>1</v>
      </c>
      <c r="N376" s="277" t="s">
        <v>41</v>
      </c>
      <c r="O376" s="90"/>
      <c r="P376" s="236">
        <f>O376*H376</f>
        <v>0</v>
      </c>
      <c r="Q376" s="236">
        <v>0.043499999999999997</v>
      </c>
      <c r="R376" s="236">
        <f>Q376*H376</f>
        <v>0.17399999999999999</v>
      </c>
      <c r="S376" s="236">
        <v>0</v>
      </c>
      <c r="T376" s="237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8" t="s">
        <v>185</v>
      </c>
      <c r="AT376" s="238" t="s">
        <v>259</v>
      </c>
      <c r="AU376" s="238" t="s">
        <v>80</v>
      </c>
      <c r="AY376" s="16" t="s">
        <v>146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6" t="s">
        <v>83</v>
      </c>
      <c r="BK376" s="239">
        <f>ROUND(I376*H376,2)</f>
        <v>0</v>
      </c>
      <c r="BL376" s="16" t="s">
        <v>152</v>
      </c>
      <c r="BM376" s="238" t="s">
        <v>474</v>
      </c>
    </row>
    <row r="377" s="2" customFormat="1">
      <c r="A377" s="37"/>
      <c r="B377" s="38"/>
      <c r="C377" s="39"/>
      <c r="D377" s="240" t="s">
        <v>154</v>
      </c>
      <c r="E377" s="39"/>
      <c r="F377" s="241" t="s">
        <v>473</v>
      </c>
      <c r="G377" s="39"/>
      <c r="H377" s="39"/>
      <c r="I377" s="242"/>
      <c r="J377" s="39"/>
      <c r="K377" s="39"/>
      <c r="L377" s="43"/>
      <c r="M377" s="243"/>
      <c r="N377" s="244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6" t="s">
        <v>154</v>
      </c>
      <c r="AU377" s="16" t="s">
        <v>80</v>
      </c>
    </row>
    <row r="378" s="2" customFormat="1" ht="16.5" customHeight="1">
      <c r="A378" s="37"/>
      <c r="B378" s="38"/>
      <c r="C378" s="267" t="s">
        <v>475</v>
      </c>
      <c r="D378" s="267" t="s">
        <v>259</v>
      </c>
      <c r="E378" s="268" t="s">
        <v>476</v>
      </c>
      <c r="F378" s="269" t="s">
        <v>477</v>
      </c>
      <c r="G378" s="270" t="s">
        <v>441</v>
      </c>
      <c r="H378" s="271">
        <v>4</v>
      </c>
      <c r="I378" s="272"/>
      <c r="J378" s="273">
        <f>ROUND(I378*H378,2)</f>
        <v>0</v>
      </c>
      <c r="K378" s="274"/>
      <c r="L378" s="275"/>
      <c r="M378" s="276" t="s">
        <v>1</v>
      </c>
      <c r="N378" s="277" t="s">
        <v>41</v>
      </c>
      <c r="O378" s="90"/>
      <c r="P378" s="236">
        <f>O378*H378</f>
        <v>0</v>
      </c>
      <c r="Q378" s="236">
        <v>0.00044000000000000002</v>
      </c>
      <c r="R378" s="236">
        <f>Q378*H378</f>
        <v>0.0017600000000000001</v>
      </c>
      <c r="S378" s="236">
        <v>0</v>
      </c>
      <c r="T378" s="237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8" t="s">
        <v>185</v>
      </c>
      <c r="AT378" s="238" t="s">
        <v>259</v>
      </c>
      <c r="AU378" s="238" t="s">
        <v>80</v>
      </c>
      <c r="AY378" s="16" t="s">
        <v>146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6" t="s">
        <v>83</v>
      </c>
      <c r="BK378" s="239">
        <f>ROUND(I378*H378,2)</f>
        <v>0</v>
      </c>
      <c r="BL378" s="16" t="s">
        <v>152</v>
      </c>
      <c r="BM378" s="238" t="s">
        <v>478</v>
      </c>
    </row>
    <row r="379" s="2" customFormat="1">
      <c r="A379" s="37"/>
      <c r="B379" s="38"/>
      <c r="C379" s="39"/>
      <c r="D379" s="240" t="s">
        <v>154</v>
      </c>
      <c r="E379" s="39"/>
      <c r="F379" s="241" t="s">
        <v>477</v>
      </c>
      <c r="G379" s="39"/>
      <c r="H379" s="39"/>
      <c r="I379" s="242"/>
      <c r="J379" s="39"/>
      <c r="K379" s="39"/>
      <c r="L379" s="43"/>
      <c r="M379" s="243"/>
      <c r="N379" s="244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154</v>
      </c>
      <c r="AU379" s="16" t="s">
        <v>80</v>
      </c>
    </row>
    <row r="380" s="2" customFormat="1" ht="21.75" customHeight="1">
      <c r="A380" s="37"/>
      <c r="B380" s="38"/>
      <c r="C380" s="226" t="s">
        <v>479</v>
      </c>
      <c r="D380" s="226" t="s">
        <v>148</v>
      </c>
      <c r="E380" s="227" t="s">
        <v>480</v>
      </c>
      <c r="F380" s="228" t="s">
        <v>481</v>
      </c>
      <c r="G380" s="229" t="s">
        <v>441</v>
      </c>
      <c r="H380" s="230">
        <v>2</v>
      </c>
      <c r="I380" s="231"/>
      <c r="J380" s="232">
        <f>ROUND(I380*H380,2)</f>
        <v>0</v>
      </c>
      <c r="K380" s="233"/>
      <c r="L380" s="43"/>
      <c r="M380" s="234" t="s">
        <v>1</v>
      </c>
      <c r="N380" s="235" t="s">
        <v>41</v>
      </c>
      <c r="O380" s="90"/>
      <c r="P380" s="236">
        <f>O380*H380</f>
        <v>0</v>
      </c>
      <c r="Q380" s="236">
        <v>0.42080000000000001</v>
      </c>
      <c r="R380" s="236">
        <f>Q380*H380</f>
        <v>0.84160000000000001</v>
      </c>
      <c r="S380" s="236">
        <v>0</v>
      </c>
      <c r="T380" s="237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8" t="s">
        <v>152</v>
      </c>
      <c r="AT380" s="238" t="s">
        <v>148</v>
      </c>
      <c r="AU380" s="238" t="s">
        <v>80</v>
      </c>
      <c r="AY380" s="16" t="s">
        <v>146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6" t="s">
        <v>83</v>
      </c>
      <c r="BK380" s="239">
        <f>ROUND(I380*H380,2)</f>
        <v>0</v>
      </c>
      <c r="BL380" s="16" t="s">
        <v>152</v>
      </c>
      <c r="BM380" s="238" t="s">
        <v>482</v>
      </c>
    </row>
    <row r="381" s="2" customFormat="1">
      <c r="A381" s="37"/>
      <c r="B381" s="38"/>
      <c r="C381" s="39"/>
      <c r="D381" s="240" t="s">
        <v>154</v>
      </c>
      <c r="E381" s="39"/>
      <c r="F381" s="241" t="s">
        <v>481</v>
      </c>
      <c r="G381" s="39"/>
      <c r="H381" s="39"/>
      <c r="I381" s="242"/>
      <c r="J381" s="39"/>
      <c r="K381" s="39"/>
      <c r="L381" s="43"/>
      <c r="M381" s="243"/>
      <c r="N381" s="244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154</v>
      </c>
      <c r="AU381" s="16" t="s">
        <v>80</v>
      </c>
    </row>
    <row r="382" s="13" customFormat="1">
      <c r="A382" s="13"/>
      <c r="B382" s="245"/>
      <c r="C382" s="246"/>
      <c r="D382" s="240" t="s">
        <v>155</v>
      </c>
      <c r="E382" s="247" t="s">
        <v>1</v>
      </c>
      <c r="F382" s="248" t="s">
        <v>483</v>
      </c>
      <c r="G382" s="246"/>
      <c r="H382" s="249">
        <v>2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5" t="s">
        <v>155</v>
      </c>
      <c r="AU382" s="255" t="s">
        <v>80</v>
      </c>
      <c r="AV382" s="13" t="s">
        <v>80</v>
      </c>
      <c r="AW382" s="13" t="s">
        <v>32</v>
      </c>
      <c r="AX382" s="13" t="s">
        <v>83</v>
      </c>
      <c r="AY382" s="255" t="s">
        <v>146</v>
      </c>
    </row>
    <row r="383" s="2" customFormat="1" ht="24.15" customHeight="1">
      <c r="A383" s="37"/>
      <c r="B383" s="38"/>
      <c r="C383" s="226" t="s">
        <v>484</v>
      </c>
      <c r="D383" s="226" t="s">
        <v>148</v>
      </c>
      <c r="E383" s="227" t="s">
        <v>485</v>
      </c>
      <c r="F383" s="228" t="s">
        <v>486</v>
      </c>
      <c r="G383" s="229" t="s">
        <v>441</v>
      </c>
      <c r="H383" s="230">
        <v>2</v>
      </c>
      <c r="I383" s="231"/>
      <c r="J383" s="232">
        <f>ROUND(I383*H383,2)</f>
        <v>0</v>
      </c>
      <c r="K383" s="233"/>
      <c r="L383" s="43"/>
      <c r="M383" s="234" t="s">
        <v>1</v>
      </c>
      <c r="N383" s="235" t="s">
        <v>41</v>
      </c>
      <c r="O383" s="90"/>
      <c r="P383" s="236">
        <f>O383*H383</f>
        <v>0</v>
      </c>
      <c r="Q383" s="236">
        <v>0.31108000000000002</v>
      </c>
      <c r="R383" s="236">
        <f>Q383*H383</f>
        <v>0.62216000000000005</v>
      </c>
      <c r="S383" s="236">
        <v>0</v>
      </c>
      <c r="T383" s="237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8" t="s">
        <v>152</v>
      </c>
      <c r="AT383" s="238" t="s">
        <v>148</v>
      </c>
      <c r="AU383" s="238" t="s">
        <v>80</v>
      </c>
      <c r="AY383" s="16" t="s">
        <v>146</v>
      </c>
      <c r="BE383" s="239">
        <f>IF(N383="základní",J383,0)</f>
        <v>0</v>
      </c>
      <c r="BF383" s="239">
        <f>IF(N383="snížená",J383,0)</f>
        <v>0</v>
      </c>
      <c r="BG383" s="239">
        <f>IF(N383="zákl. přenesená",J383,0)</f>
        <v>0</v>
      </c>
      <c r="BH383" s="239">
        <f>IF(N383="sníž. přenesená",J383,0)</f>
        <v>0</v>
      </c>
      <c r="BI383" s="239">
        <f>IF(N383="nulová",J383,0)</f>
        <v>0</v>
      </c>
      <c r="BJ383" s="16" t="s">
        <v>83</v>
      </c>
      <c r="BK383" s="239">
        <f>ROUND(I383*H383,2)</f>
        <v>0</v>
      </c>
      <c r="BL383" s="16" t="s">
        <v>152</v>
      </c>
      <c r="BM383" s="238" t="s">
        <v>487</v>
      </c>
    </row>
    <row r="384" s="2" customFormat="1">
      <c r="A384" s="37"/>
      <c r="B384" s="38"/>
      <c r="C384" s="39"/>
      <c r="D384" s="240" t="s">
        <v>154</v>
      </c>
      <c r="E384" s="39"/>
      <c r="F384" s="241" t="s">
        <v>486</v>
      </c>
      <c r="G384" s="39"/>
      <c r="H384" s="39"/>
      <c r="I384" s="242"/>
      <c r="J384" s="39"/>
      <c r="K384" s="39"/>
      <c r="L384" s="43"/>
      <c r="M384" s="243"/>
      <c r="N384" s="244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154</v>
      </c>
      <c r="AU384" s="16" t="s">
        <v>80</v>
      </c>
    </row>
    <row r="385" s="13" customFormat="1">
      <c r="A385" s="13"/>
      <c r="B385" s="245"/>
      <c r="C385" s="246"/>
      <c r="D385" s="240" t="s">
        <v>155</v>
      </c>
      <c r="E385" s="247" t="s">
        <v>1</v>
      </c>
      <c r="F385" s="248" t="s">
        <v>488</v>
      </c>
      <c r="G385" s="246"/>
      <c r="H385" s="249">
        <v>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155</v>
      </c>
      <c r="AU385" s="255" t="s">
        <v>80</v>
      </c>
      <c r="AV385" s="13" t="s">
        <v>80</v>
      </c>
      <c r="AW385" s="13" t="s">
        <v>32</v>
      </c>
      <c r="AX385" s="13" t="s">
        <v>76</v>
      </c>
      <c r="AY385" s="255" t="s">
        <v>146</v>
      </c>
    </row>
    <row r="386" s="13" customFormat="1">
      <c r="A386" s="13"/>
      <c r="B386" s="245"/>
      <c r="C386" s="246"/>
      <c r="D386" s="240" t="s">
        <v>155</v>
      </c>
      <c r="E386" s="247" t="s">
        <v>1</v>
      </c>
      <c r="F386" s="248" t="s">
        <v>489</v>
      </c>
      <c r="G386" s="246"/>
      <c r="H386" s="249">
        <v>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155</v>
      </c>
      <c r="AU386" s="255" t="s">
        <v>80</v>
      </c>
      <c r="AV386" s="13" t="s">
        <v>80</v>
      </c>
      <c r="AW386" s="13" t="s">
        <v>32</v>
      </c>
      <c r="AX386" s="13" t="s">
        <v>76</v>
      </c>
      <c r="AY386" s="255" t="s">
        <v>146</v>
      </c>
    </row>
    <row r="387" s="14" customFormat="1">
      <c r="A387" s="14"/>
      <c r="B387" s="256"/>
      <c r="C387" s="257"/>
      <c r="D387" s="240" t="s">
        <v>155</v>
      </c>
      <c r="E387" s="258" t="s">
        <v>1</v>
      </c>
      <c r="F387" s="259" t="s">
        <v>167</v>
      </c>
      <c r="G387" s="257"/>
      <c r="H387" s="260">
        <v>2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155</v>
      </c>
      <c r="AU387" s="266" t="s">
        <v>80</v>
      </c>
      <c r="AV387" s="14" t="s">
        <v>152</v>
      </c>
      <c r="AW387" s="14" t="s">
        <v>4</v>
      </c>
      <c r="AX387" s="14" t="s">
        <v>83</v>
      </c>
      <c r="AY387" s="266" t="s">
        <v>146</v>
      </c>
    </row>
    <row r="388" s="12" customFormat="1" ht="22.8" customHeight="1">
      <c r="A388" s="12"/>
      <c r="B388" s="210"/>
      <c r="C388" s="211"/>
      <c r="D388" s="212" t="s">
        <v>75</v>
      </c>
      <c r="E388" s="224" t="s">
        <v>190</v>
      </c>
      <c r="F388" s="224" t="s">
        <v>490</v>
      </c>
      <c r="G388" s="211"/>
      <c r="H388" s="211"/>
      <c r="I388" s="214"/>
      <c r="J388" s="225">
        <f>BK388</f>
        <v>0</v>
      </c>
      <c r="K388" s="211"/>
      <c r="L388" s="216"/>
      <c r="M388" s="217"/>
      <c r="N388" s="218"/>
      <c r="O388" s="218"/>
      <c r="P388" s="219">
        <f>SUM(P389:P449)</f>
        <v>0</v>
      </c>
      <c r="Q388" s="218"/>
      <c r="R388" s="219">
        <f>SUM(R389:R449)</f>
        <v>161.47854140000001</v>
      </c>
      <c r="S388" s="218"/>
      <c r="T388" s="220">
        <f>SUM(T389:T449)</f>
        <v>44.878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1" t="s">
        <v>83</v>
      </c>
      <c r="AT388" s="222" t="s">
        <v>75</v>
      </c>
      <c r="AU388" s="222" t="s">
        <v>83</v>
      </c>
      <c r="AY388" s="221" t="s">
        <v>146</v>
      </c>
      <c r="BK388" s="223">
        <f>SUM(BK389:BK449)</f>
        <v>0</v>
      </c>
    </row>
    <row r="389" s="2" customFormat="1" ht="24.15" customHeight="1">
      <c r="A389" s="37"/>
      <c r="B389" s="38"/>
      <c r="C389" s="226" t="s">
        <v>491</v>
      </c>
      <c r="D389" s="226" t="s">
        <v>148</v>
      </c>
      <c r="E389" s="227" t="s">
        <v>492</v>
      </c>
      <c r="F389" s="228" t="s">
        <v>493</v>
      </c>
      <c r="G389" s="229" t="s">
        <v>441</v>
      </c>
      <c r="H389" s="230">
        <v>3</v>
      </c>
      <c r="I389" s="231"/>
      <c r="J389" s="232">
        <f>ROUND(I389*H389,2)</f>
        <v>0</v>
      </c>
      <c r="K389" s="233"/>
      <c r="L389" s="43"/>
      <c r="M389" s="234" t="s">
        <v>1</v>
      </c>
      <c r="N389" s="235" t="s">
        <v>41</v>
      </c>
      <c r="O389" s="90"/>
      <c r="P389" s="236">
        <f>O389*H389</f>
        <v>0</v>
      </c>
      <c r="Q389" s="236">
        <v>0.00069999999999999999</v>
      </c>
      <c r="R389" s="236">
        <f>Q389*H389</f>
        <v>0.0020999999999999999</v>
      </c>
      <c r="S389" s="236">
        <v>0</v>
      </c>
      <c r="T389" s="237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8" t="s">
        <v>152</v>
      </c>
      <c r="AT389" s="238" t="s">
        <v>148</v>
      </c>
      <c r="AU389" s="238" t="s">
        <v>80</v>
      </c>
      <c r="AY389" s="16" t="s">
        <v>146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6" t="s">
        <v>83</v>
      </c>
      <c r="BK389" s="239">
        <f>ROUND(I389*H389,2)</f>
        <v>0</v>
      </c>
      <c r="BL389" s="16" t="s">
        <v>152</v>
      </c>
      <c r="BM389" s="238" t="s">
        <v>494</v>
      </c>
    </row>
    <row r="390" s="2" customFormat="1">
      <c r="A390" s="37"/>
      <c r="B390" s="38"/>
      <c r="C390" s="39"/>
      <c r="D390" s="240" t="s">
        <v>154</v>
      </c>
      <c r="E390" s="39"/>
      <c r="F390" s="241" t="s">
        <v>493</v>
      </c>
      <c r="G390" s="39"/>
      <c r="H390" s="39"/>
      <c r="I390" s="242"/>
      <c r="J390" s="39"/>
      <c r="K390" s="39"/>
      <c r="L390" s="43"/>
      <c r="M390" s="243"/>
      <c r="N390" s="244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6" t="s">
        <v>154</v>
      </c>
      <c r="AU390" s="16" t="s">
        <v>80</v>
      </c>
    </row>
    <row r="391" s="2" customFormat="1" ht="16.5" customHeight="1">
      <c r="A391" s="37"/>
      <c r="B391" s="38"/>
      <c r="C391" s="267" t="s">
        <v>495</v>
      </c>
      <c r="D391" s="267" t="s">
        <v>259</v>
      </c>
      <c r="E391" s="268" t="s">
        <v>496</v>
      </c>
      <c r="F391" s="269" t="s">
        <v>497</v>
      </c>
      <c r="G391" s="270" t="s">
        <v>441</v>
      </c>
      <c r="H391" s="271">
        <v>3</v>
      </c>
      <c r="I391" s="272"/>
      <c r="J391" s="273">
        <f>ROUND(I391*H391,2)</f>
        <v>0</v>
      </c>
      <c r="K391" s="274"/>
      <c r="L391" s="275"/>
      <c r="M391" s="276" t="s">
        <v>1</v>
      </c>
      <c r="N391" s="277" t="s">
        <v>41</v>
      </c>
      <c r="O391" s="90"/>
      <c r="P391" s="236">
        <f>O391*H391</f>
        <v>0</v>
      </c>
      <c r="Q391" s="236">
        <v>0.0030000000000000001</v>
      </c>
      <c r="R391" s="236">
        <f>Q391*H391</f>
        <v>0.0090000000000000011</v>
      </c>
      <c r="S391" s="236">
        <v>0</v>
      </c>
      <c r="T391" s="237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8" t="s">
        <v>185</v>
      </c>
      <c r="AT391" s="238" t="s">
        <v>259</v>
      </c>
      <c r="AU391" s="238" t="s">
        <v>80</v>
      </c>
      <c r="AY391" s="16" t="s">
        <v>146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6" t="s">
        <v>83</v>
      </c>
      <c r="BK391" s="239">
        <f>ROUND(I391*H391,2)</f>
        <v>0</v>
      </c>
      <c r="BL391" s="16" t="s">
        <v>152</v>
      </c>
      <c r="BM391" s="238" t="s">
        <v>498</v>
      </c>
    </row>
    <row r="392" s="2" customFormat="1">
      <c r="A392" s="37"/>
      <c r="B392" s="38"/>
      <c r="C392" s="39"/>
      <c r="D392" s="240" t="s">
        <v>154</v>
      </c>
      <c r="E392" s="39"/>
      <c r="F392" s="241" t="s">
        <v>497</v>
      </c>
      <c r="G392" s="39"/>
      <c r="H392" s="39"/>
      <c r="I392" s="242"/>
      <c r="J392" s="39"/>
      <c r="K392" s="39"/>
      <c r="L392" s="43"/>
      <c r="M392" s="243"/>
      <c r="N392" s="244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154</v>
      </c>
      <c r="AU392" s="16" t="s">
        <v>80</v>
      </c>
    </row>
    <row r="393" s="2" customFormat="1" ht="24.15" customHeight="1">
      <c r="A393" s="37"/>
      <c r="B393" s="38"/>
      <c r="C393" s="226" t="s">
        <v>499</v>
      </c>
      <c r="D393" s="226" t="s">
        <v>148</v>
      </c>
      <c r="E393" s="227" t="s">
        <v>500</v>
      </c>
      <c r="F393" s="228" t="s">
        <v>501</v>
      </c>
      <c r="G393" s="229" t="s">
        <v>441</v>
      </c>
      <c r="H393" s="230">
        <v>1</v>
      </c>
      <c r="I393" s="231"/>
      <c r="J393" s="232">
        <f>ROUND(I393*H393,2)</f>
        <v>0</v>
      </c>
      <c r="K393" s="233"/>
      <c r="L393" s="43"/>
      <c r="M393" s="234" t="s">
        <v>1</v>
      </c>
      <c r="N393" s="235" t="s">
        <v>41</v>
      </c>
      <c r="O393" s="90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8" t="s">
        <v>152</v>
      </c>
      <c r="AT393" s="238" t="s">
        <v>148</v>
      </c>
      <c r="AU393" s="238" t="s">
        <v>80</v>
      </c>
      <c r="AY393" s="16" t="s">
        <v>146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6" t="s">
        <v>83</v>
      </c>
      <c r="BK393" s="239">
        <f>ROUND(I393*H393,2)</f>
        <v>0</v>
      </c>
      <c r="BL393" s="16" t="s">
        <v>152</v>
      </c>
      <c r="BM393" s="238" t="s">
        <v>502</v>
      </c>
    </row>
    <row r="394" s="2" customFormat="1">
      <c r="A394" s="37"/>
      <c r="B394" s="38"/>
      <c r="C394" s="39"/>
      <c r="D394" s="240" t="s">
        <v>154</v>
      </c>
      <c r="E394" s="39"/>
      <c r="F394" s="241" t="s">
        <v>501</v>
      </c>
      <c r="G394" s="39"/>
      <c r="H394" s="39"/>
      <c r="I394" s="242"/>
      <c r="J394" s="39"/>
      <c r="K394" s="39"/>
      <c r="L394" s="43"/>
      <c r="M394" s="243"/>
      <c r="N394" s="244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154</v>
      </c>
      <c r="AU394" s="16" t="s">
        <v>80</v>
      </c>
    </row>
    <row r="395" s="2" customFormat="1" ht="16.5" customHeight="1">
      <c r="A395" s="37"/>
      <c r="B395" s="38"/>
      <c r="C395" s="267" t="s">
        <v>503</v>
      </c>
      <c r="D395" s="267" t="s">
        <v>259</v>
      </c>
      <c r="E395" s="268" t="s">
        <v>504</v>
      </c>
      <c r="F395" s="269" t="s">
        <v>505</v>
      </c>
      <c r="G395" s="270" t="s">
        <v>441</v>
      </c>
      <c r="H395" s="271">
        <v>1</v>
      </c>
      <c r="I395" s="272"/>
      <c r="J395" s="273">
        <f>ROUND(I395*H395,2)</f>
        <v>0</v>
      </c>
      <c r="K395" s="274"/>
      <c r="L395" s="275"/>
      <c r="M395" s="276" t="s">
        <v>1</v>
      </c>
      <c r="N395" s="277" t="s">
        <v>41</v>
      </c>
      <c r="O395" s="90"/>
      <c r="P395" s="236">
        <f>O395*H395</f>
        <v>0</v>
      </c>
      <c r="Q395" s="236">
        <v>0.0063</v>
      </c>
      <c r="R395" s="236">
        <f>Q395*H395</f>
        <v>0.0063</v>
      </c>
      <c r="S395" s="236">
        <v>0</v>
      </c>
      <c r="T395" s="237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8" t="s">
        <v>185</v>
      </c>
      <c r="AT395" s="238" t="s">
        <v>259</v>
      </c>
      <c r="AU395" s="238" t="s">
        <v>80</v>
      </c>
      <c r="AY395" s="16" t="s">
        <v>146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6" t="s">
        <v>83</v>
      </c>
      <c r="BK395" s="239">
        <f>ROUND(I395*H395,2)</f>
        <v>0</v>
      </c>
      <c r="BL395" s="16" t="s">
        <v>152</v>
      </c>
      <c r="BM395" s="238" t="s">
        <v>506</v>
      </c>
    </row>
    <row r="396" s="2" customFormat="1">
      <c r="A396" s="37"/>
      <c r="B396" s="38"/>
      <c r="C396" s="39"/>
      <c r="D396" s="240" t="s">
        <v>154</v>
      </c>
      <c r="E396" s="39"/>
      <c r="F396" s="241" t="s">
        <v>505</v>
      </c>
      <c r="G396" s="39"/>
      <c r="H396" s="39"/>
      <c r="I396" s="242"/>
      <c r="J396" s="39"/>
      <c r="K396" s="39"/>
      <c r="L396" s="43"/>
      <c r="M396" s="243"/>
      <c r="N396" s="244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6" t="s">
        <v>154</v>
      </c>
      <c r="AU396" s="16" t="s">
        <v>80</v>
      </c>
    </row>
    <row r="397" s="2" customFormat="1" ht="24.15" customHeight="1">
      <c r="A397" s="37"/>
      <c r="B397" s="38"/>
      <c r="C397" s="226" t="s">
        <v>507</v>
      </c>
      <c r="D397" s="226" t="s">
        <v>148</v>
      </c>
      <c r="E397" s="227" t="s">
        <v>508</v>
      </c>
      <c r="F397" s="228" t="s">
        <v>509</v>
      </c>
      <c r="G397" s="229" t="s">
        <v>441</v>
      </c>
      <c r="H397" s="230">
        <v>4</v>
      </c>
      <c r="I397" s="231"/>
      <c r="J397" s="232">
        <f>ROUND(I397*H397,2)</f>
        <v>0</v>
      </c>
      <c r="K397" s="233"/>
      <c r="L397" s="43"/>
      <c r="M397" s="234" t="s">
        <v>1</v>
      </c>
      <c r="N397" s="235" t="s">
        <v>41</v>
      </c>
      <c r="O397" s="90"/>
      <c r="P397" s="236">
        <f>O397*H397</f>
        <v>0</v>
      </c>
      <c r="Q397" s="236">
        <v>0.11241</v>
      </c>
      <c r="R397" s="236">
        <f>Q397*H397</f>
        <v>0.44963999999999998</v>
      </c>
      <c r="S397" s="236">
        <v>0</v>
      </c>
      <c r="T397" s="237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8" t="s">
        <v>152</v>
      </c>
      <c r="AT397" s="238" t="s">
        <v>148</v>
      </c>
      <c r="AU397" s="238" t="s">
        <v>80</v>
      </c>
      <c r="AY397" s="16" t="s">
        <v>146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6" t="s">
        <v>83</v>
      </c>
      <c r="BK397" s="239">
        <f>ROUND(I397*H397,2)</f>
        <v>0</v>
      </c>
      <c r="BL397" s="16" t="s">
        <v>152</v>
      </c>
      <c r="BM397" s="238" t="s">
        <v>510</v>
      </c>
    </row>
    <row r="398" s="2" customFormat="1">
      <c r="A398" s="37"/>
      <c r="B398" s="38"/>
      <c r="C398" s="39"/>
      <c r="D398" s="240" t="s">
        <v>154</v>
      </c>
      <c r="E398" s="39"/>
      <c r="F398" s="241" t="s">
        <v>509</v>
      </c>
      <c r="G398" s="39"/>
      <c r="H398" s="39"/>
      <c r="I398" s="242"/>
      <c r="J398" s="39"/>
      <c r="K398" s="39"/>
      <c r="L398" s="43"/>
      <c r="M398" s="243"/>
      <c r="N398" s="244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154</v>
      </c>
      <c r="AU398" s="16" t="s">
        <v>80</v>
      </c>
    </row>
    <row r="399" s="2" customFormat="1" ht="21.75" customHeight="1">
      <c r="A399" s="37"/>
      <c r="B399" s="38"/>
      <c r="C399" s="267" t="s">
        <v>511</v>
      </c>
      <c r="D399" s="267" t="s">
        <v>259</v>
      </c>
      <c r="E399" s="268" t="s">
        <v>512</v>
      </c>
      <c r="F399" s="269" t="s">
        <v>513</v>
      </c>
      <c r="G399" s="270" t="s">
        <v>441</v>
      </c>
      <c r="H399" s="271">
        <v>4</v>
      </c>
      <c r="I399" s="272"/>
      <c r="J399" s="273">
        <f>ROUND(I399*H399,2)</f>
        <v>0</v>
      </c>
      <c r="K399" s="274"/>
      <c r="L399" s="275"/>
      <c r="M399" s="276" t="s">
        <v>1</v>
      </c>
      <c r="N399" s="277" t="s">
        <v>41</v>
      </c>
      <c r="O399" s="90"/>
      <c r="P399" s="236">
        <f>O399*H399</f>
        <v>0</v>
      </c>
      <c r="Q399" s="236">
        <v>0.0061000000000000004</v>
      </c>
      <c r="R399" s="236">
        <f>Q399*H399</f>
        <v>0.024400000000000002</v>
      </c>
      <c r="S399" s="236">
        <v>0</v>
      </c>
      <c r="T399" s="237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8" t="s">
        <v>185</v>
      </c>
      <c r="AT399" s="238" t="s">
        <v>259</v>
      </c>
      <c r="AU399" s="238" t="s">
        <v>80</v>
      </c>
      <c r="AY399" s="16" t="s">
        <v>146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6" t="s">
        <v>83</v>
      </c>
      <c r="BK399" s="239">
        <f>ROUND(I399*H399,2)</f>
        <v>0</v>
      </c>
      <c r="BL399" s="16" t="s">
        <v>152</v>
      </c>
      <c r="BM399" s="238" t="s">
        <v>514</v>
      </c>
    </row>
    <row r="400" s="2" customFormat="1">
      <c r="A400" s="37"/>
      <c r="B400" s="38"/>
      <c r="C400" s="39"/>
      <c r="D400" s="240" t="s">
        <v>154</v>
      </c>
      <c r="E400" s="39"/>
      <c r="F400" s="241" t="s">
        <v>513</v>
      </c>
      <c r="G400" s="39"/>
      <c r="H400" s="39"/>
      <c r="I400" s="242"/>
      <c r="J400" s="39"/>
      <c r="K400" s="39"/>
      <c r="L400" s="43"/>
      <c r="M400" s="243"/>
      <c r="N400" s="244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154</v>
      </c>
      <c r="AU400" s="16" t="s">
        <v>80</v>
      </c>
    </row>
    <row r="401" s="2" customFormat="1" ht="16.5" customHeight="1">
      <c r="A401" s="37"/>
      <c r="B401" s="38"/>
      <c r="C401" s="267" t="s">
        <v>515</v>
      </c>
      <c r="D401" s="267" t="s">
        <v>259</v>
      </c>
      <c r="E401" s="268" t="s">
        <v>516</v>
      </c>
      <c r="F401" s="269" t="s">
        <v>517</v>
      </c>
      <c r="G401" s="270" t="s">
        <v>441</v>
      </c>
      <c r="H401" s="271">
        <v>4</v>
      </c>
      <c r="I401" s="272"/>
      <c r="J401" s="273">
        <f>ROUND(I401*H401,2)</f>
        <v>0</v>
      </c>
      <c r="K401" s="274"/>
      <c r="L401" s="275"/>
      <c r="M401" s="276" t="s">
        <v>1</v>
      </c>
      <c r="N401" s="277" t="s">
        <v>41</v>
      </c>
      <c r="O401" s="90"/>
      <c r="P401" s="236">
        <f>O401*H401</f>
        <v>0</v>
      </c>
      <c r="Q401" s="236">
        <v>0.0030000000000000001</v>
      </c>
      <c r="R401" s="236">
        <f>Q401*H401</f>
        <v>0.012</v>
      </c>
      <c r="S401" s="236">
        <v>0</v>
      </c>
      <c r="T401" s="237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8" t="s">
        <v>185</v>
      </c>
      <c r="AT401" s="238" t="s">
        <v>259</v>
      </c>
      <c r="AU401" s="238" t="s">
        <v>80</v>
      </c>
      <c r="AY401" s="16" t="s">
        <v>146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6" t="s">
        <v>83</v>
      </c>
      <c r="BK401" s="239">
        <f>ROUND(I401*H401,2)</f>
        <v>0</v>
      </c>
      <c r="BL401" s="16" t="s">
        <v>152</v>
      </c>
      <c r="BM401" s="238" t="s">
        <v>518</v>
      </c>
    </row>
    <row r="402" s="2" customFormat="1">
      <c r="A402" s="37"/>
      <c r="B402" s="38"/>
      <c r="C402" s="39"/>
      <c r="D402" s="240" t="s">
        <v>154</v>
      </c>
      <c r="E402" s="39"/>
      <c r="F402" s="241" t="s">
        <v>517</v>
      </c>
      <c r="G402" s="39"/>
      <c r="H402" s="39"/>
      <c r="I402" s="242"/>
      <c r="J402" s="39"/>
      <c r="K402" s="39"/>
      <c r="L402" s="43"/>
      <c r="M402" s="243"/>
      <c r="N402" s="244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6" t="s">
        <v>154</v>
      </c>
      <c r="AU402" s="16" t="s">
        <v>80</v>
      </c>
    </row>
    <row r="403" s="2" customFormat="1" ht="16.5" customHeight="1">
      <c r="A403" s="37"/>
      <c r="B403" s="38"/>
      <c r="C403" s="267" t="s">
        <v>519</v>
      </c>
      <c r="D403" s="267" t="s">
        <v>259</v>
      </c>
      <c r="E403" s="268" t="s">
        <v>520</v>
      </c>
      <c r="F403" s="269" t="s">
        <v>521</v>
      </c>
      <c r="G403" s="270" t="s">
        <v>441</v>
      </c>
      <c r="H403" s="271">
        <v>4</v>
      </c>
      <c r="I403" s="272"/>
      <c r="J403" s="273">
        <f>ROUND(I403*H403,2)</f>
        <v>0</v>
      </c>
      <c r="K403" s="274"/>
      <c r="L403" s="275"/>
      <c r="M403" s="276" t="s">
        <v>1</v>
      </c>
      <c r="N403" s="277" t="s">
        <v>41</v>
      </c>
      <c r="O403" s="90"/>
      <c r="P403" s="236">
        <f>O403*H403</f>
        <v>0</v>
      </c>
      <c r="Q403" s="236">
        <v>0.00010000000000000001</v>
      </c>
      <c r="R403" s="236">
        <f>Q403*H403</f>
        <v>0.00040000000000000002</v>
      </c>
      <c r="S403" s="236">
        <v>0</v>
      </c>
      <c r="T403" s="237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8" t="s">
        <v>185</v>
      </c>
      <c r="AT403" s="238" t="s">
        <v>259</v>
      </c>
      <c r="AU403" s="238" t="s">
        <v>80</v>
      </c>
      <c r="AY403" s="16" t="s">
        <v>146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6" t="s">
        <v>83</v>
      </c>
      <c r="BK403" s="239">
        <f>ROUND(I403*H403,2)</f>
        <v>0</v>
      </c>
      <c r="BL403" s="16" t="s">
        <v>152</v>
      </c>
      <c r="BM403" s="238" t="s">
        <v>522</v>
      </c>
    </row>
    <row r="404" s="2" customFormat="1">
      <c r="A404" s="37"/>
      <c r="B404" s="38"/>
      <c r="C404" s="39"/>
      <c r="D404" s="240" t="s">
        <v>154</v>
      </c>
      <c r="E404" s="39"/>
      <c r="F404" s="241" t="s">
        <v>521</v>
      </c>
      <c r="G404" s="39"/>
      <c r="H404" s="39"/>
      <c r="I404" s="242"/>
      <c r="J404" s="39"/>
      <c r="K404" s="39"/>
      <c r="L404" s="43"/>
      <c r="M404" s="243"/>
      <c r="N404" s="244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154</v>
      </c>
      <c r="AU404" s="16" t="s">
        <v>80</v>
      </c>
    </row>
    <row r="405" s="2" customFormat="1" ht="21.75" customHeight="1">
      <c r="A405" s="37"/>
      <c r="B405" s="38"/>
      <c r="C405" s="267" t="s">
        <v>523</v>
      </c>
      <c r="D405" s="267" t="s">
        <v>259</v>
      </c>
      <c r="E405" s="268" t="s">
        <v>524</v>
      </c>
      <c r="F405" s="269" t="s">
        <v>525</v>
      </c>
      <c r="G405" s="270" t="s">
        <v>441</v>
      </c>
      <c r="H405" s="271">
        <v>8</v>
      </c>
      <c r="I405" s="272"/>
      <c r="J405" s="273">
        <f>ROUND(I405*H405,2)</f>
        <v>0</v>
      </c>
      <c r="K405" s="274"/>
      <c r="L405" s="275"/>
      <c r="M405" s="276" t="s">
        <v>1</v>
      </c>
      <c r="N405" s="277" t="s">
        <v>41</v>
      </c>
      <c r="O405" s="90"/>
      <c r="P405" s="236">
        <f>O405*H405</f>
        <v>0</v>
      </c>
      <c r="Q405" s="236">
        <v>0.00035</v>
      </c>
      <c r="R405" s="236">
        <f>Q405*H405</f>
        <v>0.0028</v>
      </c>
      <c r="S405" s="236">
        <v>0</v>
      </c>
      <c r="T405" s="237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8" t="s">
        <v>185</v>
      </c>
      <c r="AT405" s="238" t="s">
        <v>259</v>
      </c>
      <c r="AU405" s="238" t="s">
        <v>80</v>
      </c>
      <c r="AY405" s="16" t="s">
        <v>146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6" t="s">
        <v>83</v>
      </c>
      <c r="BK405" s="239">
        <f>ROUND(I405*H405,2)</f>
        <v>0</v>
      </c>
      <c r="BL405" s="16" t="s">
        <v>152</v>
      </c>
      <c r="BM405" s="238" t="s">
        <v>526</v>
      </c>
    </row>
    <row r="406" s="2" customFormat="1">
      <c r="A406" s="37"/>
      <c r="B406" s="38"/>
      <c r="C406" s="39"/>
      <c r="D406" s="240" t="s">
        <v>154</v>
      </c>
      <c r="E406" s="39"/>
      <c r="F406" s="241" t="s">
        <v>525</v>
      </c>
      <c r="G406" s="39"/>
      <c r="H406" s="39"/>
      <c r="I406" s="242"/>
      <c r="J406" s="39"/>
      <c r="K406" s="39"/>
      <c r="L406" s="43"/>
      <c r="M406" s="243"/>
      <c r="N406" s="244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154</v>
      </c>
      <c r="AU406" s="16" t="s">
        <v>80</v>
      </c>
    </row>
    <row r="407" s="2" customFormat="1" ht="16.5" customHeight="1">
      <c r="A407" s="37"/>
      <c r="B407" s="38"/>
      <c r="C407" s="226" t="s">
        <v>527</v>
      </c>
      <c r="D407" s="226" t="s">
        <v>148</v>
      </c>
      <c r="E407" s="227" t="s">
        <v>528</v>
      </c>
      <c r="F407" s="228" t="s">
        <v>529</v>
      </c>
      <c r="G407" s="229" t="s">
        <v>441</v>
      </c>
      <c r="H407" s="230">
        <v>6</v>
      </c>
      <c r="I407" s="231"/>
      <c r="J407" s="232">
        <f>ROUND(I407*H407,2)</f>
        <v>0</v>
      </c>
      <c r="K407" s="233"/>
      <c r="L407" s="43"/>
      <c r="M407" s="234" t="s">
        <v>1</v>
      </c>
      <c r="N407" s="235" t="s">
        <v>41</v>
      </c>
      <c r="O407" s="90"/>
      <c r="P407" s="236">
        <f>O407*H407</f>
        <v>0</v>
      </c>
      <c r="Q407" s="236">
        <v>0</v>
      </c>
      <c r="R407" s="236">
        <f>Q407*H407</f>
        <v>0</v>
      </c>
      <c r="S407" s="236">
        <v>0</v>
      </c>
      <c r="T407" s="237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8" t="s">
        <v>152</v>
      </c>
      <c r="AT407" s="238" t="s">
        <v>148</v>
      </c>
      <c r="AU407" s="238" t="s">
        <v>80</v>
      </c>
      <c r="AY407" s="16" t="s">
        <v>146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6" t="s">
        <v>83</v>
      </c>
      <c r="BK407" s="239">
        <f>ROUND(I407*H407,2)</f>
        <v>0</v>
      </c>
      <c r="BL407" s="16" t="s">
        <v>152</v>
      </c>
      <c r="BM407" s="238" t="s">
        <v>530</v>
      </c>
    </row>
    <row r="408" s="2" customFormat="1">
      <c r="A408" s="37"/>
      <c r="B408" s="38"/>
      <c r="C408" s="39"/>
      <c r="D408" s="240" t="s">
        <v>154</v>
      </c>
      <c r="E408" s="39"/>
      <c r="F408" s="241" t="s">
        <v>529</v>
      </c>
      <c r="G408" s="39"/>
      <c r="H408" s="39"/>
      <c r="I408" s="242"/>
      <c r="J408" s="39"/>
      <c r="K408" s="39"/>
      <c r="L408" s="43"/>
      <c r="M408" s="243"/>
      <c r="N408" s="244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154</v>
      </c>
      <c r="AU408" s="16" t="s">
        <v>80</v>
      </c>
    </row>
    <row r="409" s="2" customFormat="1" ht="16.5" customHeight="1">
      <c r="A409" s="37"/>
      <c r="B409" s="38"/>
      <c r="C409" s="226" t="s">
        <v>531</v>
      </c>
      <c r="D409" s="226" t="s">
        <v>148</v>
      </c>
      <c r="E409" s="227" t="s">
        <v>532</v>
      </c>
      <c r="F409" s="228" t="s">
        <v>533</v>
      </c>
      <c r="G409" s="229" t="s">
        <v>441</v>
      </c>
      <c r="H409" s="230">
        <v>4</v>
      </c>
      <c r="I409" s="231"/>
      <c r="J409" s="232">
        <f>ROUND(I409*H409,2)</f>
        <v>0</v>
      </c>
      <c r="K409" s="233"/>
      <c r="L409" s="43"/>
      <c r="M409" s="234" t="s">
        <v>1</v>
      </c>
      <c r="N409" s="235" t="s">
        <v>41</v>
      </c>
      <c r="O409" s="90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8" t="s">
        <v>152</v>
      </c>
      <c r="AT409" s="238" t="s">
        <v>148</v>
      </c>
      <c r="AU409" s="238" t="s">
        <v>80</v>
      </c>
      <c r="AY409" s="16" t="s">
        <v>146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6" t="s">
        <v>83</v>
      </c>
      <c r="BK409" s="239">
        <f>ROUND(I409*H409,2)</f>
        <v>0</v>
      </c>
      <c r="BL409" s="16" t="s">
        <v>152</v>
      </c>
      <c r="BM409" s="238" t="s">
        <v>534</v>
      </c>
    </row>
    <row r="410" s="2" customFormat="1">
      <c r="A410" s="37"/>
      <c r="B410" s="38"/>
      <c r="C410" s="39"/>
      <c r="D410" s="240" t="s">
        <v>154</v>
      </c>
      <c r="E410" s="39"/>
      <c r="F410" s="241" t="s">
        <v>533</v>
      </c>
      <c r="G410" s="39"/>
      <c r="H410" s="39"/>
      <c r="I410" s="242"/>
      <c r="J410" s="39"/>
      <c r="K410" s="39"/>
      <c r="L410" s="43"/>
      <c r="M410" s="243"/>
      <c r="N410" s="244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6" t="s">
        <v>154</v>
      </c>
      <c r="AU410" s="16" t="s">
        <v>80</v>
      </c>
    </row>
    <row r="411" s="2" customFormat="1" ht="24.15" customHeight="1">
      <c r="A411" s="37"/>
      <c r="B411" s="38"/>
      <c r="C411" s="226" t="s">
        <v>535</v>
      </c>
      <c r="D411" s="226" t="s">
        <v>148</v>
      </c>
      <c r="E411" s="227" t="s">
        <v>536</v>
      </c>
      <c r="F411" s="228" t="s">
        <v>537</v>
      </c>
      <c r="G411" s="229" t="s">
        <v>441</v>
      </c>
      <c r="H411" s="230">
        <v>2</v>
      </c>
      <c r="I411" s="231"/>
      <c r="J411" s="232">
        <f>ROUND(I411*H411,2)</f>
        <v>0</v>
      </c>
      <c r="K411" s="233"/>
      <c r="L411" s="43"/>
      <c r="M411" s="234" t="s">
        <v>1</v>
      </c>
      <c r="N411" s="235" t="s">
        <v>41</v>
      </c>
      <c r="O411" s="90"/>
      <c r="P411" s="236">
        <f>O411*H411</f>
        <v>0</v>
      </c>
      <c r="Q411" s="236">
        <v>0.00054000000000000001</v>
      </c>
      <c r="R411" s="236">
        <f>Q411*H411</f>
        <v>0.00108</v>
      </c>
      <c r="S411" s="236">
        <v>0</v>
      </c>
      <c r="T411" s="23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8" t="s">
        <v>152</v>
      </c>
      <c r="AT411" s="238" t="s">
        <v>148</v>
      </c>
      <c r="AU411" s="238" t="s">
        <v>80</v>
      </c>
      <c r="AY411" s="16" t="s">
        <v>146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6" t="s">
        <v>83</v>
      </c>
      <c r="BK411" s="239">
        <f>ROUND(I411*H411,2)</f>
        <v>0</v>
      </c>
      <c r="BL411" s="16" t="s">
        <v>152</v>
      </c>
      <c r="BM411" s="238" t="s">
        <v>538</v>
      </c>
    </row>
    <row r="412" s="2" customFormat="1">
      <c r="A412" s="37"/>
      <c r="B412" s="38"/>
      <c r="C412" s="39"/>
      <c r="D412" s="240" t="s">
        <v>154</v>
      </c>
      <c r="E412" s="39"/>
      <c r="F412" s="241" t="s">
        <v>537</v>
      </c>
      <c r="G412" s="39"/>
      <c r="H412" s="39"/>
      <c r="I412" s="242"/>
      <c r="J412" s="39"/>
      <c r="K412" s="39"/>
      <c r="L412" s="43"/>
      <c r="M412" s="243"/>
      <c r="N412" s="244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154</v>
      </c>
      <c r="AU412" s="16" t="s">
        <v>80</v>
      </c>
    </row>
    <row r="413" s="2" customFormat="1" ht="16.5" customHeight="1">
      <c r="A413" s="37"/>
      <c r="B413" s="38"/>
      <c r="C413" s="226" t="s">
        <v>539</v>
      </c>
      <c r="D413" s="226" t="s">
        <v>148</v>
      </c>
      <c r="E413" s="227" t="s">
        <v>540</v>
      </c>
      <c r="F413" s="228" t="s">
        <v>541</v>
      </c>
      <c r="G413" s="229" t="s">
        <v>151</v>
      </c>
      <c r="H413" s="230">
        <v>2</v>
      </c>
      <c r="I413" s="231"/>
      <c r="J413" s="232">
        <f>ROUND(I413*H413,2)</f>
        <v>0</v>
      </c>
      <c r="K413" s="233"/>
      <c r="L413" s="43"/>
      <c r="M413" s="234" t="s">
        <v>1</v>
      </c>
      <c r="N413" s="235" t="s">
        <v>41</v>
      </c>
      <c r="O413" s="90"/>
      <c r="P413" s="236">
        <f>O413*H413</f>
        <v>0</v>
      </c>
      <c r="Q413" s="236">
        <v>1.0000000000000001E-05</v>
      </c>
      <c r="R413" s="236">
        <f>Q413*H413</f>
        <v>2.0000000000000002E-05</v>
      </c>
      <c r="S413" s="236">
        <v>0</v>
      </c>
      <c r="T413" s="237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8" t="s">
        <v>152</v>
      </c>
      <c r="AT413" s="238" t="s">
        <v>148</v>
      </c>
      <c r="AU413" s="238" t="s">
        <v>80</v>
      </c>
      <c r="AY413" s="16" t="s">
        <v>146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6" t="s">
        <v>83</v>
      </c>
      <c r="BK413" s="239">
        <f>ROUND(I413*H413,2)</f>
        <v>0</v>
      </c>
      <c r="BL413" s="16" t="s">
        <v>152</v>
      </c>
      <c r="BM413" s="238" t="s">
        <v>542</v>
      </c>
    </row>
    <row r="414" s="2" customFormat="1">
      <c r="A414" s="37"/>
      <c r="B414" s="38"/>
      <c r="C414" s="39"/>
      <c r="D414" s="240" t="s">
        <v>154</v>
      </c>
      <c r="E414" s="39"/>
      <c r="F414" s="241" t="s">
        <v>541</v>
      </c>
      <c r="G414" s="39"/>
      <c r="H414" s="39"/>
      <c r="I414" s="242"/>
      <c r="J414" s="39"/>
      <c r="K414" s="39"/>
      <c r="L414" s="43"/>
      <c r="M414" s="243"/>
      <c r="N414" s="244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154</v>
      </c>
      <c r="AU414" s="16" t="s">
        <v>80</v>
      </c>
    </row>
    <row r="415" s="2" customFormat="1" ht="33" customHeight="1">
      <c r="A415" s="37"/>
      <c r="B415" s="38"/>
      <c r="C415" s="226" t="s">
        <v>543</v>
      </c>
      <c r="D415" s="226" t="s">
        <v>148</v>
      </c>
      <c r="E415" s="227" t="s">
        <v>544</v>
      </c>
      <c r="F415" s="228" t="s">
        <v>545</v>
      </c>
      <c r="G415" s="229" t="s">
        <v>198</v>
      </c>
      <c r="H415" s="230">
        <v>411</v>
      </c>
      <c r="I415" s="231"/>
      <c r="J415" s="232">
        <f>ROUND(I415*H415,2)</f>
        <v>0</v>
      </c>
      <c r="K415" s="233"/>
      <c r="L415" s="43"/>
      <c r="M415" s="234" t="s">
        <v>1</v>
      </c>
      <c r="N415" s="235" t="s">
        <v>41</v>
      </c>
      <c r="O415" s="90"/>
      <c r="P415" s="236">
        <f>O415*H415</f>
        <v>0</v>
      </c>
      <c r="Q415" s="236">
        <v>0.15540000000000001</v>
      </c>
      <c r="R415" s="236">
        <f>Q415*H415</f>
        <v>63.869400000000006</v>
      </c>
      <c r="S415" s="236">
        <v>0</v>
      </c>
      <c r="T415" s="237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8" t="s">
        <v>152</v>
      </c>
      <c r="AT415" s="238" t="s">
        <v>148</v>
      </c>
      <c r="AU415" s="238" t="s">
        <v>80</v>
      </c>
      <c r="AY415" s="16" t="s">
        <v>146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6" t="s">
        <v>83</v>
      </c>
      <c r="BK415" s="239">
        <f>ROUND(I415*H415,2)</f>
        <v>0</v>
      </c>
      <c r="BL415" s="16" t="s">
        <v>152</v>
      </c>
      <c r="BM415" s="238" t="s">
        <v>546</v>
      </c>
    </row>
    <row r="416" s="2" customFormat="1">
      <c r="A416" s="37"/>
      <c r="B416" s="38"/>
      <c r="C416" s="39"/>
      <c r="D416" s="240" t="s">
        <v>154</v>
      </c>
      <c r="E416" s="39"/>
      <c r="F416" s="241" t="s">
        <v>545</v>
      </c>
      <c r="G416" s="39"/>
      <c r="H416" s="39"/>
      <c r="I416" s="242"/>
      <c r="J416" s="39"/>
      <c r="K416" s="39"/>
      <c r="L416" s="43"/>
      <c r="M416" s="243"/>
      <c r="N416" s="244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154</v>
      </c>
      <c r="AU416" s="16" t="s">
        <v>80</v>
      </c>
    </row>
    <row r="417" s="13" customFormat="1">
      <c r="A417" s="13"/>
      <c r="B417" s="245"/>
      <c r="C417" s="246"/>
      <c r="D417" s="240" t="s">
        <v>155</v>
      </c>
      <c r="E417" s="247" t="s">
        <v>1</v>
      </c>
      <c r="F417" s="248" t="s">
        <v>547</v>
      </c>
      <c r="G417" s="246"/>
      <c r="H417" s="249">
        <v>411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155</v>
      </c>
      <c r="AU417" s="255" t="s">
        <v>80</v>
      </c>
      <c r="AV417" s="13" t="s">
        <v>80</v>
      </c>
      <c r="AW417" s="13" t="s">
        <v>32</v>
      </c>
      <c r="AX417" s="13" t="s">
        <v>83</v>
      </c>
      <c r="AY417" s="255" t="s">
        <v>146</v>
      </c>
    </row>
    <row r="418" s="2" customFormat="1" ht="24.15" customHeight="1">
      <c r="A418" s="37"/>
      <c r="B418" s="38"/>
      <c r="C418" s="267" t="s">
        <v>548</v>
      </c>
      <c r="D418" s="267" t="s">
        <v>259</v>
      </c>
      <c r="E418" s="268" t="s">
        <v>549</v>
      </c>
      <c r="F418" s="269" t="s">
        <v>550</v>
      </c>
      <c r="G418" s="270" t="s">
        <v>198</v>
      </c>
      <c r="H418" s="271">
        <v>61.200000000000003</v>
      </c>
      <c r="I418" s="272"/>
      <c r="J418" s="273">
        <f>ROUND(I418*H418,2)</f>
        <v>0</v>
      </c>
      <c r="K418" s="274"/>
      <c r="L418" s="275"/>
      <c r="M418" s="276" t="s">
        <v>1</v>
      </c>
      <c r="N418" s="277" t="s">
        <v>41</v>
      </c>
      <c r="O418" s="90"/>
      <c r="P418" s="236">
        <f>O418*H418</f>
        <v>0</v>
      </c>
      <c r="Q418" s="236">
        <v>0.048300000000000003</v>
      </c>
      <c r="R418" s="236">
        <f>Q418*H418</f>
        <v>2.9559600000000001</v>
      </c>
      <c r="S418" s="236">
        <v>0</v>
      </c>
      <c r="T418" s="237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8" t="s">
        <v>185</v>
      </c>
      <c r="AT418" s="238" t="s">
        <v>259</v>
      </c>
      <c r="AU418" s="238" t="s">
        <v>80</v>
      </c>
      <c r="AY418" s="16" t="s">
        <v>146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6" t="s">
        <v>83</v>
      </c>
      <c r="BK418" s="239">
        <f>ROUND(I418*H418,2)</f>
        <v>0</v>
      </c>
      <c r="BL418" s="16" t="s">
        <v>152</v>
      </c>
      <c r="BM418" s="238" t="s">
        <v>551</v>
      </c>
    </row>
    <row r="419" s="2" customFormat="1">
      <c r="A419" s="37"/>
      <c r="B419" s="38"/>
      <c r="C419" s="39"/>
      <c r="D419" s="240" t="s">
        <v>154</v>
      </c>
      <c r="E419" s="39"/>
      <c r="F419" s="241" t="s">
        <v>550</v>
      </c>
      <c r="G419" s="39"/>
      <c r="H419" s="39"/>
      <c r="I419" s="242"/>
      <c r="J419" s="39"/>
      <c r="K419" s="39"/>
      <c r="L419" s="43"/>
      <c r="M419" s="243"/>
      <c r="N419" s="244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154</v>
      </c>
      <c r="AU419" s="16" t="s">
        <v>80</v>
      </c>
    </row>
    <row r="420" s="13" customFormat="1">
      <c r="A420" s="13"/>
      <c r="B420" s="245"/>
      <c r="C420" s="246"/>
      <c r="D420" s="240" t="s">
        <v>155</v>
      </c>
      <c r="E420" s="247" t="s">
        <v>1</v>
      </c>
      <c r="F420" s="248" t="s">
        <v>552</v>
      </c>
      <c r="G420" s="246"/>
      <c r="H420" s="249">
        <v>61.200000000000003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155</v>
      </c>
      <c r="AU420" s="255" t="s">
        <v>80</v>
      </c>
      <c r="AV420" s="13" t="s">
        <v>80</v>
      </c>
      <c r="AW420" s="13" t="s">
        <v>32</v>
      </c>
      <c r="AX420" s="13" t="s">
        <v>83</v>
      </c>
      <c r="AY420" s="255" t="s">
        <v>146</v>
      </c>
    </row>
    <row r="421" s="2" customFormat="1" ht="24.15" customHeight="1">
      <c r="A421" s="37"/>
      <c r="B421" s="38"/>
      <c r="C421" s="267" t="s">
        <v>553</v>
      </c>
      <c r="D421" s="267" t="s">
        <v>259</v>
      </c>
      <c r="E421" s="268" t="s">
        <v>554</v>
      </c>
      <c r="F421" s="269" t="s">
        <v>555</v>
      </c>
      <c r="G421" s="270" t="s">
        <v>198</v>
      </c>
      <c r="H421" s="271">
        <v>21.420000000000002</v>
      </c>
      <c r="I421" s="272"/>
      <c r="J421" s="273">
        <f>ROUND(I421*H421,2)</f>
        <v>0</v>
      </c>
      <c r="K421" s="274"/>
      <c r="L421" s="275"/>
      <c r="M421" s="276" t="s">
        <v>1</v>
      </c>
      <c r="N421" s="277" t="s">
        <v>41</v>
      </c>
      <c r="O421" s="90"/>
      <c r="P421" s="236">
        <f>O421*H421</f>
        <v>0</v>
      </c>
      <c r="Q421" s="236">
        <v>0.065670000000000006</v>
      </c>
      <c r="R421" s="236">
        <f>Q421*H421</f>
        <v>1.4066514000000003</v>
      </c>
      <c r="S421" s="236">
        <v>0</v>
      </c>
      <c r="T421" s="237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8" t="s">
        <v>185</v>
      </c>
      <c r="AT421" s="238" t="s">
        <v>259</v>
      </c>
      <c r="AU421" s="238" t="s">
        <v>80</v>
      </c>
      <c r="AY421" s="16" t="s">
        <v>146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6" t="s">
        <v>83</v>
      </c>
      <c r="BK421" s="239">
        <f>ROUND(I421*H421,2)</f>
        <v>0</v>
      </c>
      <c r="BL421" s="16" t="s">
        <v>152</v>
      </c>
      <c r="BM421" s="238" t="s">
        <v>556</v>
      </c>
    </row>
    <row r="422" s="2" customFormat="1">
      <c r="A422" s="37"/>
      <c r="B422" s="38"/>
      <c r="C422" s="39"/>
      <c r="D422" s="240" t="s">
        <v>154</v>
      </c>
      <c r="E422" s="39"/>
      <c r="F422" s="241" t="s">
        <v>555</v>
      </c>
      <c r="G422" s="39"/>
      <c r="H422" s="39"/>
      <c r="I422" s="242"/>
      <c r="J422" s="39"/>
      <c r="K422" s="39"/>
      <c r="L422" s="43"/>
      <c r="M422" s="243"/>
      <c r="N422" s="244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154</v>
      </c>
      <c r="AU422" s="16" t="s">
        <v>80</v>
      </c>
    </row>
    <row r="423" s="13" customFormat="1">
      <c r="A423" s="13"/>
      <c r="B423" s="245"/>
      <c r="C423" s="246"/>
      <c r="D423" s="240" t="s">
        <v>155</v>
      </c>
      <c r="E423" s="247" t="s">
        <v>1</v>
      </c>
      <c r="F423" s="248" t="s">
        <v>557</v>
      </c>
      <c r="G423" s="246"/>
      <c r="H423" s="249">
        <v>21.420000000000002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155</v>
      </c>
      <c r="AU423" s="255" t="s">
        <v>80</v>
      </c>
      <c r="AV423" s="13" t="s">
        <v>80</v>
      </c>
      <c r="AW423" s="13" t="s">
        <v>32</v>
      </c>
      <c r="AX423" s="13" t="s">
        <v>83</v>
      </c>
      <c r="AY423" s="255" t="s">
        <v>146</v>
      </c>
    </row>
    <row r="424" s="2" customFormat="1" ht="16.5" customHeight="1">
      <c r="A424" s="37"/>
      <c r="B424" s="38"/>
      <c r="C424" s="267" t="s">
        <v>558</v>
      </c>
      <c r="D424" s="267" t="s">
        <v>259</v>
      </c>
      <c r="E424" s="268" t="s">
        <v>559</v>
      </c>
      <c r="F424" s="269" t="s">
        <v>560</v>
      </c>
      <c r="G424" s="270" t="s">
        <v>198</v>
      </c>
      <c r="H424" s="271">
        <v>336.60000000000002</v>
      </c>
      <c r="I424" s="272"/>
      <c r="J424" s="273">
        <f>ROUND(I424*H424,2)</f>
        <v>0</v>
      </c>
      <c r="K424" s="274"/>
      <c r="L424" s="275"/>
      <c r="M424" s="276" t="s">
        <v>1</v>
      </c>
      <c r="N424" s="277" t="s">
        <v>41</v>
      </c>
      <c r="O424" s="90"/>
      <c r="P424" s="236">
        <f>O424*H424</f>
        <v>0</v>
      </c>
      <c r="Q424" s="236">
        <v>0.080000000000000002</v>
      </c>
      <c r="R424" s="236">
        <f>Q424*H424</f>
        <v>26.928000000000001</v>
      </c>
      <c r="S424" s="236">
        <v>0</v>
      </c>
      <c r="T424" s="237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8" t="s">
        <v>185</v>
      </c>
      <c r="AT424" s="238" t="s">
        <v>259</v>
      </c>
      <c r="AU424" s="238" t="s">
        <v>80</v>
      </c>
      <c r="AY424" s="16" t="s">
        <v>146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6" t="s">
        <v>83</v>
      </c>
      <c r="BK424" s="239">
        <f>ROUND(I424*H424,2)</f>
        <v>0</v>
      </c>
      <c r="BL424" s="16" t="s">
        <v>152</v>
      </c>
      <c r="BM424" s="238" t="s">
        <v>561</v>
      </c>
    </row>
    <row r="425" s="2" customFormat="1">
      <c r="A425" s="37"/>
      <c r="B425" s="38"/>
      <c r="C425" s="39"/>
      <c r="D425" s="240" t="s">
        <v>154</v>
      </c>
      <c r="E425" s="39"/>
      <c r="F425" s="241" t="s">
        <v>560</v>
      </c>
      <c r="G425" s="39"/>
      <c r="H425" s="39"/>
      <c r="I425" s="242"/>
      <c r="J425" s="39"/>
      <c r="K425" s="39"/>
      <c r="L425" s="43"/>
      <c r="M425" s="243"/>
      <c r="N425" s="244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154</v>
      </c>
      <c r="AU425" s="16" t="s">
        <v>80</v>
      </c>
    </row>
    <row r="426" s="13" customFormat="1">
      <c r="A426" s="13"/>
      <c r="B426" s="245"/>
      <c r="C426" s="246"/>
      <c r="D426" s="240" t="s">
        <v>155</v>
      </c>
      <c r="E426" s="247" t="s">
        <v>1</v>
      </c>
      <c r="F426" s="248" t="s">
        <v>562</v>
      </c>
      <c r="G426" s="246"/>
      <c r="H426" s="249">
        <v>336.60000000000002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155</v>
      </c>
      <c r="AU426" s="255" t="s">
        <v>80</v>
      </c>
      <c r="AV426" s="13" t="s">
        <v>80</v>
      </c>
      <c r="AW426" s="13" t="s">
        <v>32</v>
      </c>
      <c r="AX426" s="13" t="s">
        <v>83</v>
      </c>
      <c r="AY426" s="255" t="s">
        <v>146</v>
      </c>
    </row>
    <row r="427" s="2" customFormat="1" ht="24.15" customHeight="1">
      <c r="A427" s="37"/>
      <c r="B427" s="38"/>
      <c r="C427" s="226" t="s">
        <v>563</v>
      </c>
      <c r="D427" s="226" t="s">
        <v>148</v>
      </c>
      <c r="E427" s="227" t="s">
        <v>564</v>
      </c>
      <c r="F427" s="228" t="s">
        <v>565</v>
      </c>
      <c r="G427" s="229" t="s">
        <v>198</v>
      </c>
      <c r="H427" s="230">
        <v>445</v>
      </c>
      <c r="I427" s="231"/>
      <c r="J427" s="232">
        <f>ROUND(I427*H427,2)</f>
        <v>0</v>
      </c>
      <c r="K427" s="233"/>
      <c r="L427" s="43"/>
      <c r="M427" s="234" t="s">
        <v>1</v>
      </c>
      <c r="N427" s="235" t="s">
        <v>41</v>
      </c>
      <c r="O427" s="90"/>
      <c r="P427" s="236">
        <f>O427*H427</f>
        <v>0</v>
      </c>
      <c r="Q427" s="236">
        <v>0.10095</v>
      </c>
      <c r="R427" s="236">
        <f>Q427*H427</f>
        <v>44.922750000000001</v>
      </c>
      <c r="S427" s="236">
        <v>0</v>
      </c>
      <c r="T427" s="237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8" t="s">
        <v>152</v>
      </c>
      <c r="AT427" s="238" t="s">
        <v>148</v>
      </c>
      <c r="AU427" s="238" t="s">
        <v>80</v>
      </c>
      <c r="AY427" s="16" t="s">
        <v>146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6" t="s">
        <v>83</v>
      </c>
      <c r="BK427" s="239">
        <f>ROUND(I427*H427,2)</f>
        <v>0</v>
      </c>
      <c r="BL427" s="16" t="s">
        <v>152</v>
      </c>
      <c r="BM427" s="238" t="s">
        <v>566</v>
      </c>
    </row>
    <row r="428" s="2" customFormat="1">
      <c r="A428" s="37"/>
      <c r="B428" s="38"/>
      <c r="C428" s="39"/>
      <c r="D428" s="240" t="s">
        <v>154</v>
      </c>
      <c r="E428" s="39"/>
      <c r="F428" s="241" t="s">
        <v>565</v>
      </c>
      <c r="G428" s="39"/>
      <c r="H428" s="39"/>
      <c r="I428" s="242"/>
      <c r="J428" s="39"/>
      <c r="K428" s="39"/>
      <c r="L428" s="43"/>
      <c r="M428" s="243"/>
      <c r="N428" s="244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154</v>
      </c>
      <c r="AU428" s="16" t="s">
        <v>80</v>
      </c>
    </row>
    <row r="429" s="2" customFormat="1" ht="16.5" customHeight="1">
      <c r="A429" s="37"/>
      <c r="B429" s="38"/>
      <c r="C429" s="267" t="s">
        <v>567</v>
      </c>
      <c r="D429" s="267" t="s">
        <v>259</v>
      </c>
      <c r="E429" s="268" t="s">
        <v>568</v>
      </c>
      <c r="F429" s="269" t="s">
        <v>569</v>
      </c>
      <c r="G429" s="270" t="s">
        <v>198</v>
      </c>
      <c r="H429" s="271">
        <v>453.89999999999998</v>
      </c>
      <c r="I429" s="272"/>
      <c r="J429" s="273">
        <f>ROUND(I429*H429,2)</f>
        <v>0</v>
      </c>
      <c r="K429" s="274"/>
      <c r="L429" s="275"/>
      <c r="M429" s="276" t="s">
        <v>1</v>
      </c>
      <c r="N429" s="277" t="s">
        <v>41</v>
      </c>
      <c r="O429" s="90"/>
      <c r="P429" s="236">
        <f>O429*H429</f>
        <v>0</v>
      </c>
      <c r="Q429" s="236">
        <v>0.045999999999999999</v>
      </c>
      <c r="R429" s="236">
        <f>Q429*H429</f>
        <v>20.879399999999997</v>
      </c>
      <c r="S429" s="236">
        <v>0</v>
      </c>
      <c r="T429" s="237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38" t="s">
        <v>185</v>
      </c>
      <c r="AT429" s="238" t="s">
        <v>259</v>
      </c>
      <c r="AU429" s="238" t="s">
        <v>80</v>
      </c>
      <c r="AY429" s="16" t="s">
        <v>146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6" t="s">
        <v>83</v>
      </c>
      <c r="BK429" s="239">
        <f>ROUND(I429*H429,2)</f>
        <v>0</v>
      </c>
      <c r="BL429" s="16" t="s">
        <v>152</v>
      </c>
      <c r="BM429" s="238" t="s">
        <v>570</v>
      </c>
    </row>
    <row r="430" s="2" customFormat="1">
      <c r="A430" s="37"/>
      <c r="B430" s="38"/>
      <c r="C430" s="39"/>
      <c r="D430" s="240" t="s">
        <v>154</v>
      </c>
      <c r="E430" s="39"/>
      <c r="F430" s="241" t="s">
        <v>569</v>
      </c>
      <c r="G430" s="39"/>
      <c r="H430" s="39"/>
      <c r="I430" s="242"/>
      <c r="J430" s="39"/>
      <c r="K430" s="39"/>
      <c r="L430" s="43"/>
      <c r="M430" s="243"/>
      <c r="N430" s="244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154</v>
      </c>
      <c r="AU430" s="16" t="s">
        <v>80</v>
      </c>
    </row>
    <row r="431" s="13" customFormat="1">
      <c r="A431" s="13"/>
      <c r="B431" s="245"/>
      <c r="C431" s="246"/>
      <c r="D431" s="240" t="s">
        <v>155</v>
      </c>
      <c r="E431" s="247" t="s">
        <v>1</v>
      </c>
      <c r="F431" s="248" t="s">
        <v>571</v>
      </c>
      <c r="G431" s="246"/>
      <c r="H431" s="249">
        <v>453.89999999999998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155</v>
      </c>
      <c r="AU431" s="255" t="s">
        <v>80</v>
      </c>
      <c r="AV431" s="13" t="s">
        <v>80</v>
      </c>
      <c r="AW431" s="13" t="s">
        <v>32</v>
      </c>
      <c r="AX431" s="13" t="s">
        <v>83</v>
      </c>
      <c r="AY431" s="255" t="s">
        <v>146</v>
      </c>
    </row>
    <row r="432" s="2" customFormat="1" ht="24.15" customHeight="1">
      <c r="A432" s="37"/>
      <c r="B432" s="38"/>
      <c r="C432" s="226" t="s">
        <v>572</v>
      </c>
      <c r="D432" s="226" t="s">
        <v>148</v>
      </c>
      <c r="E432" s="227" t="s">
        <v>573</v>
      </c>
      <c r="F432" s="228" t="s">
        <v>574</v>
      </c>
      <c r="G432" s="229" t="s">
        <v>198</v>
      </c>
      <c r="H432" s="230">
        <v>144</v>
      </c>
      <c r="I432" s="231"/>
      <c r="J432" s="232">
        <f>ROUND(I432*H432,2)</f>
        <v>0</v>
      </c>
      <c r="K432" s="233"/>
      <c r="L432" s="43"/>
      <c r="M432" s="234" t="s">
        <v>1</v>
      </c>
      <c r="N432" s="235" t="s">
        <v>41</v>
      </c>
      <c r="O432" s="90"/>
      <c r="P432" s="236">
        <f>O432*H432</f>
        <v>0</v>
      </c>
      <c r="Q432" s="236">
        <v>6.0000000000000002E-05</v>
      </c>
      <c r="R432" s="236">
        <f>Q432*H432</f>
        <v>0.0086400000000000001</v>
      </c>
      <c r="S432" s="236">
        <v>0</v>
      </c>
      <c r="T432" s="237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8" t="s">
        <v>152</v>
      </c>
      <c r="AT432" s="238" t="s">
        <v>148</v>
      </c>
      <c r="AU432" s="238" t="s">
        <v>80</v>
      </c>
      <c r="AY432" s="16" t="s">
        <v>146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6" t="s">
        <v>83</v>
      </c>
      <c r="BK432" s="239">
        <f>ROUND(I432*H432,2)</f>
        <v>0</v>
      </c>
      <c r="BL432" s="16" t="s">
        <v>152</v>
      </c>
      <c r="BM432" s="238" t="s">
        <v>575</v>
      </c>
    </row>
    <row r="433" s="2" customFormat="1">
      <c r="A433" s="37"/>
      <c r="B433" s="38"/>
      <c r="C433" s="39"/>
      <c r="D433" s="240" t="s">
        <v>154</v>
      </c>
      <c r="E433" s="39"/>
      <c r="F433" s="241" t="s">
        <v>574</v>
      </c>
      <c r="G433" s="39"/>
      <c r="H433" s="39"/>
      <c r="I433" s="242"/>
      <c r="J433" s="39"/>
      <c r="K433" s="39"/>
      <c r="L433" s="43"/>
      <c r="M433" s="243"/>
      <c r="N433" s="244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154</v>
      </c>
      <c r="AU433" s="16" t="s">
        <v>80</v>
      </c>
    </row>
    <row r="434" s="2" customFormat="1" ht="24.15" customHeight="1">
      <c r="A434" s="37"/>
      <c r="B434" s="38"/>
      <c r="C434" s="226" t="s">
        <v>576</v>
      </c>
      <c r="D434" s="226" t="s">
        <v>148</v>
      </c>
      <c r="E434" s="227" t="s">
        <v>577</v>
      </c>
      <c r="F434" s="228" t="s">
        <v>578</v>
      </c>
      <c r="G434" s="229" t="s">
        <v>198</v>
      </c>
      <c r="H434" s="230">
        <v>144</v>
      </c>
      <c r="I434" s="231"/>
      <c r="J434" s="232">
        <f>ROUND(I434*H434,2)</f>
        <v>0</v>
      </c>
      <c r="K434" s="233"/>
      <c r="L434" s="43"/>
      <c r="M434" s="234" t="s">
        <v>1</v>
      </c>
      <c r="N434" s="235" t="s">
        <v>41</v>
      </c>
      <c r="O434" s="90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8" t="s">
        <v>152</v>
      </c>
      <c r="AT434" s="238" t="s">
        <v>148</v>
      </c>
      <c r="AU434" s="238" t="s">
        <v>80</v>
      </c>
      <c r="AY434" s="16" t="s">
        <v>146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6" t="s">
        <v>83</v>
      </c>
      <c r="BK434" s="239">
        <f>ROUND(I434*H434,2)</f>
        <v>0</v>
      </c>
      <c r="BL434" s="16" t="s">
        <v>152</v>
      </c>
      <c r="BM434" s="238" t="s">
        <v>579</v>
      </c>
    </row>
    <row r="435" s="2" customFormat="1">
      <c r="A435" s="37"/>
      <c r="B435" s="38"/>
      <c r="C435" s="39"/>
      <c r="D435" s="240" t="s">
        <v>154</v>
      </c>
      <c r="E435" s="39"/>
      <c r="F435" s="241" t="s">
        <v>578</v>
      </c>
      <c r="G435" s="39"/>
      <c r="H435" s="39"/>
      <c r="I435" s="242"/>
      <c r="J435" s="39"/>
      <c r="K435" s="39"/>
      <c r="L435" s="43"/>
      <c r="M435" s="243"/>
      <c r="N435" s="244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6" t="s">
        <v>154</v>
      </c>
      <c r="AU435" s="16" t="s">
        <v>80</v>
      </c>
    </row>
    <row r="436" s="2" customFormat="1" ht="24.15" customHeight="1">
      <c r="A436" s="37"/>
      <c r="B436" s="38"/>
      <c r="C436" s="226" t="s">
        <v>580</v>
      </c>
      <c r="D436" s="226" t="s">
        <v>148</v>
      </c>
      <c r="E436" s="227" t="s">
        <v>581</v>
      </c>
      <c r="F436" s="228" t="s">
        <v>582</v>
      </c>
      <c r="G436" s="229" t="s">
        <v>215</v>
      </c>
      <c r="H436" s="230">
        <v>6.4000000000000004</v>
      </c>
      <c r="I436" s="231"/>
      <c r="J436" s="232">
        <f>ROUND(I436*H436,2)</f>
        <v>0</v>
      </c>
      <c r="K436" s="233"/>
      <c r="L436" s="43"/>
      <c r="M436" s="234" t="s">
        <v>1</v>
      </c>
      <c r="N436" s="235" t="s">
        <v>41</v>
      </c>
      <c r="O436" s="90"/>
      <c r="P436" s="236">
        <f>O436*H436</f>
        <v>0</v>
      </c>
      <c r="Q436" s="236">
        <v>0</v>
      </c>
      <c r="R436" s="236">
        <f>Q436*H436</f>
        <v>0</v>
      </c>
      <c r="S436" s="236">
        <v>2.5</v>
      </c>
      <c r="T436" s="237">
        <f>S436*H436</f>
        <v>16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8" t="s">
        <v>152</v>
      </c>
      <c r="AT436" s="238" t="s">
        <v>148</v>
      </c>
      <c r="AU436" s="238" t="s">
        <v>80</v>
      </c>
      <c r="AY436" s="16" t="s">
        <v>146</v>
      </c>
      <c r="BE436" s="239">
        <f>IF(N436="základní",J436,0)</f>
        <v>0</v>
      </c>
      <c r="BF436" s="239">
        <f>IF(N436="snížená",J436,0)</f>
        <v>0</v>
      </c>
      <c r="BG436" s="239">
        <f>IF(N436="zákl. přenesená",J436,0)</f>
        <v>0</v>
      </c>
      <c r="BH436" s="239">
        <f>IF(N436="sníž. přenesená",J436,0)</f>
        <v>0</v>
      </c>
      <c r="BI436" s="239">
        <f>IF(N436="nulová",J436,0)</f>
        <v>0</v>
      </c>
      <c r="BJ436" s="16" t="s">
        <v>83</v>
      </c>
      <c r="BK436" s="239">
        <f>ROUND(I436*H436,2)</f>
        <v>0</v>
      </c>
      <c r="BL436" s="16" t="s">
        <v>152</v>
      </c>
      <c r="BM436" s="238" t="s">
        <v>583</v>
      </c>
    </row>
    <row r="437" s="2" customFormat="1">
      <c r="A437" s="37"/>
      <c r="B437" s="38"/>
      <c r="C437" s="39"/>
      <c r="D437" s="240" t="s">
        <v>154</v>
      </c>
      <c r="E437" s="39"/>
      <c r="F437" s="241" t="s">
        <v>582</v>
      </c>
      <c r="G437" s="39"/>
      <c r="H437" s="39"/>
      <c r="I437" s="242"/>
      <c r="J437" s="39"/>
      <c r="K437" s="39"/>
      <c r="L437" s="43"/>
      <c r="M437" s="243"/>
      <c r="N437" s="244"/>
      <c r="O437" s="90"/>
      <c r="P437" s="90"/>
      <c r="Q437" s="90"/>
      <c r="R437" s="90"/>
      <c r="S437" s="90"/>
      <c r="T437" s="91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6" t="s">
        <v>154</v>
      </c>
      <c r="AU437" s="16" t="s">
        <v>80</v>
      </c>
    </row>
    <row r="438" s="13" customFormat="1">
      <c r="A438" s="13"/>
      <c r="B438" s="245"/>
      <c r="C438" s="246"/>
      <c r="D438" s="240" t="s">
        <v>155</v>
      </c>
      <c r="E438" s="247" t="s">
        <v>1</v>
      </c>
      <c r="F438" s="248" t="s">
        <v>584</v>
      </c>
      <c r="G438" s="246"/>
      <c r="H438" s="249">
        <v>6.4000000000000004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155</v>
      </c>
      <c r="AU438" s="255" t="s">
        <v>80</v>
      </c>
      <c r="AV438" s="13" t="s">
        <v>80</v>
      </c>
      <c r="AW438" s="13" t="s">
        <v>32</v>
      </c>
      <c r="AX438" s="13" t="s">
        <v>83</v>
      </c>
      <c r="AY438" s="255" t="s">
        <v>146</v>
      </c>
    </row>
    <row r="439" s="2" customFormat="1" ht="21.75" customHeight="1">
      <c r="A439" s="37"/>
      <c r="B439" s="38"/>
      <c r="C439" s="226" t="s">
        <v>585</v>
      </c>
      <c r="D439" s="226" t="s">
        <v>148</v>
      </c>
      <c r="E439" s="227" t="s">
        <v>586</v>
      </c>
      <c r="F439" s="228" t="s">
        <v>587</v>
      </c>
      <c r="G439" s="229" t="s">
        <v>151</v>
      </c>
      <c r="H439" s="230">
        <v>46</v>
      </c>
      <c r="I439" s="231"/>
      <c r="J439" s="232">
        <f>ROUND(I439*H439,2)</f>
        <v>0</v>
      </c>
      <c r="K439" s="233"/>
      <c r="L439" s="43"/>
      <c r="M439" s="234" t="s">
        <v>1</v>
      </c>
      <c r="N439" s="235" t="s">
        <v>41</v>
      </c>
      <c r="O439" s="90"/>
      <c r="P439" s="236">
        <f>O439*H439</f>
        <v>0</v>
      </c>
      <c r="Q439" s="236">
        <v>0</v>
      </c>
      <c r="R439" s="236">
        <f>Q439*H439</f>
        <v>0</v>
      </c>
      <c r="S439" s="236">
        <v>0.26100000000000001</v>
      </c>
      <c r="T439" s="237">
        <f>S439*H439</f>
        <v>12.006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8" t="s">
        <v>152</v>
      </c>
      <c r="AT439" s="238" t="s">
        <v>148</v>
      </c>
      <c r="AU439" s="238" t="s">
        <v>80</v>
      </c>
      <c r="AY439" s="16" t="s">
        <v>146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6" t="s">
        <v>83</v>
      </c>
      <c r="BK439" s="239">
        <f>ROUND(I439*H439,2)</f>
        <v>0</v>
      </c>
      <c r="BL439" s="16" t="s">
        <v>152</v>
      </c>
      <c r="BM439" s="238" t="s">
        <v>588</v>
      </c>
    </row>
    <row r="440" s="2" customFormat="1">
      <c r="A440" s="37"/>
      <c r="B440" s="38"/>
      <c r="C440" s="39"/>
      <c r="D440" s="240" t="s">
        <v>154</v>
      </c>
      <c r="E440" s="39"/>
      <c r="F440" s="241" t="s">
        <v>587</v>
      </c>
      <c r="G440" s="39"/>
      <c r="H440" s="39"/>
      <c r="I440" s="242"/>
      <c r="J440" s="39"/>
      <c r="K440" s="39"/>
      <c r="L440" s="43"/>
      <c r="M440" s="243"/>
      <c r="N440" s="244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154</v>
      </c>
      <c r="AU440" s="16" t="s">
        <v>80</v>
      </c>
    </row>
    <row r="441" s="13" customFormat="1">
      <c r="A441" s="13"/>
      <c r="B441" s="245"/>
      <c r="C441" s="246"/>
      <c r="D441" s="240" t="s">
        <v>155</v>
      </c>
      <c r="E441" s="247" t="s">
        <v>1</v>
      </c>
      <c r="F441" s="248" t="s">
        <v>589</v>
      </c>
      <c r="G441" s="246"/>
      <c r="H441" s="249">
        <v>46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155</v>
      </c>
      <c r="AU441" s="255" t="s">
        <v>80</v>
      </c>
      <c r="AV441" s="13" t="s">
        <v>80</v>
      </c>
      <c r="AW441" s="13" t="s">
        <v>32</v>
      </c>
      <c r="AX441" s="13" t="s">
        <v>83</v>
      </c>
      <c r="AY441" s="255" t="s">
        <v>146</v>
      </c>
    </row>
    <row r="442" s="2" customFormat="1" ht="37.8" customHeight="1">
      <c r="A442" s="37"/>
      <c r="B442" s="38"/>
      <c r="C442" s="226" t="s">
        <v>590</v>
      </c>
      <c r="D442" s="226" t="s">
        <v>148</v>
      </c>
      <c r="E442" s="227" t="s">
        <v>591</v>
      </c>
      <c r="F442" s="228" t="s">
        <v>592</v>
      </c>
      <c r="G442" s="229" t="s">
        <v>215</v>
      </c>
      <c r="H442" s="230">
        <v>0.45000000000000001</v>
      </c>
      <c r="I442" s="231"/>
      <c r="J442" s="232">
        <f>ROUND(I442*H442,2)</f>
        <v>0</v>
      </c>
      <c r="K442" s="233"/>
      <c r="L442" s="43"/>
      <c r="M442" s="234" t="s">
        <v>1</v>
      </c>
      <c r="N442" s="235" t="s">
        <v>41</v>
      </c>
      <c r="O442" s="90"/>
      <c r="P442" s="236">
        <f>O442*H442</f>
        <v>0</v>
      </c>
      <c r="Q442" s="236">
        <v>0</v>
      </c>
      <c r="R442" s="236">
        <f>Q442*H442</f>
        <v>0</v>
      </c>
      <c r="S442" s="236">
        <v>2.2000000000000002</v>
      </c>
      <c r="T442" s="237">
        <f>S442*H442</f>
        <v>0.9900000000000001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8" t="s">
        <v>152</v>
      </c>
      <c r="AT442" s="238" t="s">
        <v>148</v>
      </c>
      <c r="AU442" s="238" t="s">
        <v>80</v>
      </c>
      <c r="AY442" s="16" t="s">
        <v>146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6" t="s">
        <v>83</v>
      </c>
      <c r="BK442" s="239">
        <f>ROUND(I442*H442,2)</f>
        <v>0</v>
      </c>
      <c r="BL442" s="16" t="s">
        <v>152</v>
      </c>
      <c r="BM442" s="238" t="s">
        <v>593</v>
      </c>
    </row>
    <row r="443" s="2" customFormat="1">
      <c r="A443" s="37"/>
      <c r="B443" s="38"/>
      <c r="C443" s="39"/>
      <c r="D443" s="240" t="s">
        <v>154</v>
      </c>
      <c r="E443" s="39"/>
      <c r="F443" s="241" t="s">
        <v>592</v>
      </c>
      <c r="G443" s="39"/>
      <c r="H443" s="39"/>
      <c r="I443" s="242"/>
      <c r="J443" s="39"/>
      <c r="K443" s="39"/>
      <c r="L443" s="43"/>
      <c r="M443" s="243"/>
      <c r="N443" s="244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6" t="s">
        <v>154</v>
      </c>
      <c r="AU443" s="16" t="s">
        <v>80</v>
      </c>
    </row>
    <row r="444" s="13" customFormat="1">
      <c r="A444" s="13"/>
      <c r="B444" s="245"/>
      <c r="C444" s="246"/>
      <c r="D444" s="240" t="s">
        <v>155</v>
      </c>
      <c r="E444" s="247" t="s">
        <v>1</v>
      </c>
      <c r="F444" s="248" t="s">
        <v>594</v>
      </c>
      <c r="G444" s="246"/>
      <c r="H444" s="249">
        <v>0.45000000000000001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155</v>
      </c>
      <c r="AU444" s="255" t="s">
        <v>80</v>
      </c>
      <c r="AV444" s="13" t="s">
        <v>80</v>
      </c>
      <c r="AW444" s="13" t="s">
        <v>32</v>
      </c>
      <c r="AX444" s="13" t="s">
        <v>83</v>
      </c>
      <c r="AY444" s="255" t="s">
        <v>146</v>
      </c>
    </row>
    <row r="445" s="2" customFormat="1" ht="37.8" customHeight="1">
      <c r="A445" s="37"/>
      <c r="B445" s="38"/>
      <c r="C445" s="226" t="s">
        <v>595</v>
      </c>
      <c r="D445" s="226" t="s">
        <v>148</v>
      </c>
      <c r="E445" s="227" t="s">
        <v>596</v>
      </c>
      <c r="F445" s="228" t="s">
        <v>597</v>
      </c>
      <c r="G445" s="229" t="s">
        <v>215</v>
      </c>
      <c r="H445" s="230">
        <v>7</v>
      </c>
      <c r="I445" s="231"/>
      <c r="J445" s="232">
        <f>ROUND(I445*H445,2)</f>
        <v>0</v>
      </c>
      <c r="K445" s="233"/>
      <c r="L445" s="43"/>
      <c r="M445" s="234" t="s">
        <v>1</v>
      </c>
      <c r="N445" s="235" t="s">
        <v>41</v>
      </c>
      <c r="O445" s="90"/>
      <c r="P445" s="236">
        <f>O445*H445</f>
        <v>0</v>
      </c>
      <c r="Q445" s="236">
        <v>0</v>
      </c>
      <c r="R445" s="236">
        <f>Q445*H445</f>
        <v>0</v>
      </c>
      <c r="S445" s="236">
        <v>2.2000000000000002</v>
      </c>
      <c r="T445" s="237">
        <f>S445*H445</f>
        <v>15.400000000000002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38" t="s">
        <v>152</v>
      </c>
      <c r="AT445" s="238" t="s">
        <v>148</v>
      </c>
      <c r="AU445" s="238" t="s">
        <v>80</v>
      </c>
      <c r="AY445" s="16" t="s">
        <v>146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6" t="s">
        <v>83</v>
      </c>
      <c r="BK445" s="239">
        <f>ROUND(I445*H445,2)</f>
        <v>0</v>
      </c>
      <c r="BL445" s="16" t="s">
        <v>152</v>
      </c>
      <c r="BM445" s="238" t="s">
        <v>598</v>
      </c>
    </row>
    <row r="446" s="2" customFormat="1">
      <c r="A446" s="37"/>
      <c r="B446" s="38"/>
      <c r="C446" s="39"/>
      <c r="D446" s="240" t="s">
        <v>154</v>
      </c>
      <c r="E446" s="39"/>
      <c r="F446" s="241" t="s">
        <v>597</v>
      </c>
      <c r="G446" s="39"/>
      <c r="H446" s="39"/>
      <c r="I446" s="242"/>
      <c r="J446" s="39"/>
      <c r="K446" s="39"/>
      <c r="L446" s="43"/>
      <c r="M446" s="243"/>
      <c r="N446" s="244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154</v>
      </c>
      <c r="AU446" s="16" t="s">
        <v>80</v>
      </c>
    </row>
    <row r="447" s="13" customFormat="1">
      <c r="A447" s="13"/>
      <c r="B447" s="245"/>
      <c r="C447" s="246"/>
      <c r="D447" s="240" t="s">
        <v>155</v>
      </c>
      <c r="E447" s="247" t="s">
        <v>1</v>
      </c>
      <c r="F447" s="248" t="s">
        <v>599</v>
      </c>
      <c r="G447" s="246"/>
      <c r="H447" s="249">
        <v>7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155</v>
      </c>
      <c r="AU447" s="255" t="s">
        <v>80</v>
      </c>
      <c r="AV447" s="13" t="s">
        <v>80</v>
      </c>
      <c r="AW447" s="13" t="s">
        <v>32</v>
      </c>
      <c r="AX447" s="13" t="s">
        <v>83</v>
      </c>
      <c r="AY447" s="255" t="s">
        <v>146</v>
      </c>
    </row>
    <row r="448" s="2" customFormat="1" ht="16.5" customHeight="1">
      <c r="A448" s="37"/>
      <c r="B448" s="38"/>
      <c r="C448" s="226" t="s">
        <v>600</v>
      </c>
      <c r="D448" s="226" t="s">
        <v>148</v>
      </c>
      <c r="E448" s="227" t="s">
        <v>601</v>
      </c>
      <c r="F448" s="228" t="s">
        <v>602</v>
      </c>
      <c r="G448" s="229" t="s">
        <v>441</v>
      </c>
      <c r="H448" s="230">
        <v>1</v>
      </c>
      <c r="I448" s="231"/>
      <c r="J448" s="232">
        <f>ROUND(I448*H448,2)</f>
        <v>0</v>
      </c>
      <c r="K448" s="233"/>
      <c r="L448" s="43"/>
      <c r="M448" s="234" t="s">
        <v>1</v>
      </c>
      <c r="N448" s="235" t="s">
        <v>41</v>
      </c>
      <c r="O448" s="90"/>
      <c r="P448" s="236">
        <f>O448*H448</f>
        <v>0</v>
      </c>
      <c r="Q448" s="236">
        <v>0</v>
      </c>
      <c r="R448" s="236">
        <f>Q448*H448</f>
        <v>0</v>
      </c>
      <c r="S448" s="236">
        <v>0.48199999999999998</v>
      </c>
      <c r="T448" s="237">
        <f>S448*H448</f>
        <v>0.48199999999999998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38" t="s">
        <v>152</v>
      </c>
      <c r="AT448" s="238" t="s">
        <v>148</v>
      </c>
      <c r="AU448" s="238" t="s">
        <v>80</v>
      </c>
      <c r="AY448" s="16" t="s">
        <v>146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6" t="s">
        <v>83</v>
      </c>
      <c r="BK448" s="239">
        <f>ROUND(I448*H448,2)</f>
        <v>0</v>
      </c>
      <c r="BL448" s="16" t="s">
        <v>152</v>
      </c>
      <c r="BM448" s="238" t="s">
        <v>603</v>
      </c>
    </row>
    <row r="449" s="2" customFormat="1">
      <c r="A449" s="37"/>
      <c r="B449" s="38"/>
      <c r="C449" s="39"/>
      <c r="D449" s="240" t="s">
        <v>154</v>
      </c>
      <c r="E449" s="39"/>
      <c r="F449" s="241" t="s">
        <v>602</v>
      </c>
      <c r="G449" s="39"/>
      <c r="H449" s="39"/>
      <c r="I449" s="242"/>
      <c r="J449" s="39"/>
      <c r="K449" s="39"/>
      <c r="L449" s="43"/>
      <c r="M449" s="243"/>
      <c r="N449" s="244"/>
      <c r="O449" s="90"/>
      <c r="P449" s="90"/>
      <c r="Q449" s="90"/>
      <c r="R449" s="90"/>
      <c r="S449" s="90"/>
      <c r="T449" s="91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6" t="s">
        <v>154</v>
      </c>
      <c r="AU449" s="16" t="s">
        <v>80</v>
      </c>
    </row>
    <row r="450" s="12" customFormat="1" ht="22.8" customHeight="1">
      <c r="A450" s="12"/>
      <c r="B450" s="210"/>
      <c r="C450" s="211"/>
      <c r="D450" s="212" t="s">
        <v>75</v>
      </c>
      <c r="E450" s="224" t="s">
        <v>604</v>
      </c>
      <c r="F450" s="224" t="s">
        <v>605</v>
      </c>
      <c r="G450" s="211"/>
      <c r="H450" s="211"/>
      <c r="I450" s="214"/>
      <c r="J450" s="225">
        <f>BK450</f>
        <v>0</v>
      </c>
      <c r="K450" s="211"/>
      <c r="L450" s="216"/>
      <c r="M450" s="217"/>
      <c r="N450" s="218"/>
      <c r="O450" s="218"/>
      <c r="P450" s="219">
        <f>SUM(P451:P459)</f>
        <v>0</v>
      </c>
      <c r="Q450" s="218"/>
      <c r="R450" s="219">
        <f>SUM(R451:R459)</f>
        <v>0</v>
      </c>
      <c r="S450" s="218"/>
      <c r="T450" s="220">
        <f>SUM(T451:T459)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1" t="s">
        <v>83</v>
      </c>
      <c r="AT450" s="222" t="s">
        <v>75</v>
      </c>
      <c r="AU450" s="222" t="s">
        <v>83</v>
      </c>
      <c r="AY450" s="221" t="s">
        <v>146</v>
      </c>
      <c r="BK450" s="223">
        <f>SUM(BK451:BK459)</f>
        <v>0</v>
      </c>
    </row>
    <row r="451" s="2" customFormat="1" ht="21.75" customHeight="1">
      <c r="A451" s="37"/>
      <c r="B451" s="38"/>
      <c r="C451" s="226" t="s">
        <v>606</v>
      </c>
      <c r="D451" s="226" t="s">
        <v>148</v>
      </c>
      <c r="E451" s="227" t="s">
        <v>607</v>
      </c>
      <c r="F451" s="228" t="s">
        <v>608</v>
      </c>
      <c r="G451" s="229" t="s">
        <v>250</v>
      </c>
      <c r="H451" s="230">
        <v>853.60699999999997</v>
      </c>
      <c r="I451" s="231"/>
      <c r="J451" s="232">
        <f>ROUND(I451*H451,2)</f>
        <v>0</v>
      </c>
      <c r="K451" s="233"/>
      <c r="L451" s="43"/>
      <c r="M451" s="234" t="s">
        <v>1</v>
      </c>
      <c r="N451" s="235" t="s">
        <v>41</v>
      </c>
      <c r="O451" s="90"/>
      <c r="P451" s="236">
        <f>O451*H451</f>
        <v>0</v>
      </c>
      <c r="Q451" s="236">
        <v>0</v>
      </c>
      <c r="R451" s="236">
        <f>Q451*H451</f>
        <v>0</v>
      </c>
      <c r="S451" s="236">
        <v>0</v>
      </c>
      <c r="T451" s="237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8" t="s">
        <v>152</v>
      </c>
      <c r="AT451" s="238" t="s">
        <v>148</v>
      </c>
      <c r="AU451" s="238" t="s">
        <v>80</v>
      </c>
      <c r="AY451" s="16" t="s">
        <v>146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6" t="s">
        <v>83</v>
      </c>
      <c r="BK451" s="239">
        <f>ROUND(I451*H451,2)</f>
        <v>0</v>
      </c>
      <c r="BL451" s="16" t="s">
        <v>152</v>
      </c>
      <c r="BM451" s="238" t="s">
        <v>609</v>
      </c>
    </row>
    <row r="452" s="2" customFormat="1">
      <c r="A452" s="37"/>
      <c r="B452" s="38"/>
      <c r="C452" s="39"/>
      <c r="D452" s="240" t="s">
        <v>154</v>
      </c>
      <c r="E452" s="39"/>
      <c r="F452" s="241" t="s">
        <v>608</v>
      </c>
      <c r="G452" s="39"/>
      <c r="H452" s="39"/>
      <c r="I452" s="242"/>
      <c r="J452" s="39"/>
      <c r="K452" s="39"/>
      <c r="L452" s="43"/>
      <c r="M452" s="243"/>
      <c r="N452" s="244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154</v>
      </c>
      <c r="AU452" s="16" t="s">
        <v>80</v>
      </c>
    </row>
    <row r="453" s="2" customFormat="1" ht="24.15" customHeight="1">
      <c r="A453" s="37"/>
      <c r="B453" s="38"/>
      <c r="C453" s="226" t="s">
        <v>610</v>
      </c>
      <c r="D453" s="226" t="s">
        <v>148</v>
      </c>
      <c r="E453" s="227" t="s">
        <v>611</v>
      </c>
      <c r="F453" s="228" t="s">
        <v>612</v>
      </c>
      <c r="G453" s="229" t="s">
        <v>250</v>
      </c>
      <c r="H453" s="230">
        <v>16218.532999999999</v>
      </c>
      <c r="I453" s="231"/>
      <c r="J453" s="232">
        <f>ROUND(I453*H453,2)</f>
        <v>0</v>
      </c>
      <c r="K453" s="233"/>
      <c r="L453" s="43"/>
      <c r="M453" s="234" t="s">
        <v>1</v>
      </c>
      <c r="N453" s="235" t="s">
        <v>41</v>
      </c>
      <c r="O453" s="90"/>
      <c r="P453" s="236">
        <f>O453*H453</f>
        <v>0</v>
      </c>
      <c r="Q453" s="236">
        <v>0</v>
      </c>
      <c r="R453" s="236">
        <f>Q453*H453</f>
        <v>0</v>
      </c>
      <c r="S453" s="236">
        <v>0</v>
      </c>
      <c r="T453" s="237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8" t="s">
        <v>152</v>
      </c>
      <c r="AT453" s="238" t="s">
        <v>148</v>
      </c>
      <c r="AU453" s="238" t="s">
        <v>80</v>
      </c>
      <c r="AY453" s="16" t="s">
        <v>146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6" t="s">
        <v>83</v>
      </c>
      <c r="BK453" s="239">
        <f>ROUND(I453*H453,2)</f>
        <v>0</v>
      </c>
      <c r="BL453" s="16" t="s">
        <v>152</v>
      </c>
      <c r="BM453" s="238" t="s">
        <v>613</v>
      </c>
    </row>
    <row r="454" s="2" customFormat="1">
      <c r="A454" s="37"/>
      <c r="B454" s="38"/>
      <c r="C454" s="39"/>
      <c r="D454" s="240" t="s">
        <v>154</v>
      </c>
      <c r="E454" s="39"/>
      <c r="F454" s="241" t="s">
        <v>612</v>
      </c>
      <c r="G454" s="39"/>
      <c r="H454" s="39"/>
      <c r="I454" s="242"/>
      <c r="J454" s="39"/>
      <c r="K454" s="39"/>
      <c r="L454" s="43"/>
      <c r="M454" s="243"/>
      <c r="N454" s="244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154</v>
      </c>
      <c r="AU454" s="16" t="s">
        <v>80</v>
      </c>
    </row>
    <row r="455" s="13" customFormat="1">
      <c r="A455" s="13"/>
      <c r="B455" s="245"/>
      <c r="C455" s="246"/>
      <c r="D455" s="240" t="s">
        <v>155</v>
      </c>
      <c r="E455" s="247" t="s">
        <v>1</v>
      </c>
      <c r="F455" s="248" t="s">
        <v>614</v>
      </c>
      <c r="G455" s="246"/>
      <c r="H455" s="249">
        <v>16218.532999999999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155</v>
      </c>
      <c r="AU455" s="255" t="s">
        <v>80</v>
      </c>
      <c r="AV455" s="13" t="s">
        <v>80</v>
      </c>
      <c r="AW455" s="13" t="s">
        <v>32</v>
      </c>
      <c r="AX455" s="13" t="s">
        <v>83</v>
      </c>
      <c r="AY455" s="255" t="s">
        <v>146</v>
      </c>
    </row>
    <row r="456" s="2" customFormat="1" ht="37.8" customHeight="1">
      <c r="A456" s="37"/>
      <c r="B456" s="38"/>
      <c r="C456" s="226" t="s">
        <v>615</v>
      </c>
      <c r="D456" s="226" t="s">
        <v>148</v>
      </c>
      <c r="E456" s="227" t="s">
        <v>616</v>
      </c>
      <c r="F456" s="228" t="s">
        <v>617</v>
      </c>
      <c r="G456" s="229" t="s">
        <v>250</v>
      </c>
      <c r="H456" s="230">
        <v>410.79199999999997</v>
      </c>
      <c r="I456" s="231"/>
      <c r="J456" s="232">
        <f>ROUND(I456*H456,2)</f>
        <v>0</v>
      </c>
      <c r="K456" s="233"/>
      <c r="L456" s="43"/>
      <c r="M456" s="234" t="s">
        <v>1</v>
      </c>
      <c r="N456" s="235" t="s">
        <v>41</v>
      </c>
      <c r="O456" s="90"/>
      <c r="P456" s="236">
        <f>O456*H456</f>
        <v>0</v>
      </c>
      <c r="Q456" s="236">
        <v>0</v>
      </c>
      <c r="R456" s="236">
        <f>Q456*H456</f>
        <v>0</v>
      </c>
      <c r="S456" s="236">
        <v>0</v>
      </c>
      <c r="T456" s="237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8" t="s">
        <v>152</v>
      </c>
      <c r="AT456" s="238" t="s">
        <v>148</v>
      </c>
      <c r="AU456" s="238" t="s">
        <v>80</v>
      </c>
      <c r="AY456" s="16" t="s">
        <v>146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6" t="s">
        <v>83</v>
      </c>
      <c r="BK456" s="239">
        <f>ROUND(I456*H456,2)</f>
        <v>0</v>
      </c>
      <c r="BL456" s="16" t="s">
        <v>152</v>
      </c>
      <c r="BM456" s="238" t="s">
        <v>618</v>
      </c>
    </row>
    <row r="457" s="2" customFormat="1">
      <c r="A457" s="37"/>
      <c r="B457" s="38"/>
      <c r="C457" s="39"/>
      <c r="D457" s="240" t="s">
        <v>154</v>
      </c>
      <c r="E457" s="39"/>
      <c r="F457" s="241" t="s">
        <v>617</v>
      </c>
      <c r="G457" s="39"/>
      <c r="H457" s="39"/>
      <c r="I457" s="242"/>
      <c r="J457" s="39"/>
      <c r="K457" s="39"/>
      <c r="L457" s="43"/>
      <c r="M457" s="243"/>
      <c r="N457" s="244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154</v>
      </c>
      <c r="AU457" s="16" t="s">
        <v>80</v>
      </c>
    </row>
    <row r="458" s="2" customFormat="1" ht="44.25" customHeight="1">
      <c r="A458" s="37"/>
      <c r="B458" s="38"/>
      <c r="C458" s="226" t="s">
        <v>619</v>
      </c>
      <c r="D458" s="226" t="s">
        <v>148</v>
      </c>
      <c r="E458" s="227" t="s">
        <v>620</v>
      </c>
      <c r="F458" s="228" t="s">
        <v>621</v>
      </c>
      <c r="G458" s="229" t="s">
        <v>250</v>
      </c>
      <c r="H458" s="230">
        <v>442.815</v>
      </c>
      <c r="I458" s="231"/>
      <c r="J458" s="232">
        <f>ROUND(I458*H458,2)</f>
        <v>0</v>
      </c>
      <c r="K458" s="233"/>
      <c r="L458" s="43"/>
      <c r="M458" s="234" t="s">
        <v>1</v>
      </c>
      <c r="N458" s="235" t="s">
        <v>41</v>
      </c>
      <c r="O458" s="90"/>
      <c r="P458" s="236">
        <f>O458*H458</f>
        <v>0</v>
      </c>
      <c r="Q458" s="236">
        <v>0</v>
      </c>
      <c r="R458" s="236">
        <f>Q458*H458</f>
        <v>0</v>
      </c>
      <c r="S458" s="236">
        <v>0</v>
      </c>
      <c r="T458" s="237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38" t="s">
        <v>152</v>
      </c>
      <c r="AT458" s="238" t="s">
        <v>148</v>
      </c>
      <c r="AU458" s="238" t="s">
        <v>80</v>
      </c>
      <c r="AY458" s="16" t="s">
        <v>146</v>
      </c>
      <c r="BE458" s="239">
        <f>IF(N458="základní",J458,0)</f>
        <v>0</v>
      </c>
      <c r="BF458" s="239">
        <f>IF(N458="snížená",J458,0)</f>
        <v>0</v>
      </c>
      <c r="BG458" s="239">
        <f>IF(N458="zákl. přenesená",J458,0)</f>
        <v>0</v>
      </c>
      <c r="BH458" s="239">
        <f>IF(N458="sníž. přenesená",J458,0)</f>
        <v>0</v>
      </c>
      <c r="BI458" s="239">
        <f>IF(N458="nulová",J458,0)</f>
        <v>0</v>
      </c>
      <c r="BJ458" s="16" t="s">
        <v>83</v>
      </c>
      <c r="BK458" s="239">
        <f>ROUND(I458*H458,2)</f>
        <v>0</v>
      </c>
      <c r="BL458" s="16" t="s">
        <v>152</v>
      </c>
      <c r="BM458" s="238" t="s">
        <v>622</v>
      </c>
    </row>
    <row r="459" s="2" customFormat="1">
      <c r="A459" s="37"/>
      <c r="B459" s="38"/>
      <c r="C459" s="39"/>
      <c r="D459" s="240" t="s">
        <v>154</v>
      </c>
      <c r="E459" s="39"/>
      <c r="F459" s="241" t="s">
        <v>621</v>
      </c>
      <c r="G459" s="39"/>
      <c r="H459" s="39"/>
      <c r="I459" s="242"/>
      <c r="J459" s="39"/>
      <c r="K459" s="39"/>
      <c r="L459" s="43"/>
      <c r="M459" s="243"/>
      <c r="N459" s="244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154</v>
      </c>
      <c r="AU459" s="16" t="s">
        <v>80</v>
      </c>
    </row>
    <row r="460" s="12" customFormat="1" ht="22.8" customHeight="1">
      <c r="A460" s="12"/>
      <c r="B460" s="210"/>
      <c r="C460" s="211"/>
      <c r="D460" s="212" t="s">
        <v>75</v>
      </c>
      <c r="E460" s="224" t="s">
        <v>623</v>
      </c>
      <c r="F460" s="224" t="s">
        <v>624</v>
      </c>
      <c r="G460" s="211"/>
      <c r="H460" s="211"/>
      <c r="I460" s="214"/>
      <c r="J460" s="225">
        <f>BK460</f>
        <v>0</v>
      </c>
      <c r="K460" s="211"/>
      <c r="L460" s="216"/>
      <c r="M460" s="217"/>
      <c r="N460" s="218"/>
      <c r="O460" s="218"/>
      <c r="P460" s="219">
        <f>SUM(P461:P462)</f>
        <v>0</v>
      </c>
      <c r="Q460" s="218"/>
      <c r="R460" s="219">
        <f>SUM(R461:R462)</f>
        <v>0</v>
      </c>
      <c r="S460" s="218"/>
      <c r="T460" s="220">
        <f>SUM(T461:T462)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1" t="s">
        <v>83</v>
      </c>
      <c r="AT460" s="222" t="s">
        <v>75</v>
      </c>
      <c r="AU460" s="222" t="s">
        <v>83</v>
      </c>
      <c r="AY460" s="221" t="s">
        <v>146</v>
      </c>
      <c r="BK460" s="223">
        <f>SUM(BK461:BK462)</f>
        <v>0</v>
      </c>
    </row>
    <row r="461" s="2" customFormat="1" ht="33" customHeight="1">
      <c r="A461" s="37"/>
      <c r="B461" s="38"/>
      <c r="C461" s="226" t="s">
        <v>625</v>
      </c>
      <c r="D461" s="226" t="s">
        <v>148</v>
      </c>
      <c r="E461" s="227" t="s">
        <v>626</v>
      </c>
      <c r="F461" s="228" t="s">
        <v>627</v>
      </c>
      <c r="G461" s="229" t="s">
        <v>250</v>
      </c>
      <c r="H461" s="230">
        <v>2455.346</v>
      </c>
      <c r="I461" s="231"/>
      <c r="J461" s="232">
        <f>ROUND(I461*H461,2)</f>
        <v>0</v>
      </c>
      <c r="K461" s="233"/>
      <c r="L461" s="43"/>
      <c r="M461" s="234" t="s">
        <v>1</v>
      </c>
      <c r="N461" s="235" t="s">
        <v>41</v>
      </c>
      <c r="O461" s="90"/>
      <c r="P461" s="236">
        <f>O461*H461</f>
        <v>0</v>
      </c>
      <c r="Q461" s="236">
        <v>0</v>
      </c>
      <c r="R461" s="236">
        <f>Q461*H461</f>
        <v>0</v>
      </c>
      <c r="S461" s="236">
        <v>0</v>
      </c>
      <c r="T461" s="237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8" t="s">
        <v>152</v>
      </c>
      <c r="AT461" s="238" t="s">
        <v>148</v>
      </c>
      <c r="AU461" s="238" t="s">
        <v>80</v>
      </c>
      <c r="AY461" s="16" t="s">
        <v>146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6" t="s">
        <v>83</v>
      </c>
      <c r="BK461" s="239">
        <f>ROUND(I461*H461,2)</f>
        <v>0</v>
      </c>
      <c r="BL461" s="16" t="s">
        <v>152</v>
      </c>
      <c r="BM461" s="238" t="s">
        <v>628</v>
      </c>
    </row>
    <row r="462" s="2" customFormat="1">
      <c r="A462" s="37"/>
      <c r="B462" s="38"/>
      <c r="C462" s="39"/>
      <c r="D462" s="240" t="s">
        <v>154</v>
      </c>
      <c r="E462" s="39"/>
      <c r="F462" s="241" t="s">
        <v>627</v>
      </c>
      <c r="G462" s="39"/>
      <c r="H462" s="39"/>
      <c r="I462" s="242"/>
      <c r="J462" s="39"/>
      <c r="K462" s="39"/>
      <c r="L462" s="43"/>
      <c r="M462" s="243"/>
      <c r="N462" s="244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154</v>
      </c>
      <c r="AU462" s="16" t="s">
        <v>80</v>
      </c>
    </row>
    <row r="463" s="12" customFormat="1" ht="25.92" customHeight="1">
      <c r="A463" s="12"/>
      <c r="B463" s="210"/>
      <c r="C463" s="211"/>
      <c r="D463" s="212" t="s">
        <v>75</v>
      </c>
      <c r="E463" s="213" t="s">
        <v>629</v>
      </c>
      <c r="F463" s="213" t="s">
        <v>630</v>
      </c>
      <c r="G463" s="211"/>
      <c r="H463" s="211"/>
      <c r="I463" s="214"/>
      <c r="J463" s="215">
        <f>BK463</f>
        <v>0</v>
      </c>
      <c r="K463" s="211"/>
      <c r="L463" s="216"/>
      <c r="M463" s="217"/>
      <c r="N463" s="218"/>
      <c r="O463" s="218"/>
      <c r="P463" s="219">
        <f>P464+P477+P484</f>
        <v>0</v>
      </c>
      <c r="Q463" s="218"/>
      <c r="R463" s="219">
        <f>R464+R477+R484</f>
        <v>0.88147500000000001</v>
      </c>
      <c r="S463" s="218"/>
      <c r="T463" s="220">
        <f>T464+T477+T484</f>
        <v>0.71999999999999997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1" t="s">
        <v>80</v>
      </c>
      <c r="AT463" s="222" t="s">
        <v>75</v>
      </c>
      <c r="AU463" s="222" t="s">
        <v>76</v>
      </c>
      <c r="AY463" s="221" t="s">
        <v>146</v>
      </c>
      <c r="BK463" s="223">
        <f>BK464+BK477+BK484</f>
        <v>0</v>
      </c>
    </row>
    <row r="464" s="12" customFormat="1" ht="22.8" customHeight="1">
      <c r="A464" s="12"/>
      <c r="B464" s="210"/>
      <c r="C464" s="211"/>
      <c r="D464" s="212" t="s">
        <v>75</v>
      </c>
      <c r="E464" s="224" t="s">
        <v>631</v>
      </c>
      <c r="F464" s="224" t="s">
        <v>632</v>
      </c>
      <c r="G464" s="211"/>
      <c r="H464" s="211"/>
      <c r="I464" s="214"/>
      <c r="J464" s="225">
        <f>BK464</f>
        <v>0</v>
      </c>
      <c r="K464" s="211"/>
      <c r="L464" s="216"/>
      <c r="M464" s="217"/>
      <c r="N464" s="218"/>
      <c r="O464" s="218"/>
      <c r="P464" s="219">
        <f>SUM(P465:P476)</f>
        <v>0</v>
      </c>
      <c r="Q464" s="218"/>
      <c r="R464" s="219">
        <f>SUM(R465:R476)</f>
        <v>0.88147500000000001</v>
      </c>
      <c r="S464" s="218"/>
      <c r="T464" s="220">
        <f>SUM(T465:T476)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1" t="s">
        <v>80</v>
      </c>
      <c r="AT464" s="222" t="s">
        <v>75</v>
      </c>
      <c r="AU464" s="222" t="s">
        <v>83</v>
      </c>
      <c r="AY464" s="221" t="s">
        <v>146</v>
      </c>
      <c r="BK464" s="223">
        <f>SUM(BK465:BK476)</f>
        <v>0</v>
      </c>
    </row>
    <row r="465" s="2" customFormat="1" ht="24.15" customHeight="1">
      <c r="A465" s="37"/>
      <c r="B465" s="38"/>
      <c r="C465" s="226" t="s">
        <v>633</v>
      </c>
      <c r="D465" s="226" t="s">
        <v>148</v>
      </c>
      <c r="E465" s="227" t="s">
        <v>634</v>
      </c>
      <c r="F465" s="228" t="s">
        <v>635</v>
      </c>
      <c r="G465" s="229" t="s">
        <v>151</v>
      </c>
      <c r="H465" s="230">
        <v>1533</v>
      </c>
      <c r="I465" s="231"/>
      <c r="J465" s="232">
        <f>ROUND(I465*H465,2)</f>
        <v>0</v>
      </c>
      <c r="K465" s="233"/>
      <c r="L465" s="43"/>
      <c r="M465" s="234" t="s">
        <v>1</v>
      </c>
      <c r="N465" s="235" t="s">
        <v>41</v>
      </c>
      <c r="O465" s="90"/>
      <c r="P465" s="236">
        <f>O465*H465</f>
        <v>0</v>
      </c>
      <c r="Q465" s="236">
        <v>0</v>
      </c>
      <c r="R465" s="236">
        <f>Q465*H465</f>
        <v>0</v>
      </c>
      <c r="S465" s="236">
        <v>0</v>
      </c>
      <c r="T465" s="237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38" t="s">
        <v>238</v>
      </c>
      <c r="AT465" s="238" t="s">
        <v>148</v>
      </c>
      <c r="AU465" s="238" t="s">
        <v>80</v>
      </c>
      <c r="AY465" s="16" t="s">
        <v>146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6" t="s">
        <v>83</v>
      </c>
      <c r="BK465" s="239">
        <f>ROUND(I465*H465,2)</f>
        <v>0</v>
      </c>
      <c r="BL465" s="16" t="s">
        <v>238</v>
      </c>
      <c r="BM465" s="238" t="s">
        <v>636</v>
      </c>
    </row>
    <row r="466" s="2" customFormat="1">
      <c r="A466" s="37"/>
      <c r="B466" s="38"/>
      <c r="C466" s="39"/>
      <c r="D466" s="240" t="s">
        <v>154</v>
      </c>
      <c r="E466" s="39"/>
      <c r="F466" s="241" t="s">
        <v>635</v>
      </c>
      <c r="G466" s="39"/>
      <c r="H466" s="39"/>
      <c r="I466" s="242"/>
      <c r="J466" s="39"/>
      <c r="K466" s="39"/>
      <c r="L466" s="43"/>
      <c r="M466" s="243"/>
      <c r="N466" s="244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154</v>
      </c>
      <c r="AU466" s="16" t="s">
        <v>80</v>
      </c>
    </row>
    <row r="467" s="13" customFormat="1">
      <c r="A467" s="13"/>
      <c r="B467" s="245"/>
      <c r="C467" s="246"/>
      <c r="D467" s="240" t="s">
        <v>155</v>
      </c>
      <c r="E467" s="247" t="s">
        <v>1</v>
      </c>
      <c r="F467" s="248" t="s">
        <v>637</v>
      </c>
      <c r="G467" s="246"/>
      <c r="H467" s="249">
        <v>1010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155</v>
      </c>
      <c r="AU467" s="255" t="s">
        <v>80</v>
      </c>
      <c r="AV467" s="13" t="s">
        <v>80</v>
      </c>
      <c r="AW467" s="13" t="s">
        <v>32</v>
      </c>
      <c r="AX467" s="13" t="s">
        <v>76</v>
      </c>
      <c r="AY467" s="255" t="s">
        <v>146</v>
      </c>
    </row>
    <row r="468" s="13" customFormat="1">
      <c r="A468" s="13"/>
      <c r="B468" s="245"/>
      <c r="C468" s="246"/>
      <c r="D468" s="240" t="s">
        <v>155</v>
      </c>
      <c r="E468" s="247" t="s">
        <v>1</v>
      </c>
      <c r="F468" s="248" t="s">
        <v>638</v>
      </c>
      <c r="G468" s="246"/>
      <c r="H468" s="249">
        <v>430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155</v>
      </c>
      <c r="AU468" s="255" t="s">
        <v>80</v>
      </c>
      <c r="AV468" s="13" t="s">
        <v>80</v>
      </c>
      <c r="AW468" s="13" t="s">
        <v>32</v>
      </c>
      <c r="AX468" s="13" t="s">
        <v>76</v>
      </c>
      <c r="AY468" s="255" t="s">
        <v>146</v>
      </c>
    </row>
    <row r="469" s="13" customFormat="1">
      <c r="A469" s="13"/>
      <c r="B469" s="245"/>
      <c r="C469" s="246"/>
      <c r="D469" s="240" t="s">
        <v>155</v>
      </c>
      <c r="E469" s="247" t="s">
        <v>1</v>
      </c>
      <c r="F469" s="248" t="s">
        <v>639</v>
      </c>
      <c r="G469" s="246"/>
      <c r="H469" s="249">
        <v>68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155</v>
      </c>
      <c r="AU469" s="255" t="s">
        <v>80</v>
      </c>
      <c r="AV469" s="13" t="s">
        <v>80</v>
      </c>
      <c r="AW469" s="13" t="s">
        <v>32</v>
      </c>
      <c r="AX469" s="13" t="s">
        <v>76</v>
      </c>
      <c r="AY469" s="255" t="s">
        <v>146</v>
      </c>
    </row>
    <row r="470" s="13" customFormat="1">
      <c r="A470" s="13"/>
      <c r="B470" s="245"/>
      <c r="C470" s="246"/>
      <c r="D470" s="240" t="s">
        <v>155</v>
      </c>
      <c r="E470" s="247" t="s">
        <v>1</v>
      </c>
      <c r="F470" s="248" t="s">
        <v>640</v>
      </c>
      <c r="G470" s="246"/>
      <c r="H470" s="249">
        <v>25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155</v>
      </c>
      <c r="AU470" s="255" t="s">
        <v>80</v>
      </c>
      <c r="AV470" s="13" t="s">
        <v>80</v>
      </c>
      <c r="AW470" s="13" t="s">
        <v>32</v>
      </c>
      <c r="AX470" s="13" t="s">
        <v>76</v>
      </c>
      <c r="AY470" s="255" t="s">
        <v>146</v>
      </c>
    </row>
    <row r="471" s="14" customFormat="1">
      <c r="A471" s="14"/>
      <c r="B471" s="256"/>
      <c r="C471" s="257"/>
      <c r="D471" s="240" t="s">
        <v>155</v>
      </c>
      <c r="E471" s="258" t="s">
        <v>1</v>
      </c>
      <c r="F471" s="259" t="s">
        <v>167</v>
      </c>
      <c r="G471" s="257"/>
      <c r="H471" s="260">
        <v>1533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155</v>
      </c>
      <c r="AU471" s="266" t="s">
        <v>80</v>
      </c>
      <c r="AV471" s="14" t="s">
        <v>152</v>
      </c>
      <c r="AW471" s="14" t="s">
        <v>4</v>
      </c>
      <c r="AX471" s="14" t="s">
        <v>83</v>
      </c>
      <c r="AY471" s="266" t="s">
        <v>146</v>
      </c>
    </row>
    <row r="472" s="2" customFormat="1" ht="16.5" customHeight="1">
      <c r="A472" s="37"/>
      <c r="B472" s="38"/>
      <c r="C472" s="267" t="s">
        <v>641</v>
      </c>
      <c r="D472" s="267" t="s">
        <v>259</v>
      </c>
      <c r="E472" s="268" t="s">
        <v>642</v>
      </c>
      <c r="F472" s="269" t="s">
        <v>643</v>
      </c>
      <c r="G472" s="270" t="s">
        <v>151</v>
      </c>
      <c r="H472" s="271">
        <v>1762.9500000000001</v>
      </c>
      <c r="I472" s="272"/>
      <c r="J472" s="273">
        <f>ROUND(I472*H472,2)</f>
        <v>0</v>
      </c>
      <c r="K472" s="274"/>
      <c r="L472" s="275"/>
      <c r="M472" s="276" t="s">
        <v>1</v>
      </c>
      <c r="N472" s="277" t="s">
        <v>41</v>
      </c>
      <c r="O472" s="90"/>
      <c r="P472" s="236">
        <f>O472*H472</f>
        <v>0</v>
      </c>
      <c r="Q472" s="236">
        <v>0.00050000000000000001</v>
      </c>
      <c r="R472" s="236">
        <f>Q472*H472</f>
        <v>0.88147500000000001</v>
      </c>
      <c r="S472" s="236">
        <v>0</v>
      </c>
      <c r="T472" s="237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8" t="s">
        <v>326</v>
      </c>
      <c r="AT472" s="238" t="s">
        <v>259</v>
      </c>
      <c r="AU472" s="238" t="s">
        <v>80</v>
      </c>
      <c r="AY472" s="16" t="s">
        <v>146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6" t="s">
        <v>83</v>
      </c>
      <c r="BK472" s="239">
        <f>ROUND(I472*H472,2)</f>
        <v>0</v>
      </c>
      <c r="BL472" s="16" t="s">
        <v>238</v>
      </c>
      <c r="BM472" s="238" t="s">
        <v>644</v>
      </c>
    </row>
    <row r="473" s="2" customFormat="1">
      <c r="A473" s="37"/>
      <c r="B473" s="38"/>
      <c r="C473" s="39"/>
      <c r="D473" s="240" t="s">
        <v>154</v>
      </c>
      <c r="E473" s="39"/>
      <c r="F473" s="241" t="s">
        <v>643</v>
      </c>
      <c r="G473" s="39"/>
      <c r="H473" s="39"/>
      <c r="I473" s="242"/>
      <c r="J473" s="39"/>
      <c r="K473" s="39"/>
      <c r="L473" s="43"/>
      <c r="M473" s="243"/>
      <c r="N473" s="244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154</v>
      </c>
      <c r="AU473" s="16" t="s">
        <v>80</v>
      </c>
    </row>
    <row r="474" s="13" customFormat="1">
      <c r="A474" s="13"/>
      <c r="B474" s="245"/>
      <c r="C474" s="246"/>
      <c r="D474" s="240" t="s">
        <v>155</v>
      </c>
      <c r="E474" s="247" t="s">
        <v>1</v>
      </c>
      <c r="F474" s="248" t="s">
        <v>645</v>
      </c>
      <c r="G474" s="246"/>
      <c r="H474" s="249">
        <v>1762.9500000000001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5" t="s">
        <v>155</v>
      </c>
      <c r="AU474" s="255" t="s">
        <v>80</v>
      </c>
      <c r="AV474" s="13" t="s">
        <v>80</v>
      </c>
      <c r="AW474" s="13" t="s">
        <v>32</v>
      </c>
      <c r="AX474" s="13" t="s">
        <v>83</v>
      </c>
      <c r="AY474" s="255" t="s">
        <v>146</v>
      </c>
    </row>
    <row r="475" s="2" customFormat="1" ht="24.15" customHeight="1">
      <c r="A475" s="37"/>
      <c r="B475" s="38"/>
      <c r="C475" s="226" t="s">
        <v>646</v>
      </c>
      <c r="D475" s="226" t="s">
        <v>148</v>
      </c>
      <c r="E475" s="227" t="s">
        <v>647</v>
      </c>
      <c r="F475" s="228" t="s">
        <v>648</v>
      </c>
      <c r="G475" s="229" t="s">
        <v>649</v>
      </c>
      <c r="H475" s="278"/>
      <c r="I475" s="231"/>
      <c r="J475" s="232">
        <f>ROUND(I475*H475,2)</f>
        <v>0</v>
      </c>
      <c r="K475" s="233"/>
      <c r="L475" s="43"/>
      <c r="M475" s="234" t="s">
        <v>1</v>
      </c>
      <c r="N475" s="235" t="s">
        <v>41</v>
      </c>
      <c r="O475" s="90"/>
      <c r="P475" s="236">
        <f>O475*H475</f>
        <v>0</v>
      </c>
      <c r="Q475" s="236">
        <v>0</v>
      </c>
      <c r="R475" s="236">
        <f>Q475*H475</f>
        <v>0</v>
      </c>
      <c r="S475" s="236">
        <v>0</v>
      </c>
      <c r="T475" s="237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8" t="s">
        <v>238</v>
      </c>
      <c r="AT475" s="238" t="s">
        <v>148</v>
      </c>
      <c r="AU475" s="238" t="s">
        <v>80</v>
      </c>
      <c r="AY475" s="16" t="s">
        <v>146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6" t="s">
        <v>83</v>
      </c>
      <c r="BK475" s="239">
        <f>ROUND(I475*H475,2)</f>
        <v>0</v>
      </c>
      <c r="BL475" s="16" t="s">
        <v>238</v>
      </c>
      <c r="BM475" s="238" t="s">
        <v>650</v>
      </c>
    </row>
    <row r="476" s="2" customFormat="1">
      <c r="A476" s="37"/>
      <c r="B476" s="38"/>
      <c r="C476" s="39"/>
      <c r="D476" s="240" t="s">
        <v>154</v>
      </c>
      <c r="E476" s="39"/>
      <c r="F476" s="241" t="s">
        <v>648</v>
      </c>
      <c r="G476" s="39"/>
      <c r="H476" s="39"/>
      <c r="I476" s="242"/>
      <c r="J476" s="39"/>
      <c r="K476" s="39"/>
      <c r="L476" s="43"/>
      <c r="M476" s="243"/>
      <c r="N476" s="244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154</v>
      </c>
      <c r="AU476" s="16" t="s">
        <v>80</v>
      </c>
    </row>
    <row r="477" s="12" customFormat="1" ht="22.8" customHeight="1">
      <c r="A477" s="12"/>
      <c r="B477" s="210"/>
      <c r="C477" s="211"/>
      <c r="D477" s="212" t="s">
        <v>75</v>
      </c>
      <c r="E477" s="224" t="s">
        <v>651</v>
      </c>
      <c r="F477" s="224" t="s">
        <v>652</v>
      </c>
      <c r="G477" s="211"/>
      <c r="H477" s="211"/>
      <c r="I477" s="214"/>
      <c r="J477" s="225">
        <f>BK477</f>
        <v>0</v>
      </c>
      <c r="K477" s="211"/>
      <c r="L477" s="216"/>
      <c r="M477" s="217"/>
      <c r="N477" s="218"/>
      <c r="O477" s="218"/>
      <c r="P477" s="219">
        <f>SUM(P478:P483)</f>
        <v>0</v>
      </c>
      <c r="Q477" s="218"/>
      <c r="R477" s="219">
        <f>SUM(R478:R483)</f>
        <v>0</v>
      </c>
      <c r="S477" s="218"/>
      <c r="T477" s="220">
        <f>SUM(T478:T483)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1" t="s">
        <v>80</v>
      </c>
      <c r="AT477" s="222" t="s">
        <v>75</v>
      </c>
      <c r="AU477" s="222" t="s">
        <v>83</v>
      </c>
      <c r="AY477" s="221" t="s">
        <v>146</v>
      </c>
      <c r="BK477" s="223">
        <f>SUM(BK478:BK483)</f>
        <v>0</v>
      </c>
    </row>
    <row r="478" s="2" customFormat="1" ht="16.5" customHeight="1">
      <c r="A478" s="37"/>
      <c r="B478" s="38"/>
      <c r="C478" s="226" t="s">
        <v>653</v>
      </c>
      <c r="D478" s="226" t="s">
        <v>148</v>
      </c>
      <c r="E478" s="227" t="s">
        <v>654</v>
      </c>
      <c r="F478" s="228" t="s">
        <v>655</v>
      </c>
      <c r="G478" s="229" t="s">
        <v>198</v>
      </c>
      <c r="H478" s="230">
        <v>100.5</v>
      </c>
      <c r="I478" s="231"/>
      <c r="J478" s="232">
        <f>ROUND(I478*H478,2)</f>
        <v>0</v>
      </c>
      <c r="K478" s="233"/>
      <c r="L478" s="43"/>
      <c r="M478" s="234" t="s">
        <v>1</v>
      </c>
      <c r="N478" s="235" t="s">
        <v>41</v>
      </c>
      <c r="O478" s="90"/>
      <c r="P478" s="236">
        <f>O478*H478</f>
        <v>0</v>
      </c>
      <c r="Q478" s="236">
        <v>0</v>
      </c>
      <c r="R478" s="236">
        <f>Q478*H478</f>
        <v>0</v>
      </c>
      <c r="S478" s="236">
        <v>0</v>
      </c>
      <c r="T478" s="237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38" t="s">
        <v>238</v>
      </c>
      <c r="AT478" s="238" t="s">
        <v>148</v>
      </c>
      <c r="AU478" s="238" t="s">
        <v>80</v>
      </c>
      <c r="AY478" s="16" t="s">
        <v>146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6" t="s">
        <v>83</v>
      </c>
      <c r="BK478" s="239">
        <f>ROUND(I478*H478,2)</f>
        <v>0</v>
      </c>
      <c r="BL478" s="16" t="s">
        <v>238</v>
      </c>
      <c r="BM478" s="238" t="s">
        <v>656</v>
      </c>
    </row>
    <row r="479" s="2" customFormat="1">
      <c r="A479" s="37"/>
      <c r="B479" s="38"/>
      <c r="C479" s="39"/>
      <c r="D479" s="240" t="s">
        <v>154</v>
      </c>
      <c r="E479" s="39"/>
      <c r="F479" s="241" t="s">
        <v>655</v>
      </c>
      <c r="G479" s="39"/>
      <c r="H479" s="39"/>
      <c r="I479" s="242"/>
      <c r="J479" s="39"/>
      <c r="K479" s="39"/>
      <c r="L479" s="43"/>
      <c r="M479" s="243"/>
      <c r="N479" s="244"/>
      <c r="O479" s="90"/>
      <c r="P479" s="90"/>
      <c r="Q479" s="90"/>
      <c r="R479" s="90"/>
      <c r="S479" s="90"/>
      <c r="T479" s="91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16" t="s">
        <v>154</v>
      </c>
      <c r="AU479" s="16" t="s">
        <v>80</v>
      </c>
    </row>
    <row r="480" s="13" customFormat="1">
      <c r="A480" s="13"/>
      <c r="B480" s="245"/>
      <c r="C480" s="246"/>
      <c r="D480" s="240" t="s">
        <v>155</v>
      </c>
      <c r="E480" s="247" t="s">
        <v>1</v>
      </c>
      <c r="F480" s="248" t="s">
        <v>657</v>
      </c>
      <c r="G480" s="246"/>
      <c r="H480" s="249">
        <v>15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155</v>
      </c>
      <c r="AU480" s="255" t="s">
        <v>80</v>
      </c>
      <c r="AV480" s="13" t="s">
        <v>80</v>
      </c>
      <c r="AW480" s="13" t="s">
        <v>32</v>
      </c>
      <c r="AX480" s="13" t="s">
        <v>76</v>
      </c>
      <c r="AY480" s="255" t="s">
        <v>146</v>
      </c>
    </row>
    <row r="481" s="13" customFormat="1">
      <c r="A481" s="13"/>
      <c r="B481" s="245"/>
      <c r="C481" s="246"/>
      <c r="D481" s="240" t="s">
        <v>155</v>
      </c>
      <c r="E481" s="247" t="s">
        <v>1</v>
      </c>
      <c r="F481" s="248" t="s">
        <v>658</v>
      </c>
      <c r="G481" s="246"/>
      <c r="H481" s="249">
        <v>15.5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155</v>
      </c>
      <c r="AU481" s="255" t="s">
        <v>80</v>
      </c>
      <c r="AV481" s="13" t="s">
        <v>80</v>
      </c>
      <c r="AW481" s="13" t="s">
        <v>32</v>
      </c>
      <c r="AX481" s="13" t="s">
        <v>76</v>
      </c>
      <c r="AY481" s="255" t="s">
        <v>146</v>
      </c>
    </row>
    <row r="482" s="13" customFormat="1">
      <c r="A482" s="13"/>
      <c r="B482" s="245"/>
      <c r="C482" s="246"/>
      <c r="D482" s="240" t="s">
        <v>155</v>
      </c>
      <c r="E482" s="247" t="s">
        <v>1</v>
      </c>
      <c r="F482" s="248" t="s">
        <v>659</v>
      </c>
      <c r="G482" s="246"/>
      <c r="H482" s="249">
        <v>70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155</v>
      </c>
      <c r="AU482" s="255" t="s">
        <v>80</v>
      </c>
      <c r="AV482" s="13" t="s">
        <v>80</v>
      </c>
      <c r="AW482" s="13" t="s">
        <v>32</v>
      </c>
      <c r="AX482" s="13" t="s">
        <v>76</v>
      </c>
      <c r="AY482" s="255" t="s">
        <v>146</v>
      </c>
    </row>
    <row r="483" s="14" customFormat="1">
      <c r="A483" s="14"/>
      <c r="B483" s="256"/>
      <c r="C483" s="257"/>
      <c r="D483" s="240" t="s">
        <v>155</v>
      </c>
      <c r="E483" s="258" t="s">
        <v>1</v>
      </c>
      <c r="F483" s="259" t="s">
        <v>167</v>
      </c>
      <c r="G483" s="257"/>
      <c r="H483" s="260">
        <v>100.5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155</v>
      </c>
      <c r="AU483" s="266" t="s">
        <v>80</v>
      </c>
      <c r="AV483" s="14" t="s">
        <v>152</v>
      </c>
      <c r="AW483" s="14" t="s">
        <v>4</v>
      </c>
      <c r="AX483" s="14" t="s">
        <v>83</v>
      </c>
      <c r="AY483" s="266" t="s">
        <v>146</v>
      </c>
    </row>
    <row r="484" s="12" customFormat="1" ht="22.8" customHeight="1">
      <c r="A484" s="12"/>
      <c r="B484" s="210"/>
      <c r="C484" s="211"/>
      <c r="D484" s="212" t="s">
        <v>75</v>
      </c>
      <c r="E484" s="224" t="s">
        <v>660</v>
      </c>
      <c r="F484" s="224" t="s">
        <v>661</v>
      </c>
      <c r="G484" s="211"/>
      <c r="H484" s="211"/>
      <c r="I484" s="214"/>
      <c r="J484" s="225">
        <f>BK484</f>
        <v>0</v>
      </c>
      <c r="K484" s="211"/>
      <c r="L484" s="216"/>
      <c r="M484" s="217"/>
      <c r="N484" s="218"/>
      <c r="O484" s="218"/>
      <c r="P484" s="219">
        <f>SUM(P485:P491)</f>
        <v>0</v>
      </c>
      <c r="Q484" s="218"/>
      <c r="R484" s="219">
        <f>SUM(R485:R491)</f>
        <v>0</v>
      </c>
      <c r="S484" s="218"/>
      <c r="T484" s="220">
        <f>SUM(T485:T491)</f>
        <v>0.71999999999999997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1" t="s">
        <v>80</v>
      </c>
      <c r="AT484" s="222" t="s">
        <v>75</v>
      </c>
      <c r="AU484" s="222" t="s">
        <v>83</v>
      </c>
      <c r="AY484" s="221" t="s">
        <v>146</v>
      </c>
      <c r="BK484" s="223">
        <f>SUM(BK485:BK491)</f>
        <v>0</v>
      </c>
    </row>
    <row r="485" s="2" customFormat="1" ht="16.5" customHeight="1">
      <c r="A485" s="37"/>
      <c r="B485" s="38"/>
      <c r="C485" s="226" t="s">
        <v>662</v>
      </c>
      <c r="D485" s="226" t="s">
        <v>148</v>
      </c>
      <c r="E485" s="227" t="s">
        <v>663</v>
      </c>
      <c r="F485" s="228" t="s">
        <v>664</v>
      </c>
      <c r="G485" s="229" t="s">
        <v>151</v>
      </c>
      <c r="H485" s="230">
        <v>40</v>
      </c>
      <c r="I485" s="231"/>
      <c r="J485" s="232">
        <f>ROUND(I485*H485,2)</f>
        <v>0</v>
      </c>
      <c r="K485" s="233"/>
      <c r="L485" s="43"/>
      <c r="M485" s="234" t="s">
        <v>1</v>
      </c>
      <c r="N485" s="235" t="s">
        <v>41</v>
      </c>
      <c r="O485" s="90"/>
      <c r="P485" s="236">
        <f>O485*H485</f>
        <v>0</v>
      </c>
      <c r="Q485" s="236">
        <v>0</v>
      </c>
      <c r="R485" s="236">
        <f>Q485*H485</f>
        <v>0</v>
      </c>
      <c r="S485" s="236">
        <v>0.017999999999999999</v>
      </c>
      <c r="T485" s="237">
        <f>S485*H485</f>
        <v>0.71999999999999997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38" t="s">
        <v>238</v>
      </c>
      <c r="AT485" s="238" t="s">
        <v>148</v>
      </c>
      <c r="AU485" s="238" t="s">
        <v>80</v>
      </c>
      <c r="AY485" s="16" t="s">
        <v>146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6" t="s">
        <v>83</v>
      </c>
      <c r="BK485" s="239">
        <f>ROUND(I485*H485,2)</f>
        <v>0</v>
      </c>
      <c r="BL485" s="16" t="s">
        <v>238</v>
      </c>
      <c r="BM485" s="238" t="s">
        <v>665</v>
      </c>
    </row>
    <row r="486" s="2" customFormat="1">
      <c r="A486" s="37"/>
      <c r="B486" s="38"/>
      <c r="C486" s="39"/>
      <c r="D486" s="240" t="s">
        <v>154</v>
      </c>
      <c r="E486" s="39"/>
      <c r="F486" s="241" t="s">
        <v>664</v>
      </c>
      <c r="G486" s="39"/>
      <c r="H486" s="39"/>
      <c r="I486" s="242"/>
      <c r="J486" s="39"/>
      <c r="K486" s="39"/>
      <c r="L486" s="43"/>
      <c r="M486" s="243"/>
      <c r="N486" s="244"/>
      <c r="O486" s="90"/>
      <c r="P486" s="90"/>
      <c r="Q486" s="90"/>
      <c r="R486" s="90"/>
      <c r="S486" s="90"/>
      <c r="T486" s="91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6" t="s">
        <v>154</v>
      </c>
      <c r="AU486" s="16" t="s">
        <v>80</v>
      </c>
    </row>
    <row r="487" s="13" customFormat="1">
      <c r="A487" s="13"/>
      <c r="B487" s="245"/>
      <c r="C487" s="246"/>
      <c r="D487" s="240" t="s">
        <v>155</v>
      </c>
      <c r="E487" s="247" t="s">
        <v>1</v>
      </c>
      <c r="F487" s="248" t="s">
        <v>666</v>
      </c>
      <c r="G487" s="246"/>
      <c r="H487" s="249">
        <v>40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155</v>
      </c>
      <c r="AU487" s="255" t="s">
        <v>80</v>
      </c>
      <c r="AV487" s="13" t="s">
        <v>80</v>
      </c>
      <c r="AW487" s="13" t="s">
        <v>32</v>
      </c>
      <c r="AX487" s="13" t="s">
        <v>83</v>
      </c>
      <c r="AY487" s="255" t="s">
        <v>146</v>
      </c>
    </row>
    <row r="488" s="2" customFormat="1" ht="16.5" customHeight="1">
      <c r="A488" s="37"/>
      <c r="B488" s="38"/>
      <c r="C488" s="226" t="s">
        <v>667</v>
      </c>
      <c r="D488" s="226" t="s">
        <v>148</v>
      </c>
      <c r="E488" s="227" t="s">
        <v>668</v>
      </c>
      <c r="F488" s="228" t="s">
        <v>669</v>
      </c>
      <c r="G488" s="229" t="s">
        <v>441</v>
      </c>
      <c r="H488" s="230">
        <v>8</v>
      </c>
      <c r="I488" s="231"/>
      <c r="J488" s="232">
        <f>ROUND(I488*H488,2)</f>
        <v>0</v>
      </c>
      <c r="K488" s="233"/>
      <c r="L488" s="43"/>
      <c r="M488" s="234" t="s">
        <v>1</v>
      </c>
      <c r="N488" s="235" t="s">
        <v>41</v>
      </c>
      <c r="O488" s="90"/>
      <c r="P488" s="236">
        <f>O488*H488</f>
        <v>0</v>
      </c>
      <c r="Q488" s="236">
        <v>0</v>
      </c>
      <c r="R488" s="236">
        <f>Q488*H488</f>
        <v>0</v>
      </c>
      <c r="S488" s="236">
        <v>0</v>
      </c>
      <c r="T488" s="237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38" t="s">
        <v>238</v>
      </c>
      <c r="AT488" s="238" t="s">
        <v>148</v>
      </c>
      <c r="AU488" s="238" t="s">
        <v>80</v>
      </c>
      <c r="AY488" s="16" t="s">
        <v>146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6" t="s">
        <v>83</v>
      </c>
      <c r="BK488" s="239">
        <f>ROUND(I488*H488,2)</f>
        <v>0</v>
      </c>
      <c r="BL488" s="16" t="s">
        <v>238</v>
      </c>
      <c r="BM488" s="238" t="s">
        <v>670</v>
      </c>
    </row>
    <row r="489" s="2" customFormat="1">
      <c r="A489" s="37"/>
      <c r="B489" s="38"/>
      <c r="C489" s="39"/>
      <c r="D489" s="240" t="s">
        <v>154</v>
      </c>
      <c r="E489" s="39"/>
      <c r="F489" s="241" t="s">
        <v>669</v>
      </c>
      <c r="G489" s="39"/>
      <c r="H489" s="39"/>
      <c r="I489" s="242"/>
      <c r="J489" s="39"/>
      <c r="K489" s="39"/>
      <c r="L489" s="43"/>
      <c r="M489" s="243"/>
      <c r="N489" s="244"/>
      <c r="O489" s="90"/>
      <c r="P489" s="90"/>
      <c r="Q489" s="90"/>
      <c r="R489" s="90"/>
      <c r="S489" s="90"/>
      <c r="T489" s="91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6" t="s">
        <v>154</v>
      </c>
      <c r="AU489" s="16" t="s">
        <v>80</v>
      </c>
    </row>
    <row r="490" s="2" customFormat="1" ht="21.75" customHeight="1">
      <c r="A490" s="37"/>
      <c r="B490" s="38"/>
      <c r="C490" s="226" t="s">
        <v>671</v>
      </c>
      <c r="D490" s="226" t="s">
        <v>148</v>
      </c>
      <c r="E490" s="227" t="s">
        <v>672</v>
      </c>
      <c r="F490" s="228" t="s">
        <v>673</v>
      </c>
      <c r="G490" s="229" t="s">
        <v>441</v>
      </c>
      <c r="H490" s="230">
        <v>2</v>
      </c>
      <c r="I490" s="231"/>
      <c r="J490" s="232">
        <f>ROUND(I490*H490,2)</f>
        <v>0</v>
      </c>
      <c r="K490" s="233"/>
      <c r="L490" s="43"/>
      <c r="M490" s="234" t="s">
        <v>1</v>
      </c>
      <c r="N490" s="235" t="s">
        <v>41</v>
      </c>
      <c r="O490" s="90"/>
      <c r="P490" s="236">
        <f>O490*H490</f>
        <v>0</v>
      </c>
      <c r="Q490" s="236">
        <v>0</v>
      </c>
      <c r="R490" s="236">
        <f>Q490*H490</f>
        <v>0</v>
      </c>
      <c r="S490" s="236">
        <v>0</v>
      </c>
      <c r="T490" s="237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38" t="s">
        <v>238</v>
      </c>
      <c r="AT490" s="238" t="s">
        <v>148</v>
      </c>
      <c r="AU490" s="238" t="s">
        <v>80</v>
      </c>
      <c r="AY490" s="16" t="s">
        <v>146</v>
      </c>
      <c r="BE490" s="239">
        <f>IF(N490="základní",J490,0)</f>
        <v>0</v>
      </c>
      <c r="BF490" s="239">
        <f>IF(N490="snížená",J490,0)</f>
        <v>0</v>
      </c>
      <c r="BG490" s="239">
        <f>IF(N490="zákl. přenesená",J490,0)</f>
        <v>0</v>
      </c>
      <c r="BH490" s="239">
        <f>IF(N490="sníž. přenesená",J490,0)</f>
        <v>0</v>
      </c>
      <c r="BI490" s="239">
        <f>IF(N490="nulová",J490,0)</f>
        <v>0</v>
      </c>
      <c r="BJ490" s="16" t="s">
        <v>83</v>
      </c>
      <c r="BK490" s="239">
        <f>ROUND(I490*H490,2)</f>
        <v>0</v>
      </c>
      <c r="BL490" s="16" t="s">
        <v>238</v>
      </c>
      <c r="BM490" s="238" t="s">
        <v>674</v>
      </c>
    </row>
    <row r="491" s="2" customFormat="1">
      <c r="A491" s="37"/>
      <c r="B491" s="38"/>
      <c r="C491" s="39"/>
      <c r="D491" s="240" t="s">
        <v>154</v>
      </c>
      <c r="E491" s="39"/>
      <c r="F491" s="241" t="s">
        <v>673</v>
      </c>
      <c r="G491" s="39"/>
      <c r="H491" s="39"/>
      <c r="I491" s="242"/>
      <c r="J491" s="39"/>
      <c r="K491" s="39"/>
      <c r="L491" s="43"/>
      <c r="M491" s="243"/>
      <c r="N491" s="244"/>
      <c r="O491" s="90"/>
      <c r="P491" s="90"/>
      <c r="Q491" s="90"/>
      <c r="R491" s="90"/>
      <c r="S491" s="90"/>
      <c r="T491" s="91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16" t="s">
        <v>154</v>
      </c>
      <c r="AU491" s="16" t="s">
        <v>80</v>
      </c>
    </row>
    <row r="492" s="12" customFormat="1" ht="25.92" customHeight="1">
      <c r="A492" s="12"/>
      <c r="B492" s="210"/>
      <c r="C492" s="211"/>
      <c r="D492" s="212" t="s">
        <v>75</v>
      </c>
      <c r="E492" s="213" t="s">
        <v>675</v>
      </c>
      <c r="F492" s="213" t="s">
        <v>676</v>
      </c>
      <c r="G492" s="211"/>
      <c r="H492" s="211"/>
      <c r="I492" s="214"/>
      <c r="J492" s="215">
        <f>BK492</f>
        <v>0</v>
      </c>
      <c r="K492" s="211"/>
      <c r="L492" s="216"/>
      <c r="M492" s="217"/>
      <c r="N492" s="218"/>
      <c r="O492" s="218"/>
      <c r="P492" s="219">
        <f>P493+P504+P515</f>
        <v>0</v>
      </c>
      <c r="Q492" s="218"/>
      <c r="R492" s="219">
        <f>R493+R504+R515</f>
        <v>0</v>
      </c>
      <c r="S492" s="218"/>
      <c r="T492" s="220">
        <f>T493+T504+T515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1" t="s">
        <v>172</v>
      </c>
      <c r="AT492" s="222" t="s">
        <v>75</v>
      </c>
      <c r="AU492" s="222" t="s">
        <v>76</v>
      </c>
      <c r="AY492" s="221" t="s">
        <v>146</v>
      </c>
      <c r="BK492" s="223">
        <f>BK493+BK504+BK515</f>
        <v>0</v>
      </c>
    </row>
    <row r="493" s="12" customFormat="1" ht="22.8" customHeight="1">
      <c r="A493" s="12"/>
      <c r="B493" s="210"/>
      <c r="C493" s="211"/>
      <c r="D493" s="212" t="s">
        <v>75</v>
      </c>
      <c r="E493" s="224" t="s">
        <v>677</v>
      </c>
      <c r="F493" s="224" t="s">
        <v>678</v>
      </c>
      <c r="G493" s="211"/>
      <c r="H493" s="211"/>
      <c r="I493" s="214"/>
      <c r="J493" s="225">
        <f>BK493</f>
        <v>0</v>
      </c>
      <c r="K493" s="211"/>
      <c r="L493" s="216"/>
      <c r="M493" s="217"/>
      <c r="N493" s="218"/>
      <c r="O493" s="218"/>
      <c r="P493" s="219">
        <f>SUM(P494:P503)</f>
        <v>0</v>
      </c>
      <c r="Q493" s="218"/>
      <c r="R493" s="219">
        <f>SUM(R494:R503)</f>
        <v>0</v>
      </c>
      <c r="S493" s="218"/>
      <c r="T493" s="220">
        <f>SUM(T494:T503)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1" t="s">
        <v>172</v>
      </c>
      <c r="AT493" s="222" t="s">
        <v>75</v>
      </c>
      <c r="AU493" s="222" t="s">
        <v>83</v>
      </c>
      <c r="AY493" s="221" t="s">
        <v>146</v>
      </c>
      <c r="BK493" s="223">
        <f>SUM(BK494:BK503)</f>
        <v>0</v>
      </c>
    </row>
    <row r="494" s="2" customFormat="1" ht="16.5" customHeight="1">
      <c r="A494" s="37"/>
      <c r="B494" s="38"/>
      <c r="C494" s="226" t="s">
        <v>679</v>
      </c>
      <c r="D494" s="226" t="s">
        <v>148</v>
      </c>
      <c r="E494" s="227" t="s">
        <v>680</v>
      </c>
      <c r="F494" s="228" t="s">
        <v>681</v>
      </c>
      <c r="G494" s="229" t="s">
        <v>682</v>
      </c>
      <c r="H494" s="230">
        <v>1</v>
      </c>
      <c r="I494" s="231"/>
      <c r="J494" s="232">
        <f>ROUND(I494*H494,2)</f>
        <v>0</v>
      </c>
      <c r="K494" s="233"/>
      <c r="L494" s="43"/>
      <c r="M494" s="234" t="s">
        <v>1</v>
      </c>
      <c r="N494" s="235" t="s">
        <v>41</v>
      </c>
      <c r="O494" s="90"/>
      <c r="P494" s="236">
        <f>O494*H494</f>
        <v>0</v>
      </c>
      <c r="Q494" s="236">
        <v>0</v>
      </c>
      <c r="R494" s="236">
        <f>Q494*H494</f>
        <v>0</v>
      </c>
      <c r="S494" s="236">
        <v>0</v>
      </c>
      <c r="T494" s="237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38" t="s">
        <v>683</v>
      </c>
      <c r="AT494" s="238" t="s">
        <v>148</v>
      </c>
      <c r="AU494" s="238" t="s">
        <v>80</v>
      </c>
      <c r="AY494" s="16" t="s">
        <v>146</v>
      </c>
      <c r="BE494" s="239">
        <f>IF(N494="základní",J494,0)</f>
        <v>0</v>
      </c>
      <c r="BF494" s="239">
        <f>IF(N494="snížená",J494,0)</f>
        <v>0</v>
      </c>
      <c r="BG494" s="239">
        <f>IF(N494="zákl. přenesená",J494,0)</f>
        <v>0</v>
      </c>
      <c r="BH494" s="239">
        <f>IF(N494="sníž. přenesená",J494,0)</f>
        <v>0</v>
      </c>
      <c r="BI494" s="239">
        <f>IF(N494="nulová",J494,0)</f>
        <v>0</v>
      </c>
      <c r="BJ494" s="16" t="s">
        <v>83</v>
      </c>
      <c r="BK494" s="239">
        <f>ROUND(I494*H494,2)</f>
        <v>0</v>
      </c>
      <c r="BL494" s="16" t="s">
        <v>683</v>
      </c>
      <c r="BM494" s="238" t="s">
        <v>684</v>
      </c>
    </row>
    <row r="495" s="2" customFormat="1">
      <c r="A495" s="37"/>
      <c r="B495" s="38"/>
      <c r="C495" s="39"/>
      <c r="D495" s="240" t="s">
        <v>154</v>
      </c>
      <c r="E495" s="39"/>
      <c r="F495" s="241" t="s">
        <v>685</v>
      </c>
      <c r="G495" s="39"/>
      <c r="H495" s="39"/>
      <c r="I495" s="242"/>
      <c r="J495" s="39"/>
      <c r="K495" s="39"/>
      <c r="L495" s="43"/>
      <c r="M495" s="243"/>
      <c r="N495" s="244"/>
      <c r="O495" s="90"/>
      <c r="P495" s="90"/>
      <c r="Q495" s="90"/>
      <c r="R495" s="90"/>
      <c r="S495" s="90"/>
      <c r="T495" s="91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16" t="s">
        <v>154</v>
      </c>
      <c r="AU495" s="16" t="s">
        <v>80</v>
      </c>
    </row>
    <row r="496" s="2" customFormat="1" ht="16.5" customHeight="1">
      <c r="A496" s="37"/>
      <c r="B496" s="38"/>
      <c r="C496" s="226" t="s">
        <v>686</v>
      </c>
      <c r="D496" s="226" t="s">
        <v>148</v>
      </c>
      <c r="E496" s="227" t="s">
        <v>687</v>
      </c>
      <c r="F496" s="228" t="s">
        <v>688</v>
      </c>
      <c r="G496" s="229" t="s">
        <v>682</v>
      </c>
      <c r="H496" s="230">
        <v>1</v>
      </c>
      <c r="I496" s="231"/>
      <c r="J496" s="232">
        <f>ROUND(I496*H496,2)</f>
        <v>0</v>
      </c>
      <c r="K496" s="233"/>
      <c r="L496" s="43"/>
      <c r="M496" s="234" t="s">
        <v>1</v>
      </c>
      <c r="N496" s="235" t="s">
        <v>41</v>
      </c>
      <c r="O496" s="90"/>
      <c r="P496" s="236">
        <f>O496*H496</f>
        <v>0</v>
      </c>
      <c r="Q496" s="236">
        <v>0</v>
      </c>
      <c r="R496" s="236">
        <f>Q496*H496</f>
        <v>0</v>
      </c>
      <c r="S496" s="236">
        <v>0</v>
      </c>
      <c r="T496" s="237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38" t="s">
        <v>683</v>
      </c>
      <c r="AT496" s="238" t="s">
        <v>148</v>
      </c>
      <c r="AU496" s="238" t="s">
        <v>80</v>
      </c>
      <c r="AY496" s="16" t="s">
        <v>146</v>
      </c>
      <c r="BE496" s="239">
        <f>IF(N496="základní",J496,0)</f>
        <v>0</v>
      </c>
      <c r="BF496" s="239">
        <f>IF(N496="snížená",J496,0)</f>
        <v>0</v>
      </c>
      <c r="BG496" s="239">
        <f>IF(N496="zákl. přenesená",J496,0)</f>
        <v>0</v>
      </c>
      <c r="BH496" s="239">
        <f>IF(N496="sníž. přenesená",J496,0)</f>
        <v>0</v>
      </c>
      <c r="BI496" s="239">
        <f>IF(N496="nulová",J496,0)</f>
        <v>0</v>
      </c>
      <c r="BJ496" s="16" t="s">
        <v>83</v>
      </c>
      <c r="BK496" s="239">
        <f>ROUND(I496*H496,2)</f>
        <v>0</v>
      </c>
      <c r="BL496" s="16" t="s">
        <v>683</v>
      </c>
      <c r="BM496" s="238" t="s">
        <v>689</v>
      </c>
    </row>
    <row r="497" s="2" customFormat="1">
      <c r="A497" s="37"/>
      <c r="B497" s="38"/>
      <c r="C497" s="39"/>
      <c r="D497" s="240" t="s">
        <v>154</v>
      </c>
      <c r="E497" s="39"/>
      <c r="F497" s="241" t="s">
        <v>688</v>
      </c>
      <c r="G497" s="39"/>
      <c r="H497" s="39"/>
      <c r="I497" s="242"/>
      <c r="J497" s="39"/>
      <c r="K497" s="39"/>
      <c r="L497" s="43"/>
      <c r="M497" s="243"/>
      <c r="N497" s="244"/>
      <c r="O497" s="90"/>
      <c r="P497" s="90"/>
      <c r="Q497" s="90"/>
      <c r="R497" s="90"/>
      <c r="S497" s="90"/>
      <c r="T497" s="91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6" t="s">
        <v>154</v>
      </c>
      <c r="AU497" s="16" t="s">
        <v>80</v>
      </c>
    </row>
    <row r="498" s="2" customFormat="1" ht="16.5" customHeight="1">
      <c r="A498" s="37"/>
      <c r="B498" s="38"/>
      <c r="C498" s="226" t="s">
        <v>690</v>
      </c>
      <c r="D498" s="226" t="s">
        <v>148</v>
      </c>
      <c r="E498" s="227" t="s">
        <v>691</v>
      </c>
      <c r="F498" s="228" t="s">
        <v>692</v>
      </c>
      <c r="G498" s="229" t="s">
        <v>682</v>
      </c>
      <c r="H498" s="230">
        <v>1</v>
      </c>
      <c r="I498" s="231"/>
      <c r="J498" s="232">
        <f>ROUND(I498*H498,2)</f>
        <v>0</v>
      </c>
      <c r="K498" s="233"/>
      <c r="L498" s="43"/>
      <c r="M498" s="234" t="s">
        <v>1</v>
      </c>
      <c r="N498" s="235" t="s">
        <v>41</v>
      </c>
      <c r="O498" s="90"/>
      <c r="P498" s="236">
        <f>O498*H498</f>
        <v>0</v>
      </c>
      <c r="Q498" s="236">
        <v>0</v>
      </c>
      <c r="R498" s="236">
        <f>Q498*H498</f>
        <v>0</v>
      </c>
      <c r="S498" s="236">
        <v>0</v>
      </c>
      <c r="T498" s="237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38" t="s">
        <v>683</v>
      </c>
      <c r="AT498" s="238" t="s">
        <v>148</v>
      </c>
      <c r="AU498" s="238" t="s">
        <v>80</v>
      </c>
      <c r="AY498" s="16" t="s">
        <v>146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6" t="s">
        <v>83</v>
      </c>
      <c r="BK498" s="239">
        <f>ROUND(I498*H498,2)</f>
        <v>0</v>
      </c>
      <c r="BL498" s="16" t="s">
        <v>683</v>
      </c>
      <c r="BM498" s="238" t="s">
        <v>693</v>
      </c>
    </row>
    <row r="499" s="2" customFormat="1">
      <c r="A499" s="37"/>
      <c r="B499" s="38"/>
      <c r="C499" s="39"/>
      <c r="D499" s="240" t="s">
        <v>154</v>
      </c>
      <c r="E499" s="39"/>
      <c r="F499" s="241" t="s">
        <v>692</v>
      </c>
      <c r="G499" s="39"/>
      <c r="H499" s="39"/>
      <c r="I499" s="242"/>
      <c r="J499" s="39"/>
      <c r="K499" s="39"/>
      <c r="L499" s="43"/>
      <c r="M499" s="243"/>
      <c r="N499" s="244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6" t="s">
        <v>154</v>
      </c>
      <c r="AU499" s="16" t="s">
        <v>80</v>
      </c>
    </row>
    <row r="500" s="2" customFormat="1" ht="21.75" customHeight="1">
      <c r="A500" s="37"/>
      <c r="B500" s="38"/>
      <c r="C500" s="226" t="s">
        <v>694</v>
      </c>
      <c r="D500" s="226" t="s">
        <v>148</v>
      </c>
      <c r="E500" s="227" t="s">
        <v>695</v>
      </c>
      <c r="F500" s="228" t="s">
        <v>696</v>
      </c>
      <c r="G500" s="229" t="s">
        <v>682</v>
      </c>
      <c r="H500" s="230">
        <v>1</v>
      </c>
      <c r="I500" s="231"/>
      <c r="J500" s="232">
        <f>ROUND(I500*H500,2)</f>
        <v>0</v>
      </c>
      <c r="K500" s="233"/>
      <c r="L500" s="43"/>
      <c r="M500" s="234" t="s">
        <v>1</v>
      </c>
      <c r="N500" s="235" t="s">
        <v>41</v>
      </c>
      <c r="O500" s="90"/>
      <c r="P500" s="236">
        <f>O500*H500</f>
        <v>0</v>
      </c>
      <c r="Q500" s="236">
        <v>0</v>
      </c>
      <c r="R500" s="236">
        <f>Q500*H500</f>
        <v>0</v>
      </c>
      <c r="S500" s="236">
        <v>0</v>
      </c>
      <c r="T500" s="237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38" t="s">
        <v>683</v>
      </c>
      <c r="AT500" s="238" t="s">
        <v>148</v>
      </c>
      <c r="AU500" s="238" t="s">
        <v>80</v>
      </c>
      <c r="AY500" s="16" t="s">
        <v>146</v>
      </c>
      <c r="BE500" s="239">
        <f>IF(N500="základní",J500,0)</f>
        <v>0</v>
      </c>
      <c r="BF500" s="239">
        <f>IF(N500="snížená",J500,0)</f>
        <v>0</v>
      </c>
      <c r="BG500" s="239">
        <f>IF(N500="zákl. přenesená",J500,0)</f>
        <v>0</v>
      </c>
      <c r="BH500" s="239">
        <f>IF(N500="sníž. přenesená",J500,0)</f>
        <v>0</v>
      </c>
      <c r="BI500" s="239">
        <f>IF(N500="nulová",J500,0)</f>
        <v>0</v>
      </c>
      <c r="BJ500" s="16" t="s">
        <v>83</v>
      </c>
      <c r="BK500" s="239">
        <f>ROUND(I500*H500,2)</f>
        <v>0</v>
      </c>
      <c r="BL500" s="16" t="s">
        <v>683</v>
      </c>
      <c r="BM500" s="238" t="s">
        <v>697</v>
      </c>
    </row>
    <row r="501" s="2" customFormat="1">
      <c r="A501" s="37"/>
      <c r="B501" s="38"/>
      <c r="C501" s="39"/>
      <c r="D501" s="240" t="s">
        <v>154</v>
      </c>
      <c r="E501" s="39"/>
      <c r="F501" s="241" t="s">
        <v>698</v>
      </c>
      <c r="G501" s="39"/>
      <c r="H501" s="39"/>
      <c r="I501" s="242"/>
      <c r="J501" s="39"/>
      <c r="K501" s="39"/>
      <c r="L501" s="43"/>
      <c r="M501" s="243"/>
      <c r="N501" s="244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6" t="s">
        <v>154</v>
      </c>
      <c r="AU501" s="16" t="s">
        <v>80</v>
      </c>
    </row>
    <row r="502" s="2" customFormat="1" ht="16.5" customHeight="1">
      <c r="A502" s="37"/>
      <c r="B502" s="38"/>
      <c r="C502" s="226" t="s">
        <v>699</v>
      </c>
      <c r="D502" s="226" t="s">
        <v>148</v>
      </c>
      <c r="E502" s="227" t="s">
        <v>700</v>
      </c>
      <c r="F502" s="228" t="s">
        <v>701</v>
      </c>
      <c r="G502" s="229" t="s">
        <v>682</v>
      </c>
      <c r="H502" s="230">
        <v>1</v>
      </c>
      <c r="I502" s="231"/>
      <c r="J502" s="232">
        <f>ROUND(I502*H502,2)</f>
        <v>0</v>
      </c>
      <c r="K502" s="233"/>
      <c r="L502" s="43"/>
      <c r="M502" s="234" t="s">
        <v>1</v>
      </c>
      <c r="N502" s="235" t="s">
        <v>41</v>
      </c>
      <c r="O502" s="90"/>
      <c r="P502" s="236">
        <f>O502*H502</f>
        <v>0</v>
      </c>
      <c r="Q502" s="236">
        <v>0</v>
      </c>
      <c r="R502" s="236">
        <f>Q502*H502</f>
        <v>0</v>
      </c>
      <c r="S502" s="236">
        <v>0</v>
      </c>
      <c r="T502" s="237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38" t="s">
        <v>683</v>
      </c>
      <c r="AT502" s="238" t="s">
        <v>148</v>
      </c>
      <c r="AU502" s="238" t="s">
        <v>80</v>
      </c>
      <c r="AY502" s="16" t="s">
        <v>146</v>
      </c>
      <c r="BE502" s="239">
        <f>IF(N502="základní",J502,0)</f>
        <v>0</v>
      </c>
      <c r="BF502" s="239">
        <f>IF(N502="snížená",J502,0)</f>
        <v>0</v>
      </c>
      <c r="BG502" s="239">
        <f>IF(N502="zákl. přenesená",J502,0)</f>
        <v>0</v>
      </c>
      <c r="BH502" s="239">
        <f>IF(N502="sníž. přenesená",J502,0)</f>
        <v>0</v>
      </c>
      <c r="BI502" s="239">
        <f>IF(N502="nulová",J502,0)</f>
        <v>0</v>
      </c>
      <c r="BJ502" s="16" t="s">
        <v>83</v>
      </c>
      <c r="BK502" s="239">
        <f>ROUND(I502*H502,2)</f>
        <v>0</v>
      </c>
      <c r="BL502" s="16" t="s">
        <v>683</v>
      </c>
      <c r="BM502" s="238" t="s">
        <v>702</v>
      </c>
    </row>
    <row r="503" s="2" customFormat="1">
      <c r="A503" s="37"/>
      <c r="B503" s="38"/>
      <c r="C503" s="39"/>
      <c r="D503" s="240" t="s">
        <v>154</v>
      </c>
      <c r="E503" s="39"/>
      <c r="F503" s="241" t="s">
        <v>701</v>
      </c>
      <c r="G503" s="39"/>
      <c r="H503" s="39"/>
      <c r="I503" s="242"/>
      <c r="J503" s="39"/>
      <c r="K503" s="39"/>
      <c r="L503" s="43"/>
      <c r="M503" s="243"/>
      <c r="N503" s="244"/>
      <c r="O503" s="90"/>
      <c r="P503" s="90"/>
      <c r="Q503" s="90"/>
      <c r="R503" s="90"/>
      <c r="S503" s="90"/>
      <c r="T503" s="91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6" t="s">
        <v>154</v>
      </c>
      <c r="AU503" s="16" t="s">
        <v>80</v>
      </c>
    </row>
    <row r="504" s="12" customFormat="1" ht="22.8" customHeight="1">
      <c r="A504" s="12"/>
      <c r="B504" s="210"/>
      <c r="C504" s="211"/>
      <c r="D504" s="212" t="s">
        <v>75</v>
      </c>
      <c r="E504" s="224" t="s">
        <v>703</v>
      </c>
      <c r="F504" s="224" t="s">
        <v>704</v>
      </c>
      <c r="G504" s="211"/>
      <c r="H504" s="211"/>
      <c r="I504" s="214"/>
      <c r="J504" s="225">
        <f>BK504</f>
        <v>0</v>
      </c>
      <c r="K504" s="211"/>
      <c r="L504" s="216"/>
      <c r="M504" s="217"/>
      <c r="N504" s="218"/>
      <c r="O504" s="218"/>
      <c r="P504" s="219">
        <f>SUM(P505:P514)</f>
        <v>0</v>
      </c>
      <c r="Q504" s="218"/>
      <c r="R504" s="219">
        <f>SUM(R505:R514)</f>
        <v>0</v>
      </c>
      <c r="S504" s="218"/>
      <c r="T504" s="220">
        <f>SUM(T505:T514)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21" t="s">
        <v>172</v>
      </c>
      <c r="AT504" s="222" t="s">
        <v>75</v>
      </c>
      <c r="AU504" s="222" t="s">
        <v>83</v>
      </c>
      <c r="AY504" s="221" t="s">
        <v>146</v>
      </c>
      <c r="BK504" s="223">
        <f>SUM(BK505:BK514)</f>
        <v>0</v>
      </c>
    </row>
    <row r="505" s="2" customFormat="1" ht="16.5" customHeight="1">
      <c r="A505" s="37"/>
      <c r="B505" s="38"/>
      <c r="C505" s="226" t="s">
        <v>705</v>
      </c>
      <c r="D505" s="226" t="s">
        <v>148</v>
      </c>
      <c r="E505" s="227" t="s">
        <v>706</v>
      </c>
      <c r="F505" s="228" t="s">
        <v>704</v>
      </c>
      <c r="G505" s="229" t="s">
        <v>682</v>
      </c>
      <c r="H505" s="230">
        <v>1</v>
      </c>
      <c r="I505" s="231"/>
      <c r="J505" s="232">
        <f>ROUND(I505*H505,2)</f>
        <v>0</v>
      </c>
      <c r="K505" s="233"/>
      <c r="L505" s="43"/>
      <c r="M505" s="234" t="s">
        <v>1</v>
      </c>
      <c r="N505" s="235" t="s">
        <v>41</v>
      </c>
      <c r="O505" s="90"/>
      <c r="P505" s="236">
        <f>O505*H505</f>
        <v>0</v>
      </c>
      <c r="Q505" s="236">
        <v>0</v>
      </c>
      <c r="R505" s="236">
        <f>Q505*H505</f>
        <v>0</v>
      </c>
      <c r="S505" s="236">
        <v>0</v>
      </c>
      <c r="T505" s="237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38" t="s">
        <v>683</v>
      </c>
      <c r="AT505" s="238" t="s">
        <v>148</v>
      </c>
      <c r="AU505" s="238" t="s">
        <v>80</v>
      </c>
      <c r="AY505" s="16" t="s">
        <v>146</v>
      </c>
      <c r="BE505" s="239">
        <f>IF(N505="základní",J505,0)</f>
        <v>0</v>
      </c>
      <c r="BF505" s="239">
        <f>IF(N505="snížená",J505,0)</f>
        <v>0</v>
      </c>
      <c r="BG505" s="239">
        <f>IF(N505="zákl. přenesená",J505,0)</f>
        <v>0</v>
      </c>
      <c r="BH505" s="239">
        <f>IF(N505="sníž. přenesená",J505,0)</f>
        <v>0</v>
      </c>
      <c r="BI505" s="239">
        <f>IF(N505="nulová",J505,0)</f>
        <v>0</v>
      </c>
      <c r="BJ505" s="16" t="s">
        <v>83</v>
      </c>
      <c r="BK505" s="239">
        <f>ROUND(I505*H505,2)</f>
        <v>0</v>
      </c>
      <c r="BL505" s="16" t="s">
        <v>683</v>
      </c>
      <c r="BM505" s="238" t="s">
        <v>707</v>
      </c>
    </row>
    <row r="506" s="2" customFormat="1">
      <c r="A506" s="37"/>
      <c r="B506" s="38"/>
      <c r="C506" s="39"/>
      <c r="D506" s="240" t="s">
        <v>154</v>
      </c>
      <c r="E506" s="39"/>
      <c r="F506" s="241" t="s">
        <v>708</v>
      </c>
      <c r="G506" s="39"/>
      <c r="H506" s="39"/>
      <c r="I506" s="242"/>
      <c r="J506" s="39"/>
      <c r="K506" s="39"/>
      <c r="L506" s="43"/>
      <c r="M506" s="243"/>
      <c r="N506" s="244"/>
      <c r="O506" s="90"/>
      <c r="P506" s="90"/>
      <c r="Q506" s="90"/>
      <c r="R506" s="90"/>
      <c r="S506" s="90"/>
      <c r="T506" s="91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16" t="s">
        <v>154</v>
      </c>
      <c r="AU506" s="16" t="s">
        <v>80</v>
      </c>
    </row>
    <row r="507" s="2" customFormat="1" ht="16.5" customHeight="1">
      <c r="A507" s="37"/>
      <c r="B507" s="38"/>
      <c r="C507" s="226" t="s">
        <v>709</v>
      </c>
      <c r="D507" s="226" t="s">
        <v>148</v>
      </c>
      <c r="E507" s="227" t="s">
        <v>710</v>
      </c>
      <c r="F507" s="228" t="s">
        <v>711</v>
      </c>
      <c r="G507" s="229" t="s">
        <v>682</v>
      </c>
      <c r="H507" s="230">
        <v>1</v>
      </c>
      <c r="I507" s="231"/>
      <c r="J507" s="232">
        <f>ROUND(I507*H507,2)</f>
        <v>0</v>
      </c>
      <c r="K507" s="233"/>
      <c r="L507" s="43"/>
      <c r="M507" s="234" t="s">
        <v>1</v>
      </c>
      <c r="N507" s="235" t="s">
        <v>41</v>
      </c>
      <c r="O507" s="90"/>
      <c r="P507" s="236">
        <f>O507*H507</f>
        <v>0</v>
      </c>
      <c r="Q507" s="236">
        <v>0</v>
      </c>
      <c r="R507" s="236">
        <f>Q507*H507</f>
        <v>0</v>
      </c>
      <c r="S507" s="236">
        <v>0</v>
      </c>
      <c r="T507" s="237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38" t="s">
        <v>683</v>
      </c>
      <c r="AT507" s="238" t="s">
        <v>148</v>
      </c>
      <c r="AU507" s="238" t="s">
        <v>80</v>
      </c>
      <c r="AY507" s="16" t="s">
        <v>146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6" t="s">
        <v>83</v>
      </c>
      <c r="BK507" s="239">
        <f>ROUND(I507*H507,2)</f>
        <v>0</v>
      </c>
      <c r="BL507" s="16" t="s">
        <v>683</v>
      </c>
      <c r="BM507" s="238" t="s">
        <v>712</v>
      </c>
    </row>
    <row r="508" s="2" customFormat="1">
      <c r="A508" s="37"/>
      <c r="B508" s="38"/>
      <c r="C508" s="39"/>
      <c r="D508" s="240" t="s">
        <v>154</v>
      </c>
      <c r="E508" s="39"/>
      <c r="F508" s="241" t="s">
        <v>711</v>
      </c>
      <c r="G508" s="39"/>
      <c r="H508" s="39"/>
      <c r="I508" s="242"/>
      <c r="J508" s="39"/>
      <c r="K508" s="39"/>
      <c r="L508" s="43"/>
      <c r="M508" s="243"/>
      <c r="N508" s="244"/>
      <c r="O508" s="90"/>
      <c r="P508" s="90"/>
      <c r="Q508" s="90"/>
      <c r="R508" s="90"/>
      <c r="S508" s="90"/>
      <c r="T508" s="91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16" t="s">
        <v>154</v>
      </c>
      <c r="AU508" s="16" t="s">
        <v>80</v>
      </c>
    </row>
    <row r="509" s="2" customFormat="1" ht="16.5" customHeight="1">
      <c r="A509" s="37"/>
      <c r="B509" s="38"/>
      <c r="C509" s="226" t="s">
        <v>713</v>
      </c>
      <c r="D509" s="226" t="s">
        <v>148</v>
      </c>
      <c r="E509" s="227" t="s">
        <v>714</v>
      </c>
      <c r="F509" s="228" t="s">
        <v>715</v>
      </c>
      <c r="G509" s="229" t="s">
        <v>682</v>
      </c>
      <c r="H509" s="230">
        <v>1</v>
      </c>
      <c r="I509" s="231"/>
      <c r="J509" s="232">
        <f>ROUND(I509*H509,2)</f>
        <v>0</v>
      </c>
      <c r="K509" s="233"/>
      <c r="L509" s="43"/>
      <c r="M509" s="234" t="s">
        <v>1</v>
      </c>
      <c r="N509" s="235" t="s">
        <v>41</v>
      </c>
      <c r="O509" s="90"/>
      <c r="P509" s="236">
        <f>O509*H509</f>
        <v>0</v>
      </c>
      <c r="Q509" s="236">
        <v>0</v>
      </c>
      <c r="R509" s="236">
        <f>Q509*H509</f>
        <v>0</v>
      </c>
      <c r="S509" s="236">
        <v>0</v>
      </c>
      <c r="T509" s="237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38" t="s">
        <v>683</v>
      </c>
      <c r="AT509" s="238" t="s">
        <v>148</v>
      </c>
      <c r="AU509" s="238" t="s">
        <v>80</v>
      </c>
      <c r="AY509" s="16" t="s">
        <v>146</v>
      </c>
      <c r="BE509" s="239">
        <f>IF(N509="základní",J509,0)</f>
        <v>0</v>
      </c>
      <c r="BF509" s="239">
        <f>IF(N509="snížená",J509,0)</f>
        <v>0</v>
      </c>
      <c r="BG509" s="239">
        <f>IF(N509="zákl. přenesená",J509,0)</f>
        <v>0</v>
      </c>
      <c r="BH509" s="239">
        <f>IF(N509="sníž. přenesená",J509,0)</f>
        <v>0</v>
      </c>
      <c r="BI509" s="239">
        <f>IF(N509="nulová",J509,0)</f>
        <v>0</v>
      </c>
      <c r="BJ509" s="16" t="s">
        <v>83</v>
      </c>
      <c r="BK509" s="239">
        <f>ROUND(I509*H509,2)</f>
        <v>0</v>
      </c>
      <c r="BL509" s="16" t="s">
        <v>683</v>
      </c>
      <c r="BM509" s="238" t="s">
        <v>716</v>
      </c>
    </row>
    <row r="510" s="2" customFormat="1">
      <c r="A510" s="37"/>
      <c r="B510" s="38"/>
      <c r="C510" s="39"/>
      <c r="D510" s="240" t="s">
        <v>154</v>
      </c>
      <c r="E510" s="39"/>
      <c r="F510" s="241" t="s">
        <v>715</v>
      </c>
      <c r="G510" s="39"/>
      <c r="H510" s="39"/>
      <c r="I510" s="242"/>
      <c r="J510" s="39"/>
      <c r="K510" s="39"/>
      <c r="L510" s="43"/>
      <c r="M510" s="243"/>
      <c r="N510" s="244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154</v>
      </c>
      <c r="AU510" s="16" t="s">
        <v>80</v>
      </c>
    </row>
    <row r="511" s="2" customFormat="1" ht="16.5" customHeight="1">
      <c r="A511" s="37"/>
      <c r="B511" s="38"/>
      <c r="C511" s="226" t="s">
        <v>717</v>
      </c>
      <c r="D511" s="226" t="s">
        <v>148</v>
      </c>
      <c r="E511" s="227" t="s">
        <v>718</v>
      </c>
      <c r="F511" s="228" t="s">
        <v>719</v>
      </c>
      <c r="G511" s="229" t="s">
        <v>682</v>
      </c>
      <c r="H511" s="230">
        <v>1</v>
      </c>
      <c r="I511" s="231"/>
      <c r="J511" s="232">
        <f>ROUND(I511*H511,2)</f>
        <v>0</v>
      </c>
      <c r="K511" s="233"/>
      <c r="L511" s="43"/>
      <c r="M511" s="234" t="s">
        <v>1</v>
      </c>
      <c r="N511" s="235" t="s">
        <v>41</v>
      </c>
      <c r="O511" s="90"/>
      <c r="P511" s="236">
        <f>O511*H511</f>
        <v>0</v>
      </c>
      <c r="Q511" s="236">
        <v>0</v>
      </c>
      <c r="R511" s="236">
        <f>Q511*H511</f>
        <v>0</v>
      </c>
      <c r="S511" s="236">
        <v>0</v>
      </c>
      <c r="T511" s="237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38" t="s">
        <v>683</v>
      </c>
      <c r="AT511" s="238" t="s">
        <v>148</v>
      </c>
      <c r="AU511" s="238" t="s">
        <v>80</v>
      </c>
      <c r="AY511" s="16" t="s">
        <v>146</v>
      </c>
      <c r="BE511" s="239">
        <f>IF(N511="základní",J511,0)</f>
        <v>0</v>
      </c>
      <c r="BF511" s="239">
        <f>IF(N511="snížená",J511,0)</f>
        <v>0</v>
      </c>
      <c r="BG511" s="239">
        <f>IF(N511="zákl. přenesená",J511,0)</f>
        <v>0</v>
      </c>
      <c r="BH511" s="239">
        <f>IF(N511="sníž. přenesená",J511,0)</f>
        <v>0</v>
      </c>
      <c r="BI511" s="239">
        <f>IF(N511="nulová",J511,0)</f>
        <v>0</v>
      </c>
      <c r="BJ511" s="16" t="s">
        <v>83</v>
      </c>
      <c r="BK511" s="239">
        <f>ROUND(I511*H511,2)</f>
        <v>0</v>
      </c>
      <c r="BL511" s="16" t="s">
        <v>683</v>
      </c>
      <c r="BM511" s="238" t="s">
        <v>720</v>
      </c>
    </row>
    <row r="512" s="2" customFormat="1">
      <c r="A512" s="37"/>
      <c r="B512" s="38"/>
      <c r="C512" s="39"/>
      <c r="D512" s="240" t="s">
        <v>154</v>
      </c>
      <c r="E512" s="39"/>
      <c r="F512" s="241" t="s">
        <v>719</v>
      </c>
      <c r="G512" s="39"/>
      <c r="H512" s="39"/>
      <c r="I512" s="242"/>
      <c r="J512" s="39"/>
      <c r="K512" s="39"/>
      <c r="L512" s="43"/>
      <c r="M512" s="243"/>
      <c r="N512" s="244"/>
      <c r="O512" s="90"/>
      <c r="P512" s="90"/>
      <c r="Q512" s="90"/>
      <c r="R512" s="90"/>
      <c r="S512" s="90"/>
      <c r="T512" s="91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6" t="s">
        <v>154</v>
      </c>
      <c r="AU512" s="16" t="s">
        <v>80</v>
      </c>
    </row>
    <row r="513" s="2" customFormat="1" ht="16.5" customHeight="1">
      <c r="A513" s="37"/>
      <c r="B513" s="38"/>
      <c r="C513" s="226" t="s">
        <v>721</v>
      </c>
      <c r="D513" s="226" t="s">
        <v>148</v>
      </c>
      <c r="E513" s="227" t="s">
        <v>722</v>
      </c>
      <c r="F513" s="228" t="s">
        <v>723</v>
      </c>
      <c r="G513" s="229" t="s">
        <v>682</v>
      </c>
      <c r="H513" s="230">
        <v>1</v>
      </c>
      <c r="I513" s="231"/>
      <c r="J513" s="232">
        <f>ROUND(I513*H513,2)</f>
        <v>0</v>
      </c>
      <c r="K513" s="233"/>
      <c r="L513" s="43"/>
      <c r="M513" s="234" t="s">
        <v>1</v>
      </c>
      <c r="N513" s="235" t="s">
        <v>41</v>
      </c>
      <c r="O513" s="90"/>
      <c r="P513" s="236">
        <f>O513*H513</f>
        <v>0</v>
      </c>
      <c r="Q513" s="236">
        <v>0</v>
      </c>
      <c r="R513" s="236">
        <f>Q513*H513</f>
        <v>0</v>
      </c>
      <c r="S513" s="236">
        <v>0</v>
      </c>
      <c r="T513" s="237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38" t="s">
        <v>683</v>
      </c>
      <c r="AT513" s="238" t="s">
        <v>148</v>
      </c>
      <c r="AU513" s="238" t="s">
        <v>80</v>
      </c>
      <c r="AY513" s="16" t="s">
        <v>146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6" t="s">
        <v>83</v>
      </c>
      <c r="BK513" s="239">
        <f>ROUND(I513*H513,2)</f>
        <v>0</v>
      </c>
      <c r="BL513" s="16" t="s">
        <v>683</v>
      </c>
      <c r="BM513" s="238" t="s">
        <v>724</v>
      </c>
    </row>
    <row r="514" s="2" customFormat="1">
      <c r="A514" s="37"/>
      <c r="B514" s="38"/>
      <c r="C514" s="39"/>
      <c r="D514" s="240" t="s">
        <v>154</v>
      </c>
      <c r="E514" s="39"/>
      <c r="F514" s="241" t="s">
        <v>723</v>
      </c>
      <c r="G514" s="39"/>
      <c r="H514" s="39"/>
      <c r="I514" s="242"/>
      <c r="J514" s="39"/>
      <c r="K514" s="39"/>
      <c r="L514" s="43"/>
      <c r="M514" s="243"/>
      <c r="N514" s="244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6" t="s">
        <v>154</v>
      </c>
      <c r="AU514" s="16" t="s">
        <v>80</v>
      </c>
    </row>
    <row r="515" s="12" customFormat="1" ht="22.8" customHeight="1">
      <c r="A515" s="12"/>
      <c r="B515" s="210"/>
      <c r="C515" s="211"/>
      <c r="D515" s="212" t="s">
        <v>75</v>
      </c>
      <c r="E515" s="224" t="s">
        <v>725</v>
      </c>
      <c r="F515" s="224" t="s">
        <v>726</v>
      </c>
      <c r="G515" s="211"/>
      <c r="H515" s="211"/>
      <c r="I515" s="214"/>
      <c r="J515" s="225">
        <f>BK515</f>
        <v>0</v>
      </c>
      <c r="K515" s="211"/>
      <c r="L515" s="216"/>
      <c r="M515" s="217"/>
      <c r="N515" s="218"/>
      <c r="O515" s="218"/>
      <c r="P515" s="219">
        <f>SUM(P516:P517)</f>
        <v>0</v>
      </c>
      <c r="Q515" s="218"/>
      <c r="R515" s="219">
        <f>SUM(R516:R517)</f>
        <v>0</v>
      </c>
      <c r="S515" s="218"/>
      <c r="T515" s="220">
        <f>SUM(T516:T517)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1" t="s">
        <v>172</v>
      </c>
      <c r="AT515" s="222" t="s">
        <v>75</v>
      </c>
      <c r="AU515" s="222" t="s">
        <v>83</v>
      </c>
      <c r="AY515" s="221" t="s">
        <v>146</v>
      </c>
      <c r="BK515" s="223">
        <f>SUM(BK516:BK517)</f>
        <v>0</v>
      </c>
    </row>
    <row r="516" s="2" customFormat="1" ht="16.5" customHeight="1">
      <c r="A516" s="37"/>
      <c r="B516" s="38"/>
      <c r="C516" s="226" t="s">
        <v>727</v>
      </c>
      <c r="D516" s="226" t="s">
        <v>148</v>
      </c>
      <c r="E516" s="227" t="s">
        <v>728</v>
      </c>
      <c r="F516" s="228" t="s">
        <v>729</v>
      </c>
      <c r="G516" s="229" t="s">
        <v>682</v>
      </c>
      <c r="H516" s="230">
        <v>4</v>
      </c>
      <c r="I516" s="231"/>
      <c r="J516" s="232">
        <f>ROUND(I516*H516,2)</f>
        <v>0</v>
      </c>
      <c r="K516" s="233"/>
      <c r="L516" s="43"/>
      <c r="M516" s="234" t="s">
        <v>1</v>
      </c>
      <c r="N516" s="235" t="s">
        <v>41</v>
      </c>
      <c r="O516" s="90"/>
      <c r="P516" s="236">
        <f>O516*H516</f>
        <v>0</v>
      </c>
      <c r="Q516" s="236">
        <v>0</v>
      </c>
      <c r="R516" s="236">
        <f>Q516*H516</f>
        <v>0</v>
      </c>
      <c r="S516" s="236">
        <v>0</v>
      </c>
      <c r="T516" s="237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238" t="s">
        <v>683</v>
      </c>
      <c r="AT516" s="238" t="s">
        <v>148</v>
      </c>
      <c r="AU516" s="238" t="s">
        <v>80</v>
      </c>
      <c r="AY516" s="16" t="s">
        <v>146</v>
      </c>
      <c r="BE516" s="239">
        <f>IF(N516="základní",J516,0)</f>
        <v>0</v>
      </c>
      <c r="BF516" s="239">
        <f>IF(N516="snížená",J516,0)</f>
        <v>0</v>
      </c>
      <c r="BG516" s="239">
        <f>IF(N516="zákl. přenesená",J516,0)</f>
        <v>0</v>
      </c>
      <c r="BH516" s="239">
        <f>IF(N516="sníž. přenesená",J516,0)</f>
        <v>0</v>
      </c>
      <c r="BI516" s="239">
        <f>IF(N516="nulová",J516,0)</f>
        <v>0</v>
      </c>
      <c r="BJ516" s="16" t="s">
        <v>83</v>
      </c>
      <c r="BK516" s="239">
        <f>ROUND(I516*H516,2)</f>
        <v>0</v>
      </c>
      <c r="BL516" s="16" t="s">
        <v>683</v>
      </c>
      <c r="BM516" s="238" t="s">
        <v>730</v>
      </c>
    </row>
    <row r="517" s="2" customFormat="1">
      <c r="A517" s="37"/>
      <c r="B517" s="38"/>
      <c r="C517" s="39"/>
      <c r="D517" s="240" t="s">
        <v>154</v>
      </c>
      <c r="E517" s="39"/>
      <c r="F517" s="241" t="s">
        <v>729</v>
      </c>
      <c r="G517" s="39"/>
      <c r="H517" s="39"/>
      <c r="I517" s="242"/>
      <c r="J517" s="39"/>
      <c r="K517" s="39"/>
      <c r="L517" s="43"/>
      <c r="M517" s="279"/>
      <c r="N517" s="280"/>
      <c r="O517" s="281"/>
      <c r="P517" s="281"/>
      <c r="Q517" s="281"/>
      <c r="R517" s="281"/>
      <c r="S517" s="281"/>
      <c r="T517" s="282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T517" s="16" t="s">
        <v>154</v>
      </c>
      <c r="AU517" s="16" t="s">
        <v>80</v>
      </c>
    </row>
    <row r="518" s="2" customFormat="1" ht="6.96" customHeight="1">
      <c r="A518" s="37"/>
      <c r="B518" s="65"/>
      <c r="C518" s="66"/>
      <c r="D518" s="66"/>
      <c r="E518" s="66"/>
      <c r="F518" s="66"/>
      <c r="G518" s="66"/>
      <c r="H518" s="66"/>
      <c r="I518" s="66"/>
      <c r="J518" s="66"/>
      <c r="K518" s="66"/>
      <c r="L518" s="43"/>
      <c r="M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</sheetData>
  <sheetProtection sheet="1" autoFilter="0" formatColumns="0" formatRows="0" objects="1" scenarios="1" spinCount="100000" saltValue="ZZvNC9SiV216iyfKd8w1AvR0BEcTiAyWCGGpK/zTmQqa6o8ZmeEhDfXGqOdZtCe1XV/jKHQzUFso/paiz/8b7w==" hashValue="UBj1XQhJELaxxavOx+QgRH/+xW03Lwhl3IjSPrwVgjNejg2hTXAToy3WMeRj191BRixQiOj6T3xnaPRn0vAbJA==" algorithmName="SHA-512" password="CC35"/>
  <autoFilter ref="C135:K5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80</v>
      </c>
    </row>
    <row r="4" s="1" customFormat="1" ht="24.96" customHeight="1">
      <c r="B4" s="19"/>
      <c r="D4" s="147" t="s">
        <v>105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ul.Lesní, Cheb - II.etapa - FÁZE II.</v>
      </c>
      <c r="F7" s="149"/>
      <c r="G7" s="149"/>
      <c r="H7" s="149"/>
      <c r="L7" s="19"/>
    </row>
    <row r="8" s="1" customFormat="1" ht="12" customHeight="1">
      <c r="B8" s="19"/>
      <c r="D8" s="149" t="s">
        <v>106</v>
      </c>
      <c r="L8" s="19"/>
    </row>
    <row r="9" s="2" customFormat="1" ht="16.5" customHeight="1">
      <c r="A9" s="37"/>
      <c r="B9" s="43"/>
      <c r="C9" s="37"/>
      <c r="D9" s="37"/>
      <c r="E9" s="150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731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732</v>
      </c>
      <c r="G14" s="37"/>
      <c r="H14" s="37"/>
      <c r="I14" s="149" t="s">
        <v>22</v>
      </c>
      <c r="J14" s="152" t="str">
        <f>'Rekapitulace stavby'!AN8</f>
        <v>22. 7. 2022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733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734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735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736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736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ROUND((SUM(BE124:BE169)),  2)</f>
        <v>0</v>
      </c>
      <c r="G35" s="37"/>
      <c r="H35" s="37"/>
      <c r="I35" s="163">
        <v>0.20999999999999999</v>
      </c>
      <c r="J35" s="162">
        <f>ROUND(((SUM(BE124:BE169))*I35),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ROUND((SUM(BF124:BF169)),  2)</f>
        <v>0</v>
      </c>
      <c r="G36" s="37"/>
      <c r="H36" s="37"/>
      <c r="I36" s="163">
        <v>0.14999999999999999</v>
      </c>
      <c r="J36" s="162">
        <f>ROUND(((SUM(BF124:BF169))*I36),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ROUND((SUM(BG124:BG169)),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ROUND((SUM(BH124:BH169)),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ROUND((SUM(BI124:BI169)),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ul.Lesní, Cheb - II.etapa - FÁZE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20-2 - SO 102 - Kácení stromů, výsadba dřevin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Cheb</v>
      </c>
      <c r="G91" s="39"/>
      <c r="H91" s="39"/>
      <c r="I91" s="31" t="s">
        <v>22</v>
      </c>
      <c r="J91" s="78" t="str">
        <f>IF(J14="","",J14)</f>
        <v>22. 7. 2022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 Tomáš Prinz, DiS.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5.6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 Tomáš Prinz, DiS.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111</v>
      </c>
      <c r="D96" s="184"/>
      <c r="E96" s="184"/>
      <c r="F96" s="184"/>
      <c r="G96" s="184"/>
      <c r="H96" s="184"/>
      <c r="I96" s="184"/>
      <c r="J96" s="185" t="s">
        <v>112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113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114</v>
      </c>
    </row>
    <row r="99" s="9" customFormat="1" ht="24.96" customHeight="1">
      <c r="A99" s="9"/>
      <c r="B99" s="187"/>
      <c r="C99" s="188"/>
      <c r="D99" s="189" t="s">
        <v>115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116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122</v>
      </c>
      <c r="E101" s="195"/>
      <c r="F101" s="195"/>
      <c r="G101" s="195"/>
      <c r="H101" s="195"/>
      <c r="I101" s="195"/>
      <c r="J101" s="196">
        <f>J164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737</v>
      </c>
      <c r="E102" s="190"/>
      <c r="F102" s="190"/>
      <c r="G102" s="190"/>
      <c r="H102" s="190"/>
      <c r="I102" s="190"/>
      <c r="J102" s="191">
        <f>J167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Rekonstrukce ul.Lesní, Cheb - II.etapa - FÁZE II.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106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107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108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20-2 - SO 102 - Kácení stromů, výsadba dřevin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Cheb</v>
      </c>
      <c r="G118" s="39"/>
      <c r="H118" s="39"/>
      <c r="I118" s="31" t="s">
        <v>22</v>
      </c>
      <c r="J118" s="78" t="str">
        <f>IF(J14="","",J14)</f>
        <v>22. 7. 2022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9"/>
      <c r="E120" s="39"/>
      <c r="F120" s="26" t="str">
        <f>E17</f>
        <v>Město Cheb</v>
      </c>
      <c r="G120" s="39"/>
      <c r="H120" s="39"/>
      <c r="I120" s="31" t="s">
        <v>30</v>
      </c>
      <c r="J120" s="35" t="str">
        <f>E23</f>
        <v>Ing. Tomáš Prinz, DiS.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28</v>
      </c>
      <c r="D121" s="39"/>
      <c r="E121" s="39"/>
      <c r="F121" s="26" t="str">
        <f>IF(E20="","",E20)</f>
        <v>Vyplň údaj</v>
      </c>
      <c r="G121" s="39"/>
      <c r="H121" s="39"/>
      <c r="I121" s="31" t="s">
        <v>33</v>
      </c>
      <c r="J121" s="35" t="str">
        <f>E26</f>
        <v>Ing. Tomáš Prinz, DiS.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132</v>
      </c>
      <c r="D123" s="201" t="s">
        <v>61</v>
      </c>
      <c r="E123" s="201" t="s">
        <v>57</v>
      </c>
      <c r="F123" s="201" t="s">
        <v>58</v>
      </c>
      <c r="G123" s="201" t="s">
        <v>133</v>
      </c>
      <c r="H123" s="201" t="s">
        <v>134</v>
      </c>
      <c r="I123" s="201" t="s">
        <v>135</v>
      </c>
      <c r="J123" s="202" t="s">
        <v>112</v>
      </c>
      <c r="K123" s="203" t="s">
        <v>136</v>
      </c>
      <c r="L123" s="204"/>
      <c r="M123" s="99" t="s">
        <v>1</v>
      </c>
      <c r="N123" s="100" t="s">
        <v>40</v>
      </c>
      <c r="O123" s="100" t="s">
        <v>137</v>
      </c>
      <c r="P123" s="100" t="s">
        <v>138</v>
      </c>
      <c r="Q123" s="100" t="s">
        <v>139</v>
      </c>
      <c r="R123" s="100" t="s">
        <v>140</v>
      </c>
      <c r="S123" s="100" t="s">
        <v>141</v>
      </c>
      <c r="T123" s="101" t="s">
        <v>142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143</v>
      </c>
      <c r="D124" s="39"/>
      <c r="E124" s="39"/>
      <c r="F124" s="39"/>
      <c r="G124" s="39"/>
      <c r="H124" s="39"/>
      <c r="I124" s="39"/>
      <c r="J124" s="205">
        <f>BK124</f>
        <v>0</v>
      </c>
      <c r="K124" s="39"/>
      <c r="L124" s="43"/>
      <c r="M124" s="102"/>
      <c r="N124" s="206"/>
      <c r="O124" s="103"/>
      <c r="P124" s="207">
        <f>P125+P167</f>
        <v>0</v>
      </c>
      <c r="Q124" s="103"/>
      <c r="R124" s="207">
        <f>R125+R167</f>
        <v>0.98984200000000011</v>
      </c>
      <c r="S124" s="103"/>
      <c r="T124" s="208">
        <f>T125+T167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114</v>
      </c>
      <c r="BK124" s="209">
        <f>BK125+BK167</f>
        <v>0</v>
      </c>
    </row>
    <row r="125" s="12" customFormat="1" ht="25.92" customHeight="1">
      <c r="A125" s="12"/>
      <c r="B125" s="210"/>
      <c r="C125" s="211"/>
      <c r="D125" s="212" t="s">
        <v>75</v>
      </c>
      <c r="E125" s="213" t="s">
        <v>144</v>
      </c>
      <c r="F125" s="213" t="s">
        <v>145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P126+P164</f>
        <v>0</v>
      </c>
      <c r="Q125" s="218"/>
      <c r="R125" s="219">
        <f>R126+R164</f>
        <v>0.98984200000000011</v>
      </c>
      <c r="S125" s="218"/>
      <c r="T125" s="220">
        <f>T126+T164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75</v>
      </c>
      <c r="AU125" s="222" t="s">
        <v>76</v>
      </c>
      <c r="AY125" s="221" t="s">
        <v>146</v>
      </c>
      <c r="BK125" s="223">
        <f>BK126+BK164</f>
        <v>0</v>
      </c>
    </row>
    <row r="126" s="12" customFormat="1" ht="22.8" customHeight="1">
      <c r="A126" s="12"/>
      <c r="B126" s="210"/>
      <c r="C126" s="211"/>
      <c r="D126" s="212" t="s">
        <v>75</v>
      </c>
      <c r="E126" s="224" t="s">
        <v>83</v>
      </c>
      <c r="F126" s="224" t="s">
        <v>147</v>
      </c>
      <c r="G126" s="211"/>
      <c r="H126" s="211"/>
      <c r="I126" s="214"/>
      <c r="J126" s="225">
        <f>BK126</f>
        <v>0</v>
      </c>
      <c r="K126" s="211"/>
      <c r="L126" s="216"/>
      <c r="M126" s="217"/>
      <c r="N126" s="218"/>
      <c r="O126" s="218"/>
      <c r="P126" s="219">
        <f>SUM(P127:P163)</f>
        <v>0</v>
      </c>
      <c r="Q126" s="218"/>
      <c r="R126" s="219">
        <f>SUM(R127:R163)</f>
        <v>0.98984200000000011</v>
      </c>
      <c r="S126" s="218"/>
      <c r="T126" s="220">
        <f>SUM(T127:T163)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83</v>
      </c>
      <c r="AY126" s="221" t="s">
        <v>146</v>
      </c>
      <c r="BK126" s="223">
        <f>SUM(BK127:BK163)</f>
        <v>0</v>
      </c>
    </row>
    <row r="127" s="2" customFormat="1" ht="33" customHeight="1">
      <c r="A127" s="37"/>
      <c r="B127" s="38"/>
      <c r="C127" s="226" t="s">
        <v>80</v>
      </c>
      <c r="D127" s="226" t="s">
        <v>148</v>
      </c>
      <c r="E127" s="227" t="s">
        <v>738</v>
      </c>
      <c r="F127" s="228" t="s">
        <v>739</v>
      </c>
      <c r="G127" s="229" t="s">
        <v>441</v>
      </c>
      <c r="H127" s="230">
        <v>155</v>
      </c>
      <c r="I127" s="231"/>
      <c r="J127" s="232">
        <f>ROUND(I127*H127,2)</f>
        <v>0</v>
      </c>
      <c r="K127" s="233"/>
      <c r="L127" s="43"/>
      <c r="M127" s="234" t="s">
        <v>1</v>
      </c>
      <c r="N127" s="235" t="s">
        <v>41</v>
      </c>
      <c r="O127" s="90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8" t="s">
        <v>152</v>
      </c>
      <c r="AT127" s="238" t="s">
        <v>148</v>
      </c>
      <c r="AU127" s="238" t="s">
        <v>80</v>
      </c>
      <c r="AY127" s="16" t="s">
        <v>146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6" t="s">
        <v>83</v>
      </c>
      <c r="BK127" s="239">
        <f>ROUND(I127*H127,2)</f>
        <v>0</v>
      </c>
      <c r="BL127" s="16" t="s">
        <v>152</v>
      </c>
      <c r="BM127" s="238" t="s">
        <v>740</v>
      </c>
    </row>
    <row r="128" s="2" customFormat="1">
      <c r="A128" s="37"/>
      <c r="B128" s="38"/>
      <c r="C128" s="39"/>
      <c r="D128" s="240" t="s">
        <v>154</v>
      </c>
      <c r="E128" s="39"/>
      <c r="F128" s="241" t="s">
        <v>739</v>
      </c>
      <c r="G128" s="39"/>
      <c r="H128" s="39"/>
      <c r="I128" s="242"/>
      <c r="J128" s="39"/>
      <c r="K128" s="39"/>
      <c r="L128" s="43"/>
      <c r="M128" s="243"/>
      <c r="N128" s="24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154</v>
      </c>
      <c r="AU128" s="16" t="s">
        <v>80</v>
      </c>
    </row>
    <row r="129" s="2" customFormat="1" ht="16.5" customHeight="1">
      <c r="A129" s="37"/>
      <c r="B129" s="38"/>
      <c r="C129" s="267" t="s">
        <v>83</v>
      </c>
      <c r="D129" s="267" t="s">
        <v>259</v>
      </c>
      <c r="E129" s="268" t="s">
        <v>741</v>
      </c>
      <c r="F129" s="269" t="s">
        <v>742</v>
      </c>
      <c r="G129" s="270" t="s">
        <v>215</v>
      </c>
      <c r="H129" s="271">
        <v>1.55</v>
      </c>
      <c r="I129" s="272"/>
      <c r="J129" s="273">
        <f>ROUND(I129*H129,2)</f>
        <v>0</v>
      </c>
      <c r="K129" s="274"/>
      <c r="L129" s="275"/>
      <c r="M129" s="276" t="s">
        <v>1</v>
      </c>
      <c r="N129" s="277" t="s">
        <v>41</v>
      </c>
      <c r="O129" s="90"/>
      <c r="P129" s="236">
        <f>O129*H129</f>
        <v>0</v>
      </c>
      <c r="Q129" s="236">
        <v>0.22</v>
      </c>
      <c r="R129" s="236">
        <f>Q129*H129</f>
        <v>0.34100000000000003</v>
      </c>
      <c r="S129" s="236">
        <v>0</v>
      </c>
      <c r="T129" s="23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8" t="s">
        <v>185</v>
      </c>
      <c r="AT129" s="238" t="s">
        <v>259</v>
      </c>
      <c r="AU129" s="238" t="s">
        <v>80</v>
      </c>
      <c r="AY129" s="16" t="s">
        <v>146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6" t="s">
        <v>83</v>
      </c>
      <c r="BK129" s="239">
        <f>ROUND(I129*H129,2)</f>
        <v>0</v>
      </c>
      <c r="BL129" s="16" t="s">
        <v>152</v>
      </c>
      <c r="BM129" s="238" t="s">
        <v>743</v>
      </c>
    </row>
    <row r="130" s="2" customFormat="1">
      <c r="A130" s="37"/>
      <c r="B130" s="38"/>
      <c r="C130" s="39"/>
      <c r="D130" s="240" t="s">
        <v>154</v>
      </c>
      <c r="E130" s="39"/>
      <c r="F130" s="241" t="s">
        <v>742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80</v>
      </c>
    </row>
    <row r="131" s="13" customFormat="1">
      <c r="A131" s="13"/>
      <c r="B131" s="245"/>
      <c r="C131" s="246"/>
      <c r="D131" s="240" t="s">
        <v>155</v>
      </c>
      <c r="E131" s="247" t="s">
        <v>1</v>
      </c>
      <c r="F131" s="248" t="s">
        <v>744</v>
      </c>
      <c r="G131" s="246"/>
      <c r="H131" s="249">
        <v>1.55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155</v>
      </c>
      <c r="AU131" s="255" t="s">
        <v>80</v>
      </c>
      <c r="AV131" s="13" t="s">
        <v>80</v>
      </c>
      <c r="AW131" s="13" t="s">
        <v>32</v>
      </c>
      <c r="AX131" s="13" t="s">
        <v>83</v>
      </c>
      <c r="AY131" s="255" t="s">
        <v>146</v>
      </c>
    </row>
    <row r="132" s="2" customFormat="1" ht="24.15" customHeight="1">
      <c r="A132" s="37"/>
      <c r="B132" s="38"/>
      <c r="C132" s="226" t="s">
        <v>161</v>
      </c>
      <c r="D132" s="226" t="s">
        <v>148</v>
      </c>
      <c r="E132" s="227" t="s">
        <v>745</v>
      </c>
      <c r="F132" s="228" t="s">
        <v>746</v>
      </c>
      <c r="G132" s="229" t="s">
        <v>441</v>
      </c>
      <c r="H132" s="230">
        <v>155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41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152</v>
      </c>
      <c r="AT132" s="238" t="s">
        <v>148</v>
      </c>
      <c r="AU132" s="238" t="s">
        <v>80</v>
      </c>
      <c r="AY132" s="16" t="s">
        <v>146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83</v>
      </c>
      <c r="BK132" s="239">
        <f>ROUND(I132*H132,2)</f>
        <v>0</v>
      </c>
      <c r="BL132" s="16" t="s">
        <v>152</v>
      </c>
      <c r="BM132" s="238" t="s">
        <v>747</v>
      </c>
    </row>
    <row r="133" s="2" customFormat="1">
      <c r="A133" s="37"/>
      <c r="B133" s="38"/>
      <c r="C133" s="39"/>
      <c r="D133" s="240" t="s">
        <v>154</v>
      </c>
      <c r="E133" s="39"/>
      <c r="F133" s="241" t="s">
        <v>746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154</v>
      </c>
      <c r="AU133" s="16" t="s">
        <v>80</v>
      </c>
    </row>
    <row r="134" s="2" customFormat="1" ht="49.05" customHeight="1">
      <c r="A134" s="37"/>
      <c r="B134" s="38"/>
      <c r="C134" s="226" t="s">
        <v>152</v>
      </c>
      <c r="D134" s="226" t="s">
        <v>148</v>
      </c>
      <c r="E134" s="227" t="s">
        <v>748</v>
      </c>
      <c r="F134" s="228" t="s">
        <v>749</v>
      </c>
      <c r="G134" s="229" t="s">
        <v>151</v>
      </c>
      <c r="H134" s="230">
        <v>31.469999999999999</v>
      </c>
      <c r="I134" s="231"/>
      <c r="J134" s="232">
        <f>ROUND(I134*H134,2)</f>
        <v>0</v>
      </c>
      <c r="K134" s="233"/>
      <c r="L134" s="43"/>
      <c r="M134" s="234" t="s">
        <v>1</v>
      </c>
      <c r="N134" s="235" t="s">
        <v>41</v>
      </c>
      <c r="O134" s="90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8" t="s">
        <v>152</v>
      </c>
      <c r="AT134" s="238" t="s">
        <v>148</v>
      </c>
      <c r="AU134" s="238" t="s">
        <v>80</v>
      </c>
      <c r="AY134" s="16" t="s">
        <v>146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6" t="s">
        <v>83</v>
      </c>
      <c r="BK134" s="239">
        <f>ROUND(I134*H134,2)</f>
        <v>0</v>
      </c>
      <c r="BL134" s="16" t="s">
        <v>152</v>
      </c>
      <c r="BM134" s="238" t="s">
        <v>750</v>
      </c>
    </row>
    <row r="135" s="2" customFormat="1">
      <c r="A135" s="37"/>
      <c r="B135" s="38"/>
      <c r="C135" s="39"/>
      <c r="D135" s="240" t="s">
        <v>154</v>
      </c>
      <c r="E135" s="39"/>
      <c r="F135" s="241" t="s">
        <v>749</v>
      </c>
      <c r="G135" s="39"/>
      <c r="H135" s="39"/>
      <c r="I135" s="242"/>
      <c r="J135" s="39"/>
      <c r="K135" s="39"/>
      <c r="L135" s="43"/>
      <c r="M135" s="243"/>
      <c r="N135" s="24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80</v>
      </c>
    </row>
    <row r="136" s="13" customFormat="1">
      <c r="A136" s="13"/>
      <c r="B136" s="245"/>
      <c r="C136" s="246"/>
      <c r="D136" s="240" t="s">
        <v>155</v>
      </c>
      <c r="E136" s="247" t="s">
        <v>1</v>
      </c>
      <c r="F136" s="248" t="s">
        <v>751</v>
      </c>
      <c r="G136" s="246"/>
      <c r="H136" s="249">
        <v>31.469999999999999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155</v>
      </c>
      <c r="AU136" s="255" t="s">
        <v>80</v>
      </c>
      <c r="AV136" s="13" t="s">
        <v>80</v>
      </c>
      <c r="AW136" s="13" t="s">
        <v>32</v>
      </c>
      <c r="AX136" s="13" t="s">
        <v>83</v>
      </c>
      <c r="AY136" s="255" t="s">
        <v>146</v>
      </c>
    </row>
    <row r="137" s="2" customFormat="1" ht="16.5" customHeight="1">
      <c r="A137" s="37"/>
      <c r="B137" s="38"/>
      <c r="C137" s="267" t="s">
        <v>172</v>
      </c>
      <c r="D137" s="267" t="s">
        <v>259</v>
      </c>
      <c r="E137" s="268" t="s">
        <v>752</v>
      </c>
      <c r="F137" s="269" t="s">
        <v>753</v>
      </c>
      <c r="G137" s="270" t="s">
        <v>754</v>
      </c>
      <c r="H137" s="271">
        <v>0.012999999999999999</v>
      </c>
      <c r="I137" s="272"/>
      <c r="J137" s="273">
        <f>ROUND(I137*H137,2)</f>
        <v>0</v>
      </c>
      <c r="K137" s="274"/>
      <c r="L137" s="275"/>
      <c r="M137" s="276" t="s">
        <v>1</v>
      </c>
      <c r="N137" s="277" t="s">
        <v>41</v>
      </c>
      <c r="O137" s="90"/>
      <c r="P137" s="236">
        <f>O137*H137</f>
        <v>0</v>
      </c>
      <c r="Q137" s="236">
        <v>0.001</v>
      </c>
      <c r="R137" s="236">
        <f>Q137*H137</f>
        <v>1.2999999999999999E-05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185</v>
      </c>
      <c r="AT137" s="238" t="s">
        <v>259</v>
      </c>
      <c r="AU137" s="238" t="s">
        <v>80</v>
      </c>
      <c r="AY137" s="16" t="s">
        <v>146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83</v>
      </c>
      <c r="BK137" s="239">
        <f>ROUND(I137*H137,2)</f>
        <v>0</v>
      </c>
      <c r="BL137" s="16" t="s">
        <v>152</v>
      </c>
      <c r="BM137" s="238" t="s">
        <v>755</v>
      </c>
    </row>
    <row r="138" s="2" customFormat="1">
      <c r="A138" s="37"/>
      <c r="B138" s="38"/>
      <c r="C138" s="39"/>
      <c r="D138" s="240" t="s">
        <v>154</v>
      </c>
      <c r="E138" s="39"/>
      <c r="F138" s="241" t="s">
        <v>753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154</v>
      </c>
      <c r="AU138" s="16" t="s">
        <v>80</v>
      </c>
    </row>
    <row r="139" s="13" customFormat="1">
      <c r="A139" s="13"/>
      <c r="B139" s="245"/>
      <c r="C139" s="246"/>
      <c r="D139" s="240" t="s">
        <v>155</v>
      </c>
      <c r="E139" s="247" t="s">
        <v>1</v>
      </c>
      <c r="F139" s="248" t="s">
        <v>756</v>
      </c>
      <c r="G139" s="246"/>
      <c r="H139" s="249">
        <v>0.012999999999999999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155</v>
      </c>
      <c r="AU139" s="255" t="s">
        <v>80</v>
      </c>
      <c r="AV139" s="13" t="s">
        <v>80</v>
      </c>
      <c r="AW139" s="13" t="s">
        <v>32</v>
      </c>
      <c r="AX139" s="13" t="s">
        <v>83</v>
      </c>
      <c r="AY139" s="255" t="s">
        <v>146</v>
      </c>
    </row>
    <row r="140" s="2" customFormat="1" ht="21.75" customHeight="1">
      <c r="A140" s="37"/>
      <c r="B140" s="38"/>
      <c r="C140" s="226" t="s">
        <v>177</v>
      </c>
      <c r="D140" s="226" t="s">
        <v>148</v>
      </c>
      <c r="E140" s="227" t="s">
        <v>757</v>
      </c>
      <c r="F140" s="228" t="s">
        <v>758</v>
      </c>
      <c r="G140" s="229" t="s">
        <v>151</v>
      </c>
      <c r="H140" s="230">
        <v>31.469999999999999</v>
      </c>
      <c r="I140" s="231"/>
      <c r="J140" s="232">
        <f>ROUND(I140*H140,2)</f>
        <v>0</v>
      </c>
      <c r="K140" s="233"/>
      <c r="L140" s="43"/>
      <c r="M140" s="234" t="s">
        <v>1</v>
      </c>
      <c r="N140" s="235" t="s">
        <v>41</v>
      </c>
      <c r="O140" s="90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8" t="s">
        <v>152</v>
      </c>
      <c r="AT140" s="238" t="s">
        <v>148</v>
      </c>
      <c r="AU140" s="238" t="s">
        <v>80</v>
      </c>
      <c r="AY140" s="16" t="s">
        <v>146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6" t="s">
        <v>83</v>
      </c>
      <c r="BK140" s="239">
        <f>ROUND(I140*H140,2)</f>
        <v>0</v>
      </c>
      <c r="BL140" s="16" t="s">
        <v>152</v>
      </c>
      <c r="BM140" s="238" t="s">
        <v>759</v>
      </c>
    </row>
    <row r="141" s="2" customFormat="1">
      <c r="A141" s="37"/>
      <c r="B141" s="38"/>
      <c r="C141" s="39"/>
      <c r="D141" s="240" t="s">
        <v>154</v>
      </c>
      <c r="E141" s="39"/>
      <c r="F141" s="241" t="s">
        <v>758</v>
      </c>
      <c r="G141" s="39"/>
      <c r="H141" s="39"/>
      <c r="I141" s="242"/>
      <c r="J141" s="39"/>
      <c r="K141" s="39"/>
      <c r="L141" s="43"/>
      <c r="M141" s="243"/>
      <c r="N141" s="24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154</v>
      </c>
      <c r="AU141" s="16" t="s">
        <v>80</v>
      </c>
    </row>
    <row r="142" s="2" customFormat="1" ht="16.5" customHeight="1">
      <c r="A142" s="37"/>
      <c r="B142" s="38"/>
      <c r="C142" s="267" t="s">
        <v>181</v>
      </c>
      <c r="D142" s="267" t="s">
        <v>259</v>
      </c>
      <c r="E142" s="268" t="s">
        <v>760</v>
      </c>
      <c r="F142" s="269" t="s">
        <v>761</v>
      </c>
      <c r="G142" s="270" t="s">
        <v>151</v>
      </c>
      <c r="H142" s="271">
        <v>34.616999999999997</v>
      </c>
      <c r="I142" s="272"/>
      <c r="J142" s="273">
        <f>ROUND(I142*H142,2)</f>
        <v>0</v>
      </c>
      <c r="K142" s="274"/>
      <c r="L142" s="275"/>
      <c r="M142" s="276" t="s">
        <v>1</v>
      </c>
      <c r="N142" s="277" t="s">
        <v>41</v>
      </c>
      <c r="O142" s="90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8" t="s">
        <v>185</v>
      </c>
      <c r="AT142" s="238" t="s">
        <v>259</v>
      </c>
      <c r="AU142" s="238" t="s">
        <v>80</v>
      </c>
      <c r="AY142" s="16" t="s">
        <v>146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6" t="s">
        <v>83</v>
      </c>
      <c r="BK142" s="239">
        <f>ROUND(I142*H142,2)</f>
        <v>0</v>
      </c>
      <c r="BL142" s="16" t="s">
        <v>152</v>
      </c>
      <c r="BM142" s="238" t="s">
        <v>762</v>
      </c>
    </row>
    <row r="143" s="2" customFormat="1">
      <c r="A143" s="37"/>
      <c r="B143" s="38"/>
      <c r="C143" s="39"/>
      <c r="D143" s="240" t="s">
        <v>154</v>
      </c>
      <c r="E143" s="39"/>
      <c r="F143" s="241" t="s">
        <v>761</v>
      </c>
      <c r="G143" s="39"/>
      <c r="H143" s="39"/>
      <c r="I143" s="242"/>
      <c r="J143" s="39"/>
      <c r="K143" s="39"/>
      <c r="L143" s="43"/>
      <c r="M143" s="243"/>
      <c r="N143" s="24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154</v>
      </c>
      <c r="AU143" s="16" t="s">
        <v>80</v>
      </c>
    </row>
    <row r="144" s="13" customFormat="1">
      <c r="A144" s="13"/>
      <c r="B144" s="245"/>
      <c r="C144" s="246"/>
      <c r="D144" s="240" t="s">
        <v>155</v>
      </c>
      <c r="E144" s="247" t="s">
        <v>1</v>
      </c>
      <c r="F144" s="248" t="s">
        <v>763</v>
      </c>
      <c r="G144" s="246"/>
      <c r="H144" s="249">
        <v>34.616999999999997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155</v>
      </c>
      <c r="AU144" s="255" t="s">
        <v>80</v>
      </c>
      <c r="AV144" s="13" t="s">
        <v>80</v>
      </c>
      <c r="AW144" s="13" t="s">
        <v>32</v>
      </c>
      <c r="AX144" s="13" t="s">
        <v>83</v>
      </c>
      <c r="AY144" s="255" t="s">
        <v>146</v>
      </c>
    </row>
    <row r="145" s="2" customFormat="1" ht="24.15" customHeight="1">
      <c r="A145" s="37"/>
      <c r="B145" s="38"/>
      <c r="C145" s="226" t="s">
        <v>185</v>
      </c>
      <c r="D145" s="226" t="s">
        <v>148</v>
      </c>
      <c r="E145" s="227" t="s">
        <v>764</v>
      </c>
      <c r="F145" s="228" t="s">
        <v>765</v>
      </c>
      <c r="G145" s="229" t="s">
        <v>151</v>
      </c>
      <c r="H145" s="230">
        <v>31.469999999999999</v>
      </c>
      <c r="I145" s="231"/>
      <c r="J145" s="232">
        <f>ROUND(I145*H145,2)</f>
        <v>0</v>
      </c>
      <c r="K145" s="233"/>
      <c r="L145" s="43"/>
      <c r="M145" s="234" t="s">
        <v>1</v>
      </c>
      <c r="N145" s="235" t="s">
        <v>41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152</v>
      </c>
      <c r="AT145" s="238" t="s">
        <v>148</v>
      </c>
      <c r="AU145" s="238" t="s">
        <v>80</v>
      </c>
      <c r="AY145" s="16" t="s">
        <v>146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83</v>
      </c>
      <c r="BK145" s="239">
        <f>ROUND(I145*H145,2)</f>
        <v>0</v>
      </c>
      <c r="BL145" s="16" t="s">
        <v>152</v>
      </c>
      <c r="BM145" s="238" t="s">
        <v>766</v>
      </c>
    </row>
    <row r="146" s="2" customFormat="1">
      <c r="A146" s="37"/>
      <c r="B146" s="38"/>
      <c r="C146" s="39"/>
      <c r="D146" s="240" t="s">
        <v>154</v>
      </c>
      <c r="E146" s="39"/>
      <c r="F146" s="241" t="s">
        <v>765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154</v>
      </c>
      <c r="AU146" s="16" t="s">
        <v>80</v>
      </c>
    </row>
    <row r="147" s="2" customFormat="1" ht="16.5" customHeight="1">
      <c r="A147" s="37"/>
      <c r="B147" s="38"/>
      <c r="C147" s="267" t="s">
        <v>190</v>
      </c>
      <c r="D147" s="267" t="s">
        <v>259</v>
      </c>
      <c r="E147" s="268" t="s">
        <v>306</v>
      </c>
      <c r="F147" s="269" t="s">
        <v>307</v>
      </c>
      <c r="G147" s="270" t="s">
        <v>215</v>
      </c>
      <c r="H147" s="271">
        <v>3.2410000000000001</v>
      </c>
      <c r="I147" s="272"/>
      <c r="J147" s="273">
        <f>ROUND(I147*H147,2)</f>
        <v>0</v>
      </c>
      <c r="K147" s="274"/>
      <c r="L147" s="275"/>
      <c r="M147" s="276" t="s">
        <v>1</v>
      </c>
      <c r="N147" s="277" t="s">
        <v>41</v>
      </c>
      <c r="O147" s="90"/>
      <c r="P147" s="236">
        <f>O147*H147</f>
        <v>0</v>
      </c>
      <c r="Q147" s="236">
        <v>0.20000000000000001</v>
      </c>
      <c r="R147" s="236">
        <f>Q147*H147</f>
        <v>0.64820000000000011</v>
      </c>
      <c r="S147" s="236">
        <v>0</v>
      </c>
      <c r="T147" s="23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8" t="s">
        <v>185</v>
      </c>
      <c r="AT147" s="238" t="s">
        <v>259</v>
      </c>
      <c r="AU147" s="238" t="s">
        <v>80</v>
      </c>
      <c r="AY147" s="16" t="s">
        <v>146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6" t="s">
        <v>83</v>
      </c>
      <c r="BK147" s="239">
        <f>ROUND(I147*H147,2)</f>
        <v>0</v>
      </c>
      <c r="BL147" s="16" t="s">
        <v>152</v>
      </c>
      <c r="BM147" s="238" t="s">
        <v>767</v>
      </c>
    </row>
    <row r="148" s="2" customFormat="1">
      <c r="A148" s="37"/>
      <c r="B148" s="38"/>
      <c r="C148" s="39"/>
      <c r="D148" s="240" t="s">
        <v>154</v>
      </c>
      <c r="E148" s="39"/>
      <c r="F148" s="241" t="s">
        <v>307</v>
      </c>
      <c r="G148" s="39"/>
      <c r="H148" s="39"/>
      <c r="I148" s="242"/>
      <c r="J148" s="39"/>
      <c r="K148" s="39"/>
      <c r="L148" s="43"/>
      <c r="M148" s="243"/>
      <c r="N148" s="24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154</v>
      </c>
      <c r="AU148" s="16" t="s">
        <v>80</v>
      </c>
    </row>
    <row r="149" s="13" customFormat="1">
      <c r="A149" s="13"/>
      <c r="B149" s="245"/>
      <c r="C149" s="246"/>
      <c r="D149" s="240" t="s">
        <v>155</v>
      </c>
      <c r="E149" s="247" t="s">
        <v>1</v>
      </c>
      <c r="F149" s="248" t="s">
        <v>768</v>
      </c>
      <c r="G149" s="246"/>
      <c r="H149" s="249">
        <v>3.2410000000000001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155</v>
      </c>
      <c r="AU149" s="255" t="s">
        <v>80</v>
      </c>
      <c r="AV149" s="13" t="s">
        <v>80</v>
      </c>
      <c r="AW149" s="13" t="s">
        <v>32</v>
      </c>
      <c r="AX149" s="13" t="s">
        <v>83</v>
      </c>
      <c r="AY149" s="255" t="s">
        <v>146</v>
      </c>
    </row>
    <row r="150" s="2" customFormat="1" ht="24.15" customHeight="1">
      <c r="A150" s="37"/>
      <c r="B150" s="38"/>
      <c r="C150" s="226" t="s">
        <v>195</v>
      </c>
      <c r="D150" s="226" t="s">
        <v>148</v>
      </c>
      <c r="E150" s="227" t="s">
        <v>769</v>
      </c>
      <c r="F150" s="228" t="s">
        <v>770</v>
      </c>
      <c r="G150" s="229" t="s">
        <v>250</v>
      </c>
      <c r="H150" s="230">
        <v>0.001</v>
      </c>
      <c r="I150" s="231"/>
      <c r="J150" s="232">
        <f>ROUND(I150*H150,2)</f>
        <v>0</v>
      </c>
      <c r="K150" s="233"/>
      <c r="L150" s="43"/>
      <c r="M150" s="234" t="s">
        <v>1</v>
      </c>
      <c r="N150" s="235" t="s">
        <v>41</v>
      </c>
      <c r="O150" s="90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8" t="s">
        <v>152</v>
      </c>
      <c r="AT150" s="238" t="s">
        <v>148</v>
      </c>
      <c r="AU150" s="238" t="s">
        <v>80</v>
      </c>
      <c r="AY150" s="16" t="s">
        <v>146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6" t="s">
        <v>83</v>
      </c>
      <c r="BK150" s="239">
        <f>ROUND(I150*H150,2)</f>
        <v>0</v>
      </c>
      <c r="BL150" s="16" t="s">
        <v>152</v>
      </c>
      <c r="BM150" s="238" t="s">
        <v>771</v>
      </c>
    </row>
    <row r="151" s="2" customFormat="1">
      <c r="A151" s="37"/>
      <c r="B151" s="38"/>
      <c r="C151" s="39"/>
      <c r="D151" s="240" t="s">
        <v>154</v>
      </c>
      <c r="E151" s="39"/>
      <c r="F151" s="241" t="s">
        <v>770</v>
      </c>
      <c r="G151" s="39"/>
      <c r="H151" s="39"/>
      <c r="I151" s="242"/>
      <c r="J151" s="39"/>
      <c r="K151" s="39"/>
      <c r="L151" s="43"/>
      <c r="M151" s="243"/>
      <c r="N151" s="24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154</v>
      </c>
      <c r="AU151" s="16" t="s">
        <v>80</v>
      </c>
    </row>
    <row r="152" s="13" customFormat="1">
      <c r="A152" s="13"/>
      <c r="B152" s="245"/>
      <c r="C152" s="246"/>
      <c r="D152" s="240" t="s">
        <v>155</v>
      </c>
      <c r="E152" s="247" t="s">
        <v>1</v>
      </c>
      <c r="F152" s="248" t="s">
        <v>772</v>
      </c>
      <c r="G152" s="246"/>
      <c r="H152" s="249">
        <v>0.629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155</v>
      </c>
      <c r="AU152" s="255" t="s">
        <v>80</v>
      </c>
      <c r="AV152" s="13" t="s">
        <v>80</v>
      </c>
      <c r="AW152" s="13" t="s">
        <v>32</v>
      </c>
      <c r="AX152" s="13" t="s">
        <v>76</v>
      </c>
      <c r="AY152" s="255" t="s">
        <v>146</v>
      </c>
    </row>
    <row r="153" s="13" customFormat="1">
      <c r="A153" s="13"/>
      <c r="B153" s="245"/>
      <c r="C153" s="246"/>
      <c r="D153" s="240" t="s">
        <v>155</v>
      </c>
      <c r="E153" s="247" t="s">
        <v>1</v>
      </c>
      <c r="F153" s="248" t="s">
        <v>773</v>
      </c>
      <c r="G153" s="246"/>
      <c r="H153" s="249">
        <v>0.001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155</v>
      </c>
      <c r="AU153" s="255" t="s">
        <v>80</v>
      </c>
      <c r="AV153" s="13" t="s">
        <v>80</v>
      </c>
      <c r="AW153" s="13" t="s">
        <v>32</v>
      </c>
      <c r="AX153" s="13" t="s">
        <v>83</v>
      </c>
      <c r="AY153" s="255" t="s">
        <v>146</v>
      </c>
    </row>
    <row r="154" s="2" customFormat="1" ht="16.5" customHeight="1">
      <c r="A154" s="37"/>
      <c r="B154" s="38"/>
      <c r="C154" s="267" t="s">
        <v>203</v>
      </c>
      <c r="D154" s="267" t="s">
        <v>259</v>
      </c>
      <c r="E154" s="268" t="s">
        <v>774</v>
      </c>
      <c r="F154" s="269" t="s">
        <v>775</v>
      </c>
      <c r="G154" s="270" t="s">
        <v>280</v>
      </c>
      <c r="H154" s="271">
        <v>0.629</v>
      </c>
      <c r="I154" s="272"/>
      <c r="J154" s="273">
        <f>ROUND(I154*H154,2)</f>
        <v>0</v>
      </c>
      <c r="K154" s="274"/>
      <c r="L154" s="275"/>
      <c r="M154" s="276" t="s">
        <v>1</v>
      </c>
      <c r="N154" s="277" t="s">
        <v>41</v>
      </c>
      <c r="O154" s="90"/>
      <c r="P154" s="236">
        <f>O154*H154</f>
        <v>0</v>
      </c>
      <c r="Q154" s="236">
        <v>0.001</v>
      </c>
      <c r="R154" s="236">
        <f>Q154*H154</f>
        <v>0.000629</v>
      </c>
      <c r="S154" s="236">
        <v>0</v>
      </c>
      <c r="T154" s="23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8" t="s">
        <v>185</v>
      </c>
      <c r="AT154" s="238" t="s">
        <v>259</v>
      </c>
      <c r="AU154" s="238" t="s">
        <v>80</v>
      </c>
      <c r="AY154" s="16" t="s">
        <v>146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6" t="s">
        <v>83</v>
      </c>
      <c r="BK154" s="239">
        <f>ROUND(I154*H154,2)</f>
        <v>0</v>
      </c>
      <c r="BL154" s="16" t="s">
        <v>152</v>
      </c>
      <c r="BM154" s="238" t="s">
        <v>776</v>
      </c>
    </row>
    <row r="155" s="2" customFormat="1">
      <c r="A155" s="37"/>
      <c r="B155" s="38"/>
      <c r="C155" s="39"/>
      <c r="D155" s="240" t="s">
        <v>154</v>
      </c>
      <c r="E155" s="39"/>
      <c r="F155" s="241" t="s">
        <v>775</v>
      </c>
      <c r="G155" s="39"/>
      <c r="H155" s="39"/>
      <c r="I155" s="242"/>
      <c r="J155" s="39"/>
      <c r="K155" s="39"/>
      <c r="L155" s="43"/>
      <c r="M155" s="243"/>
      <c r="N155" s="244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154</v>
      </c>
      <c r="AU155" s="16" t="s">
        <v>80</v>
      </c>
    </row>
    <row r="156" s="13" customFormat="1">
      <c r="A156" s="13"/>
      <c r="B156" s="245"/>
      <c r="C156" s="246"/>
      <c r="D156" s="240" t="s">
        <v>155</v>
      </c>
      <c r="E156" s="247" t="s">
        <v>1</v>
      </c>
      <c r="F156" s="248" t="s">
        <v>772</v>
      </c>
      <c r="G156" s="246"/>
      <c r="H156" s="249">
        <v>0.629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155</v>
      </c>
      <c r="AU156" s="255" t="s">
        <v>80</v>
      </c>
      <c r="AV156" s="13" t="s">
        <v>80</v>
      </c>
      <c r="AW156" s="13" t="s">
        <v>32</v>
      </c>
      <c r="AX156" s="13" t="s">
        <v>83</v>
      </c>
      <c r="AY156" s="255" t="s">
        <v>146</v>
      </c>
    </row>
    <row r="157" s="2" customFormat="1" ht="24.15" customHeight="1">
      <c r="A157" s="37"/>
      <c r="B157" s="38"/>
      <c r="C157" s="226" t="s">
        <v>207</v>
      </c>
      <c r="D157" s="226" t="s">
        <v>148</v>
      </c>
      <c r="E157" s="227" t="s">
        <v>777</v>
      </c>
      <c r="F157" s="228" t="s">
        <v>778</v>
      </c>
      <c r="G157" s="229" t="s">
        <v>779</v>
      </c>
      <c r="H157" s="230">
        <v>1</v>
      </c>
      <c r="I157" s="231"/>
      <c r="J157" s="232">
        <f>ROUND(I157*H157,2)</f>
        <v>0</v>
      </c>
      <c r="K157" s="233"/>
      <c r="L157" s="43"/>
      <c r="M157" s="234" t="s">
        <v>1</v>
      </c>
      <c r="N157" s="235" t="s">
        <v>41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152</v>
      </c>
      <c r="AT157" s="238" t="s">
        <v>148</v>
      </c>
      <c r="AU157" s="238" t="s">
        <v>80</v>
      </c>
      <c r="AY157" s="16" t="s">
        <v>146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83</v>
      </c>
      <c r="BK157" s="239">
        <f>ROUND(I157*H157,2)</f>
        <v>0</v>
      </c>
      <c r="BL157" s="16" t="s">
        <v>152</v>
      </c>
      <c r="BM157" s="238" t="s">
        <v>780</v>
      </c>
    </row>
    <row r="158" s="2" customFormat="1">
      <c r="A158" s="37"/>
      <c r="B158" s="38"/>
      <c r="C158" s="39"/>
      <c r="D158" s="240" t="s">
        <v>154</v>
      </c>
      <c r="E158" s="39"/>
      <c r="F158" s="241" t="s">
        <v>778</v>
      </c>
      <c r="G158" s="39"/>
      <c r="H158" s="39"/>
      <c r="I158" s="242"/>
      <c r="J158" s="39"/>
      <c r="K158" s="39"/>
      <c r="L158" s="43"/>
      <c r="M158" s="243"/>
      <c r="N158" s="24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154</v>
      </c>
      <c r="AU158" s="16" t="s">
        <v>80</v>
      </c>
    </row>
    <row r="159" s="2" customFormat="1" ht="16.5" customHeight="1">
      <c r="A159" s="37"/>
      <c r="B159" s="38"/>
      <c r="C159" s="226" t="s">
        <v>212</v>
      </c>
      <c r="D159" s="226" t="s">
        <v>148</v>
      </c>
      <c r="E159" s="227" t="s">
        <v>781</v>
      </c>
      <c r="F159" s="228" t="s">
        <v>782</v>
      </c>
      <c r="G159" s="229" t="s">
        <v>215</v>
      </c>
      <c r="H159" s="230">
        <v>1.887</v>
      </c>
      <c r="I159" s="231"/>
      <c r="J159" s="232">
        <f>ROUND(I159*H159,2)</f>
        <v>0</v>
      </c>
      <c r="K159" s="233"/>
      <c r="L159" s="43"/>
      <c r="M159" s="234" t="s">
        <v>1</v>
      </c>
      <c r="N159" s="235" t="s">
        <v>41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152</v>
      </c>
      <c r="AT159" s="238" t="s">
        <v>148</v>
      </c>
      <c r="AU159" s="238" t="s">
        <v>80</v>
      </c>
      <c r="AY159" s="16" t="s">
        <v>146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83</v>
      </c>
      <c r="BK159" s="239">
        <f>ROUND(I159*H159,2)</f>
        <v>0</v>
      </c>
      <c r="BL159" s="16" t="s">
        <v>152</v>
      </c>
      <c r="BM159" s="238" t="s">
        <v>783</v>
      </c>
    </row>
    <row r="160" s="2" customFormat="1">
      <c r="A160" s="37"/>
      <c r="B160" s="38"/>
      <c r="C160" s="39"/>
      <c r="D160" s="240" t="s">
        <v>154</v>
      </c>
      <c r="E160" s="39"/>
      <c r="F160" s="241" t="s">
        <v>782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154</v>
      </c>
      <c r="AU160" s="16" t="s">
        <v>80</v>
      </c>
    </row>
    <row r="161" s="13" customFormat="1">
      <c r="A161" s="13"/>
      <c r="B161" s="245"/>
      <c r="C161" s="246"/>
      <c r="D161" s="240" t="s">
        <v>155</v>
      </c>
      <c r="E161" s="247" t="s">
        <v>1</v>
      </c>
      <c r="F161" s="248" t="s">
        <v>784</v>
      </c>
      <c r="G161" s="246"/>
      <c r="H161" s="249">
        <v>0.629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155</v>
      </c>
      <c r="AU161" s="255" t="s">
        <v>80</v>
      </c>
      <c r="AV161" s="13" t="s">
        <v>80</v>
      </c>
      <c r="AW161" s="13" t="s">
        <v>32</v>
      </c>
      <c r="AX161" s="13" t="s">
        <v>76</v>
      </c>
      <c r="AY161" s="255" t="s">
        <v>146</v>
      </c>
    </row>
    <row r="162" s="14" customFormat="1">
      <c r="A162" s="14"/>
      <c r="B162" s="256"/>
      <c r="C162" s="257"/>
      <c r="D162" s="240" t="s">
        <v>155</v>
      </c>
      <c r="E162" s="258" t="s">
        <v>1</v>
      </c>
      <c r="F162" s="259" t="s">
        <v>167</v>
      </c>
      <c r="G162" s="257"/>
      <c r="H162" s="260">
        <v>0.629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155</v>
      </c>
      <c r="AU162" s="266" t="s">
        <v>80</v>
      </c>
      <c r="AV162" s="14" t="s">
        <v>152</v>
      </c>
      <c r="AW162" s="14" t="s">
        <v>32</v>
      </c>
      <c r="AX162" s="14" t="s">
        <v>76</v>
      </c>
      <c r="AY162" s="266" t="s">
        <v>146</v>
      </c>
    </row>
    <row r="163" s="13" customFormat="1">
      <c r="A163" s="13"/>
      <c r="B163" s="245"/>
      <c r="C163" s="246"/>
      <c r="D163" s="240" t="s">
        <v>155</v>
      </c>
      <c r="E163" s="247" t="s">
        <v>1</v>
      </c>
      <c r="F163" s="248" t="s">
        <v>785</v>
      </c>
      <c r="G163" s="246"/>
      <c r="H163" s="249">
        <v>1.887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155</v>
      </c>
      <c r="AU163" s="255" t="s">
        <v>80</v>
      </c>
      <c r="AV163" s="13" t="s">
        <v>80</v>
      </c>
      <c r="AW163" s="13" t="s">
        <v>32</v>
      </c>
      <c r="AX163" s="13" t="s">
        <v>83</v>
      </c>
      <c r="AY163" s="255" t="s">
        <v>146</v>
      </c>
    </row>
    <row r="164" s="12" customFormat="1" ht="22.8" customHeight="1">
      <c r="A164" s="12"/>
      <c r="B164" s="210"/>
      <c r="C164" s="211"/>
      <c r="D164" s="212" t="s">
        <v>75</v>
      </c>
      <c r="E164" s="224" t="s">
        <v>623</v>
      </c>
      <c r="F164" s="224" t="s">
        <v>624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SUM(P165:P166)</f>
        <v>0</v>
      </c>
      <c r="Q164" s="218"/>
      <c r="R164" s="219">
        <f>SUM(R165:R166)</f>
        <v>0</v>
      </c>
      <c r="S164" s="218"/>
      <c r="T164" s="22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83</v>
      </c>
      <c r="AT164" s="222" t="s">
        <v>75</v>
      </c>
      <c r="AU164" s="222" t="s">
        <v>83</v>
      </c>
      <c r="AY164" s="221" t="s">
        <v>146</v>
      </c>
      <c r="BK164" s="223">
        <f>SUM(BK165:BK166)</f>
        <v>0</v>
      </c>
    </row>
    <row r="165" s="2" customFormat="1" ht="24.15" customHeight="1">
      <c r="A165" s="37"/>
      <c r="B165" s="38"/>
      <c r="C165" s="226" t="s">
        <v>229</v>
      </c>
      <c r="D165" s="226" t="s">
        <v>148</v>
      </c>
      <c r="E165" s="227" t="s">
        <v>786</v>
      </c>
      <c r="F165" s="228" t="s">
        <v>787</v>
      </c>
      <c r="G165" s="229" t="s">
        <v>250</v>
      </c>
      <c r="H165" s="230">
        <v>0.98999999999999999</v>
      </c>
      <c r="I165" s="231"/>
      <c r="J165" s="232">
        <f>ROUND(I165*H165,2)</f>
        <v>0</v>
      </c>
      <c r="K165" s="233"/>
      <c r="L165" s="43"/>
      <c r="M165" s="234" t="s">
        <v>1</v>
      </c>
      <c r="N165" s="235" t="s">
        <v>41</v>
      </c>
      <c r="O165" s="90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152</v>
      </c>
      <c r="AT165" s="238" t="s">
        <v>148</v>
      </c>
      <c r="AU165" s="238" t="s">
        <v>80</v>
      </c>
      <c r="AY165" s="16" t="s">
        <v>146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83</v>
      </c>
      <c r="BK165" s="239">
        <f>ROUND(I165*H165,2)</f>
        <v>0</v>
      </c>
      <c r="BL165" s="16" t="s">
        <v>152</v>
      </c>
      <c r="BM165" s="238" t="s">
        <v>788</v>
      </c>
    </row>
    <row r="166" s="2" customFormat="1">
      <c r="A166" s="37"/>
      <c r="B166" s="38"/>
      <c r="C166" s="39"/>
      <c r="D166" s="240" t="s">
        <v>154</v>
      </c>
      <c r="E166" s="39"/>
      <c r="F166" s="241" t="s">
        <v>787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80</v>
      </c>
    </row>
    <row r="167" s="12" customFormat="1" ht="25.92" customHeight="1">
      <c r="A167" s="12"/>
      <c r="B167" s="210"/>
      <c r="C167" s="211"/>
      <c r="D167" s="212" t="s">
        <v>75</v>
      </c>
      <c r="E167" s="213" t="s">
        <v>789</v>
      </c>
      <c r="F167" s="213" t="s">
        <v>790</v>
      </c>
      <c r="G167" s="211"/>
      <c r="H167" s="211"/>
      <c r="I167" s="214"/>
      <c r="J167" s="215">
        <f>BK167</f>
        <v>0</v>
      </c>
      <c r="K167" s="211"/>
      <c r="L167" s="216"/>
      <c r="M167" s="217"/>
      <c r="N167" s="218"/>
      <c r="O167" s="218"/>
      <c r="P167" s="219">
        <f>SUM(P168:P169)</f>
        <v>0</v>
      </c>
      <c r="Q167" s="218"/>
      <c r="R167" s="219">
        <f>SUM(R168:R169)</f>
        <v>0</v>
      </c>
      <c r="S167" s="218"/>
      <c r="T167" s="22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161</v>
      </c>
      <c r="AT167" s="222" t="s">
        <v>75</v>
      </c>
      <c r="AU167" s="222" t="s">
        <v>76</v>
      </c>
      <c r="AY167" s="221" t="s">
        <v>146</v>
      </c>
      <c r="BK167" s="223">
        <f>SUM(BK168:BK169)</f>
        <v>0</v>
      </c>
    </row>
    <row r="168" s="2" customFormat="1" ht="16.5" customHeight="1">
      <c r="A168" s="37"/>
      <c r="B168" s="38"/>
      <c r="C168" s="267" t="s">
        <v>8</v>
      </c>
      <c r="D168" s="267" t="s">
        <v>259</v>
      </c>
      <c r="E168" s="268" t="s">
        <v>791</v>
      </c>
      <c r="F168" s="269" t="s">
        <v>792</v>
      </c>
      <c r="G168" s="270" t="s">
        <v>441</v>
      </c>
      <c r="H168" s="271">
        <v>155</v>
      </c>
      <c r="I168" s="272"/>
      <c r="J168" s="273">
        <f>ROUND(I168*H168,2)</f>
        <v>0</v>
      </c>
      <c r="K168" s="274"/>
      <c r="L168" s="275"/>
      <c r="M168" s="276" t="s">
        <v>1</v>
      </c>
      <c r="N168" s="277" t="s">
        <v>41</v>
      </c>
      <c r="O168" s="90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8" t="s">
        <v>793</v>
      </c>
      <c r="AT168" s="238" t="s">
        <v>259</v>
      </c>
      <c r="AU168" s="238" t="s">
        <v>83</v>
      </c>
      <c r="AY168" s="16" t="s">
        <v>146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6" t="s">
        <v>83</v>
      </c>
      <c r="BK168" s="239">
        <f>ROUND(I168*H168,2)</f>
        <v>0</v>
      </c>
      <c r="BL168" s="16" t="s">
        <v>484</v>
      </c>
      <c r="BM168" s="238" t="s">
        <v>794</v>
      </c>
    </row>
    <row r="169" s="2" customFormat="1">
      <c r="A169" s="37"/>
      <c r="B169" s="38"/>
      <c r="C169" s="39"/>
      <c r="D169" s="240" t="s">
        <v>154</v>
      </c>
      <c r="E169" s="39"/>
      <c r="F169" s="241" t="s">
        <v>792</v>
      </c>
      <c r="G169" s="39"/>
      <c r="H169" s="39"/>
      <c r="I169" s="242"/>
      <c r="J169" s="39"/>
      <c r="K169" s="39"/>
      <c r="L169" s="43"/>
      <c r="M169" s="279"/>
      <c r="N169" s="280"/>
      <c r="O169" s="281"/>
      <c r="P169" s="281"/>
      <c r="Q169" s="281"/>
      <c r="R169" s="281"/>
      <c r="S169" s="281"/>
      <c r="T169" s="282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154</v>
      </c>
      <c r="AU169" s="16" t="s">
        <v>83</v>
      </c>
    </row>
    <row r="170" s="2" customFormat="1" ht="6.96" customHeight="1">
      <c r="A170" s="37"/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43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sheet="1" autoFilter="0" formatColumns="0" formatRows="0" objects="1" scenarios="1" spinCount="100000" saltValue="o2rIMlOYI4MdwB5eu2OqSxn8MxvVoIUs2gM2rnhK67VECXixQvRECPTyfi0cYFmu5d9H7jij6ObnN+cifxq3Eg==" hashValue="dm6rtib2R1SVwT39x1SXyqGifY9TTGWnkzxIA3YTY4J7W6GkRk9R7GS+tPnZ1s0Wn346JRBiOWEIOvIARqHnxA==" algorithmName="SHA-512" password="CC35"/>
  <autoFilter ref="C123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80</v>
      </c>
    </row>
    <row r="4" s="1" customFormat="1" ht="24.96" customHeight="1">
      <c r="B4" s="19"/>
      <c r="D4" s="147" t="s">
        <v>105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ul.Lesní, Cheb - II.etapa - FÁZE II.</v>
      </c>
      <c r="F7" s="149"/>
      <c r="G7" s="149"/>
      <c r="H7" s="149"/>
      <c r="L7" s="19"/>
    </row>
    <row r="8" s="1" customFormat="1" ht="12" customHeight="1">
      <c r="B8" s="19"/>
      <c r="D8" s="149" t="s">
        <v>106</v>
      </c>
      <c r="L8" s="19"/>
    </row>
    <row r="9" s="2" customFormat="1" ht="16.5" customHeight="1">
      <c r="A9" s="37"/>
      <c r="B9" s="43"/>
      <c r="C9" s="37"/>
      <c r="D9" s="37"/>
      <c r="E9" s="150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795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796</v>
      </c>
      <c r="G14" s="37"/>
      <c r="H14" s="37"/>
      <c r="I14" s="149" t="s">
        <v>22</v>
      </c>
      <c r="J14" s="152" t="str">
        <f>'Rekapitulace stavby'!AN8</f>
        <v>22. 7. 2022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797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798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ROUND((SUM(BE125:BE164)),  2)</f>
        <v>0</v>
      </c>
      <c r="G35" s="37"/>
      <c r="H35" s="37"/>
      <c r="I35" s="163">
        <v>0.20999999999999999</v>
      </c>
      <c r="J35" s="162">
        <f>ROUND(((SUM(BE125:BE164))*I35),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ROUND((SUM(BF125:BF164)),  2)</f>
        <v>0</v>
      </c>
      <c r="G36" s="37"/>
      <c r="H36" s="37"/>
      <c r="I36" s="163">
        <v>0.14999999999999999</v>
      </c>
      <c r="J36" s="162">
        <f>ROUND(((SUM(BF125:BF164))*I36),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ROUND((SUM(BG125:BG164)),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ROUND((SUM(BH125:BH164)),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ROUND((SUM(BI125:BI164)),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ul.Lesní, Cheb - II.etapa - FÁZE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30-2 - SO 501 - Přeložka teplovodu - stavební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22. 7. 2022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ing.Netík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Volek S.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111</v>
      </c>
      <c r="D96" s="184"/>
      <c r="E96" s="184"/>
      <c r="F96" s="184"/>
      <c r="G96" s="184"/>
      <c r="H96" s="184"/>
      <c r="I96" s="184"/>
      <c r="J96" s="185" t="s">
        <v>112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113</v>
      </c>
      <c r="D98" s="39"/>
      <c r="E98" s="39"/>
      <c r="F98" s="39"/>
      <c r="G98" s="39"/>
      <c r="H98" s="39"/>
      <c r="I98" s="39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114</v>
      </c>
    </row>
    <row r="99" s="9" customFormat="1" ht="24.96" customHeight="1">
      <c r="A99" s="9"/>
      <c r="B99" s="187"/>
      <c r="C99" s="188"/>
      <c r="D99" s="189" t="s">
        <v>799</v>
      </c>
      <c r="E99" s="190"/>
      <c r="F99" s="190"/>
      <c r="G99" s="190"/>
      <c r="H99" s="190"/>
      <c r="I99" s="190"/>
      <c r="J99" s="191">
        <f>J126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800</v>
      </c>
      <c r="E100" s="190"/>
      <c r="F100" s="190"/>
      <c r="G100" s="190"/>
      <c r="H100" s="190"/>
      <c r="I100" s="190"/>
      <c r="J100" s="191">
        <f>J141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801</v>
      </c>
      <c r="E101" s="190"/>
      <c r="F101" s="190"/>
      <c r="G101" s="190"/>
      <c r="H101" s="190"/>
      <c r="I101" s="190"/>
      <c r="J101" s="191">
        <f>J144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802</v>
      </c>
      <c r="E102" s="190"/>
      <c r="F102" s="190"/>
      <c r="G102" s="190"/>
      <c r="H102" s="190"/>
      <c r="I102" s="190"/>
      <c r="J102" s="191">
        <f>J159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7"/>
      <c r="C103" s="188"/>
      <c r="D103" s="189" t="s">
        <v>803</v>
      </c>
      <c r="E103" s="190"/>
      <c r="F103" s="190"/>
      <c r="G103" s="190"/>
      <c r="H103" s="190"/>
      <c r="I103" s="190"/>
      <c r="J103" s="191">
        <f>J162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2" t="str">
        <f>E7</f>
        <v>Rekonstrukce ul.Lesní, Cheb - II.etapa - FÁZE II.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106</v>
      </c>
      <c r="D114" s="21"/>
      <c r="E114" s="21"/>
      <c r="F114" s="21"/>
      <c r="G114" s="21"/>
      <c r="H114" s="21"/>
      <c r="I114" s="21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82" t="s">
        <v>107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30-2 - SO 501 - Přeložka teplovodu - stavební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31" t="s">
        <v>22</v>
      </c>
      <c r="J119" s="78" t="str">
        <f>IF(J14="","",J14)</f>
        <v>22. 7. 2022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>Město Cheb</v>
      </c>
      <c r="G121" s="39"/>
      <c r="H121" s="39"/>
      <c r="I121" s="31" t="s">
        <v>30</v>
      </c>
      <c r="J121" s="35" t="str">
        <f>E23</f>
        <v>ing.Netík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IF(E20="","",E20)</f>
        <v>Vyplň údaj</v>
      </c>
      <c r="G122" s="39"/>
      <c r="H122" s="39"/>
      <c r="I122" s="31" t="s">
        <v>33</v>
      </c>
      <c r="J122" s="35" t="str">
        <f>E26</f>
        <v>Volek S.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8"/>
      <c r="B124" s="199"/>
      <c r="C124" s="200" t="s">
        <v>132</v>
      </c>
      <c r="D124" s="201" t="s">
        <v>61</v>
      </c>
      <c r="E124" s="201" t="s">
        <v>57</v>
      </c>
      <c r="F124" s="201" t="s">
        <v>58</v>
      </c>
      <c r="G124" s="201" t="s">
        <v>133</v>
      </c>
      <c r="H124" s="201" t="s">
        <v>134</v>
      </c>
      <c r="I124" s="201" t="s">
        <v>135</v>
      </c>
      <c r="J124" s="202" t="s">
        <v>112</v>
      </c>
      <c r="K124" s="203" t="s">
        <v>136</v>
      </c>
      <c r="L124" s="204"/>
      <c r="M124" s="99" t="s">
        <v>1</v>
      </c>
      <c r="N124" s="100" t="s">
        <v>40</v>
      </c>
      <c r="O124" s="100" t="s">
        <v>137</v>
      </c>
      <c r="P124" s="100" t="s">
        <v>138</v>
      </c>
      <c r="Q124" s="100" t="s">
        <v>139</v>
      </c>
      <c r="R124" s="100" t="s">
        <v>140</v>
      </c>
      <c r="S124" s="100" t="s">
        <v>141</v>
      </c>
      <c r="T124" s="101" t="s">
        <v>142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7"/>
      <c r="B125" s="38"/>
      <c r="C125" s="106" t="s">
        <v>143</v>
      </c>
      <c r="D125" s="39"/>
      <c r="E125" s="39"/>
      <c r="F125" s="39"/>
      <c r="G125" s="39"/>
      <c r="H125" s="39"/>
      <c r="I125" s="39"/>
      <c r="J125" s="205">
        <f>BK125</f>
        <v>0</v>
      </c>
      <c r="K125" s="39"/>
      <c r="L125" s="43"/>
      <c r="M125" s="102"/>
      <c r="N125" s="206"/>
      <c r="O125" s="103"/>
      <c r="P125" s="207">
        <f>P126+P141+P144+P159+P162</f>
        <v>0</v>
      </c>
      <c r="Q125" s="103"/>
      <c r="R125" s="207">
        <f>R126+R141+R144+R159+R162</f>
        <v>72.944859700000009</v>
      </c>
      <c r="S125" s="103"/>
      <c r="T125" s="208">
        <f>T126+T141+T144+T159+T162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114</v>
      </c>
      <c r="BK125" s="209">
        <f>BK126+BK141+BK144+BK159+BK162</f>
        <v>0</v>
      </c>
    </row>
    <row r="126" s="12" customFormat="1" ht="25.92" customHeight="1">
      <c r="A126" s="12"/>
      <c r="B126" s="210"/>
      <c r="C126" s="211"/>
      <c r="D126" s="212" t="s">
        <v>75</v>
      </c>
      <c r="E126" s="213" t="s">
        <v>212</v>
      </c>
      <c r="F126" s="213" t="s">
        <v>147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SUM(P127:P140)</f>
        <v>0</v>
      </c>
      <c r="Q126" s="218"/>
      <c r="R126" s="219">
        <f>SUM(R127:R140)</f>
        <v>0</v>
      </c>
      <c r="S126" s="218"/>
      <c r="T126" s="220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83</v>
      </c>
      <c r="AT126" s="222" t="s">
        <v>75</v>
      </c>
      <c r="AU126" s="222" t="s">
        <v>76</v>
      </c>
      <c r="AY126" s="221" t="s">
        <v>146</v>
      </c>
      <c r="BK126" s="223">
        <f>SUM(BK127:BK140)</f>
        <v>0</v>
      </c>
    </row>
    <row r="127" s="2" customFormat="1" ht="21.75" customHeight="1">
      <c r="A127" s="37"/>
      <c r="B127" s="38"/>
      <c r="C127" s="226" t="s">
        <v>83</v>
      </c>
      <c r="D127" s="226" t="s">
        <v>148</v>
      </c>
      <c r="E127" s="227" t="s">
        <v>804</v>
      </c>
      <c r="F127" s="228" t="s">
        <v>805</v>
      </c>
      <c r="G127" s="229" t="s">
        <v>215</v>
      </c>
      <c r="H127" s="230">
        <v>234.982</v>
      </c>
      <c r="I127" s="231"/>
      <c r="J127" s="232">
        <f>ROUND(I127*H127,2)</f>
        <v>0</v>
      </c>
      <c r="K127" s="233"/>
      <c r="L127" s="43"/>
      <c r="M127" s="234" t="s">
        <v>1</v>
      </c>
      <c r="N127" s="235" t="s">
        <v>41</v>
      </c>
      <c r="O127" s="90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8" t="s">
        <v>152</v>
      </c>
      <c r="AT127" s="238" t="s">
        <v>148</v>
      </c>
      <c r="AU127" s="238" t="s">
        <v>83</v>
      </c>
      <c r="AY127" s="16" t="s">
        <v>146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6" t="s">
        <v>83</v>
      </c>
      <c r="BK127" s="239">
        <f>ROUND(I127*H127,2)</f>
        <v>0</v>
      </c>
      <c r="BL127" s="16" t="s">
        <v>152</v>
      </c>
      <c r="BM127" s="238" t="s">
        <v>806</v>
      </c>
    </row>
    <row r="128" s="2" customFormat="1">
      <c r="A128" s="37"/>
      <c r="B128" s="38"/>
      <c r="C128" s="39"/>
      <c r="D128" s="240" t="s">
        <v>154</v>
      </c>
      <c r="E128" s="39"/>
      <c r="F128" s="241" t="s">
        <v>805</v>
      </c>
      <c r="G128" s="39"/>
      <c r="H128" s="39"/>
      <c r="I128" s="242"/>
      <c r="J128" s="39"/>
      <c r="K128" s="39"/>
      <c r="L128" s="43"/>
      <c r="M128" s="243"/>
      <c r="N128" s="24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154</v>
      </c>
      <c r="AU128" s="16" t="s">
        <v>83</v>
      </c>
    </row>
    <row r="129" s="2" customFormat="1" ht="21.75" customHeight="1">
      <c r="A129" s="37"/>
      <c r="B129" s="38"/>
      <c r="C129" s="226" t="s">
        <v>80</v>
      </c>
      <c r="D129" s="226" t="s">
        <v>148</v>
      </c>
      <c r="E129" s="227" t="s">
        <v>807</v>
      </c>
      <c r="F129" s="228" t="s">
        <v>808</v>
      </c>
      <c r="G129" s="229" t="s">
        <v>215</v>
      </c>
      <c r="H129" s="230">
        <v>24.616</v>
      </c>
      <c r="I129" s="231"/>
      <c r="J129" s="232">
        <f>ROUND(I129*H129,2)</f>
        <v>0</v>
      </c>
      <c r="K129" s="233"/>
      <c r="L129" s="43"/>
      <c r="M129" s="234" t="s">
        <v>1</v>
      </c>
      <c r="N129" s="235" t="s">
        <v>41</v>
      </c>
      <c r="O129" s="90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8" t="s">
        <v>152</v>
      </c>
      <c r="AT129" s="238" t="s">
        <v>148</v>
      </c>
      <c r="AU129" s="238" t="s">
        <v>83</v>
      </c>
      <c r="AY129" s="16" t="s">
        <v>146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6" t="s">
        <v>83</v>
      </c>
      <c r="BK129" s="239">
        <f>ROUND(I129*H129,2)</f>
        <v>0</v>
      </c>
      <c r="BL129" s="16" t="s">
        <v>152</v>
      </c>
      <c r="BM129" s="238" t="s">
        <v>809</v>
      </c>
    </row>
    <row r="130" s="2" customFormat="1">
      <c r="A130" s="37"/>
      <c r="B130" s="38"/>
      <c r="C130" s="39"/>
      <c r="D130" s="240" t="s">
        <v>154</v>
      </c>
      <c r="E130" s="39"/>
      <c r="F130" s="241" t="s">
        <v>808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83</v>
      </c>
    </row>
    <row r="131" s="2" customFormat="1" ht="16.5" customHeight="1">
      <c r="A131" s="37"/>
      <c r="B131" s="38"/>
      <c r="C131" s="226" t="s">
        <v>161</v>
      </c>
      <c r="D131" s="226" t="s">
        <v>148</v>
      </c>
      <c r="E131" s="227" t="s">
        <v>810</v>
      </c>
      <c r="F131" s="228" t="s">
        <v>811</v>
      </c>
      <c r="G131" s="229" t="s">
        <v>215</v>
      </c>
      <c r="H131" s="230">
        <v>234.982</v>
      </c>
      <c r="I131" s="231"/>
      <c r="J131" s="232">
        <f>ROUND(I131*H131,2)</f>
        <v>0</v>
      </c>
      <c r="K131" s="233"/>
      <c r="L131" s="43"/>
      <c r="M131" s="234" t="s">
        <v>1</v>
      </c>
      <c r="N131" s="235" t="s">
        <v>41</v>
      </c>
      <c r="O131" s="90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8" t="s">
        <v>152</v>
      </c>
      <c r="AT131" s="238" t="s">
        <v>148</v>
      </c>
      <c r="AU131" s="238" t="s">
        <v>83</v>
      </c>
      <c r="AY131" s="16" t="s">
        <v>146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6" t="s">
        <v>83</v>
      </c>
      <c r="BK131" s="239">
        <f>ROUND(I131*H131,2)</f>
        <v>0</v>
      </c>
      <c r="BL131" s="16" t="s">
        <v>152</v>
      </c>
      <c r="BM131" s="238" t="s">
        <v>812</v>
      </c>
    </row>
    <row r="132" s="2" customFormat="1">
      <c r="A132" s="37"/>
      <c r="B132" s="38"/>
      <c r="C132" s="39"/>
      <c r="D132" s="240" t="s">
        <v>154</v>
      </c>
      <c r="E132" s="39"/>
      <c r="F132" s="241" t="s">
        <v>811</v>
      </c>
      <c r="G132" s="39"/>
      <c r="H132" s="39"/>
      <c r="I132" s="242"/>
      <c r="J132" s="39"/>
      <c r="K132" s="39"/>
      <c r="L132" s="43"/>
      <c r="M132" s="243"/>
      <c r="N132" s="24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2" customFormat="1" ht="16.5" customHeight="1">
      <c r="A133" s="37"/>
      <c r="B133" s="38"/>
      <c r="C133" s="226" t="s">
        <v>152</v>
      </c>
      <c r="D133" s="226" t="s">
        <v>148</v>
      </c>
      <c r="E133" s="227" t="s">
        <v>813</v>
      </c>
      <c r="F133" s="228" t="s">
        <v>814</v>
      </c>
      <c r="G133" s="229" t="s">
        <v>215</v>
      </c>
      <c r="H133" s="230">
        <v>234.982</v>
      </c>
      <c r="I133" s="231"/>
      <c r="J133" s="232">
        <f>ROUND(I133*H133,2)</f>
        <v>0</v>
      </c>
      <c r="K133" s="233"/>
      <c r="L133" s="43"/>
      <c r="M133" s="234" t="s">
        <v>1</v>
      </c>
      <c r="N133" s="235" t="s">
        <v>41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152</v>
      </c>
      <c r="AT133" s="238" t="s">
        <v>148</v>
      </c>
      <c r="AU133" s="238" t="s">
        <v>83</v>
      </c>
      <c r="AY133" s="16" t="s">
        <v>146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83</v>
      </c>
      <c r="BK133" s="239">
        <f>ROUND(I133*H133,2)</f>
        <v>0</v>
      </c>
      <c r="BL133" s="16" t="s">
        <v>152</v>
      </c>
      <c r="BM133" s="238" t="s">
        <v>815</v>
      </c>
    </row>
    <row r="134" s="2" customFormat="1">
      <c r="A134" s="37"/>
      <c r="B134" s="38"/>
      <c r="C134" s="39"/>
      <c r="D134" s="240" t="s">
        <v>154</v>
      </c>
      <c r="E134" s="39"/>
      <c r="F134" s="241" t="s">
        <v>814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83</v>
      </c>
    </row>
    <row r="135" s="2" customFormat="1" ht="16.5" customHeight="1">
      <c r="A135" s="37"/>
      <c r="B135" s="38"/>
      <c r="C135" s="226" t="s">
        <v>172</v>
      </c>
      <c r="D135" s="226" t="s">
        <v>148</v>
      </c>
      <c r="E135" s="227" t="s">
        <v>816</v>
      </c>
      <c r="F135" s="228" t="s">
        <v>817</v>
      </c>
      <c r="G135" s="229" t="s">
        <v>215</v>
      </c>
      <c r="H135" s="230">
        <v>264.35399999999998</v>
      </c>
      <c r="I135" s="231"/>
      <c r="J135" s="232">
        <f>ROUND(I135*H135,2)</f>
        <v>0</v>
      </c>
      <c r="K135" s="233"/>
      <c r="L135" s="43"/>
      <c r="M135" s="234" t="s">
        <v>1</v>
      </c>
      <c r="N135" s="235" t="s">
        <v>41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152</v>
      </c>
      <c r="AT135" s="238" t="s">
        <v>148</v>
      </c>
      <c r="AU135" s="238" t="s">
        <v>83</v>
      </c>
      <c r="AY135" s="16" t="s">
        <v>146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83</v>
      </c>
      <c r="BK135" s="239">
        <f>ROUND(I135*H135,2)</f>
        <v>0</v>
      </c>
      <c r="BL135" s="16" t="s">
        <v>152</v>
      </c>
      <c r="BM135" s="238" t="s">
        <v>818</v>
      </c>
    </row>
    <row r="136" s="2" customFormat="1">
      <c r="A136" s="37"/>
      <c r="B136" s="38"/>
      <c r="C136" s="39"/>
      <c r="D136" s="240" t="s">
        <v>154</v>
      </c>
      <c r="E136" s="39"/>
      <c r="F136" s="241" t="s">
        <v>817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83</v>
      </c>
    </row>
    <row r="137" s="2" customFormat="1" ht="21.75" customHeight="1">
      <c r="A137" s="37"/>
      <c r="B137" s="38"/>
      <c r="C137" s="226" t="s">
        <v>177</v>
      </c>
      <c r="D137" s="226" t="s">
        <v>148</v>
      </c>
      <c r="E137" s="227" t="s">
        <v>819</v>
      </c>
      <c r="F137" s="228" t="s">
        <v>820</v>
      </c>
      <c r="G137" s="229" t="s">
        <v>215</v>
      </c>
      <c r="H137" s="230">
        <v>499.33600000000001</v>
      </c>
      <c r="I137" s="231"/>
      <c r="J137" s="232">
        <f>ROUND(I137*H137,2)</f>
        <v>0</v>
      </c>
      <c r="K137" s="233"/>
      <c r="L137" s="43"/>
      <c r="M137" s="234" t="s">
        <v>1</v>
      </c>
      <c r="N137" s="235" t="s">
        <v>41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152</v>
      </c>
      <c r="AT137" s="238" t="s">
        <v>148</v>
      </c>
      <c r="AU137" s="238" t="s">
        <v>83</v>
      </c>
      <c r="AY137" s="16" t="s">
        <v>146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83</v>
      </c>
      <c r="BK137" s="239">
        <f>ROUND(I137*H137,2)</f>
        <v>0</v>
      </c>
      <c r="BL137" s="16" t="s">
        <v>152</v>
      </c>
      <c r="BM137" s="238" t="s">
        <v>821</v>
      </c>
    </row>
    <row r="138" s="2" customFormat="1">
      <c r="A138" s="37"/>
      <c r="B138" s="38"/>
      <c r="C138" s="39"/>
      <c r="D138" s="240" t="s">
        <v>154</v>
      </c>
      <c r="E138" s="39"/>
      <c r="F138" s="241" t="s">
        <v>820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154</v>
      </c>
      <c r="AU138" s="16" t="s">
        <v>83</v>
      </c>
    </row>
    <row r="139" s="2" customFormat="1" ht="21.75" customHeight="1">
      <c r="A139" s="37"/>
      <c r="B139" s="38"/>
      <c r="C139" s="226" t="s">
        <v>181</v>
      </c>
      <c r="D139" s="226" t="s">
        <v>148</v>
      </c>
      <c r="E139" s="227" t="s">
        <v>822</v>
      </c>
      <c r="F139" s="228" t="s">
        <v>823</v>
      </c>
      <c r="G139" s="229" t="s">
        <v>215</v>
      </c>
      <c r="H139" s="230">
        <v>264.35399999999998</v>
      </c>
      <c r="I139" s="231"/>
      <c r="J139" s="232">
        <f>ROUND(I139*H139,2)</f>
        <v>0</v>
      </c>
      <c r="K139" s="233"/>
      <c r="L139" s="43"/>
      <c r="M139" s="234" t="s">
        <v>1</v>
      </c>
      <c r="N139" s="235" t="s">
        <v>41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152</v>
      </c>
      <c r="AT139" s="238" t="s">
        <v>148</v>
      </c>
      <c r="AU139" s="238" t="s">
        <v>83</v>
      </c>
      <c r="AY139" s="16" t="s">
        <v>146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83</v>
      </c>
      <c r="BK139" s="239">
        <f>ROUND(I139*H139,2)</f>
        <v>0</v>
      </c>
      <c r="BL139" s="16" t="s">
        <v>152</v>
      </c>
      <c r="BM139" s="238" t="s">
        <v>824</v>
      </c>
    </row>
    <row r="140" s="2" customFormat="1">
      <c r="A140" s="37"/>
      <c r="B140" s="38"/>
      <c r="C140" s="39"/>
      <c r="D140" s="240" t="s">
        <v>154</v>
      </c>
      <c r="E140" s="39"/>
      <c r="F140" s="241" t="s">
        <v>823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83</v>
      </c>
    </row>
    <row r="141" s="12" customFormat="1" ht="25.92" customHeight="1">
      <c r="A141" s="12"/>
      <c r="B141" s="210"/>
      <c r="C141" s="211"/>
      <c r="D141" s="212" t="s">
        <v>75</v>
      </c>
      <c r="E141" s="213" t="s">
        <v>825</v>
      </c>
      <c r="F141" s="213" t="s">
        <v>826</v>
      </c>
      <c r="G141" s="211"/>
      <c r="H141" s="211"/>
      <c r="I141" s="214"/>
      <c r="J141" s="215">
        <f>BK141</f>
        <v>0</v>
      </c>
      <c r="K141" s="211"/>
      <c r="L141" s="216"/>
      <c r="M141" s="217"/>
      <c r="N141" s="218"/>
      <c r="O141" s="218"/>
      <c r="P141" s="219">
        <f>SUM(P142:P143)</f>
        <v>0</v>
      </c>
      <c r="Q141" s="218"/>
      <c r="R141" s="219">
        <f>SUM(R142:R143)</f>
        <v>0.22968</v>
      </c>
      <c r="S141" s="218"/>
      <c r="T141" s="22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80</v>
      </c>
      <c r="AT141" s="222" t="s">
        <v>75</v>
      </c>
      <c r="AU141" s="222" t="s">
        <v>76</v>
      </c>
      <c r="AY141" s="221" t="s">
        <v>146</v>
      </c>
      <c r="BK141" s="223">
        <f>SUM(BK142:BK143)</f>
        <v>0</v>
      </c>
    </row>
    <row r="142" s="2" customFormat="1" ht="16.5" customHeight="1">
      <c r="A142" s="37"/>
      <c r="B142" s="38"/>
      <c r="C142" s="226" t="s">
        <v>185</v>
      </c>
      <c r="D142" s="226" t="s">
        <v>148</v>
      </c>
      <c r="E142" s="227" t="s">
        <v>827</v>
      </c>
      <c r="F142" s="228" t="s">
        <v>828</v>
      </c>
      <c r="G142" s="229" t="s">
        <v>198</v>
      </c>
      <c r="H142" s="230">
        <v>63.799999999999997</v>
      </c>
      <c r="I142" s="231"/>
      <c r="J142" s="232">
        <f>ROUND(I142*H142,2)</f>
        <v>0</v>
      </c>
      <c r="K142" s="233"/>
      <c r="L142" s="43"/>
      <c r="M142" s="234" t="s">
        <v>1</v>
      </c>
      <c r="N142" s="235" t="s">
        <v>41</v>
      </c>
      <c r="O142" s="90"/>
      <c r="P142" s="236">
        <f>O142*H142</f>
        <v>0</v>
      </c>
      <c r="Q142" s="236">
        <v>0.0035999999999999999</v>
      </c>
      <c r="R142" s="236">
        <f>Q142*H142</f>
        <v>0.22968</v>
      </c>
      <c r="S142" s="236">
        <v>0</v>
      </c>
      <c r="T142" s="23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8" t="s">
        <v>238</v>
      </c>
      <c r="AT142" s="238" t="s">
        <v>148</v>
      </c>
      <c r="AU142" s="238" t="s">
        <v>83</v>
      </c>
      <c r="AY142" s="16" t="s">
        <v>146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6" t="s">
        <v>83</v>
      </c>
      <c r="BK142" s="239">
        <f>ROUND(I142*H142,2)</f>
        <v>0</v>
      </c>
      <c r="BL142" s="16" t="s">
        <v>238</v>
      </c>
      <c r="BM142" s="238" t="s">
        <v>829</v>
      </c>
    </row>
    <row r="143" s="2" customFormat="1">
      <c r="A143" s="37"/>
      <c r="B143" s="38"/>
      <c r="C143" s="39"/>
      <c r="D143" s="240" t="s">
        <v>154</v>
      </c>
      <c r="E143" s="39"/>
      <c r="F143" s="241" t="s">
        <v>828</v>
      </c>
      <c r="G143" s="39"/>
      <c r="H143" s="39"/>
      <c r="I143" s="242"/>
      <c r="J143" s="39"/>
      <c r="K143" s="39"/>
      <c r="L143" s="43"/>
      <c r="M143" s="243"/>
      <c r="N143" s="24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154</v>
      </c>
      <c r="AU143" s="16" t="s">
        <v>83</v>
      </c>
    </row>
    <row r="144" s="12" customFormat="1" ht="25.92" customHeight="1">
      <c r="A144" s="12"/>
      <c r="B144" s="210"/>
      <c r="C144" s="211"/>
      <c r="D144" s="212" t="s">
        <v>75</v>
      </c>
      <c r="E144" s="213" t="s">
        <v>633</v>
      </c>
      <c r="F144" s="213" t="s">
        <v>830</v>
      </c>
      <c r="G144" s="211"/>
      <c r="H144" s="211"/>
      <c r="I144" s="214"/>
      <c r="J144" s="215">
        <f>BK144</f>
        <v>0</v>
      </c>
      <c r="K144" s="211"/>
      <c r="L144" s="216"/>
      <c r="M144" s="217"/>
      <c r="N144" s="218"/>
      <c r="O144" s="218"/>
      <c r="P144" s="219">
        <f>SUM(P145:P158)</f>
        <v>0</v>
      </c>
      <c r="Q144" s="218"/>
      <c r="R144" s="219">
        <f>SUM(R145:R158)</f>
        <v>71.566379700000013</v>
      </c>
      <c r="S144" s="218"/>
      <c r="T144" s="220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83</v>
      </c>
      <c r="AT144" s="222" t="s">
        <v>75</v>
      </c>
      <c r="AU144" s="222" t="s">
        <v>76</v>
      </c>
      <c r="AY144" s="221" t="s">
        <v>146</v>
      </c>
      <c r="BK144" s="223">
        <f>SUM(BK145:BK158)</f>
        <v>0</v>
      </c>
    </row>
    <row r="145" s="2" customFormat="1" ht="16.5" customHeight="1">
      <c r="A145" s="37"/>
      <c r="B145" s="38"/>
      <c r="C145" s="226" t="s">
        <v>190</v>
      </c>
      <c r="D145" s="226" t="s">
        <v>148</v>
      </c>
      <c r="E145" s="227" t="s">
        <v>831</v>
      </c>
      <c r="F145" s="228" t="s">
        <v>832</v>
      </c>
      <c r="G145" s="229" t="s">
        <v>151</v>
      </c>
      <c r="H145" s="230">
        <v>95.700000000000003</v>
      </c>
      <c r="I145" s="231"/>
      <c r="J145" s="232">
        <f>ROUND(I145*H145,2)</f>
        <v>0</v>
      </c>
      <c r="K145" s="233"/>
      <c r="L145" s="43"/>
      <c r="M145" s="234" t="s">
        <v>1</v>
      </c>
      <c r="N145" s="235" t="s">
        <v>41</v>
      </c>
      <c r="O145" s="90"/>
      <c r="P145" s="236">
        <f>O145*H145</f>
        <v>0</v>
      </c>
      <c r="Q145" s="236">
        <v>0.01</v>
      </c>
      <c r="R145" s="236">
        <f>Q145*H145</f>
        <v>0.95700000000000007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152</v>
      </c>
      <c r="AT145" s="238" t="s">
        <v>148</v>
      </c>
      <c r="AU145" s="238" t="s">
        <v>83</v>
      </c>
      <c r="AY145" s="16" t="s">
        <v>146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83</v>
      </c>
      <c r="BK145" s="239">
        <f>ROUND(I145*H145,2)</f>
        <v>0</v>
      </c>
      <c r="BL145" s="16" t="s">
        <v>152</v>
      </c>
      <c r="BM145" s="238" t="s">
        <v>833</v>
      </c>
    </row>
    <row r="146" s="2" customFormat="1">
      <c r="A146" s="37"/>
      <c r="B146" s="38"/>
      <c r="C146" s="39"/>
      <c r="D146" s="240" t="s">
        <v>154</v>
      </c>
      <c r="E146" s="39"/>
      <c r="F146" s="241" t="s">
        <v>832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154</v>
      </c>
      <c r="AU146" s="16" t="s">
        <v>83</v>
      </c>
    </row>
    <row r="147" s="2" customFormat="1" ht="16.5" customHeight="1">
      <c r="A147" s="37"/>
      <c r="B147" s="38"/>
      <c r="C147" s="226" t="s">
        <v>195</v>
      </c>
      <c r="D147" s="226" t="s">
        <v>148</v>
      </c>
      <c r="E147" s="227" t="s">
        <v>834</v>
      </c>
      <c r="F147" s="228" t="s">
        <v>835</v>
      </c>
      <c r="G147" s="229" t="s">
        <v>151</v>
      </c>
      <c r="H147" s="230">
        <v>71.909999999999997</v>
      </c>
      <c r="I147" s="231"/>
      <c r="J147" s="232">
        <f>ROUND(I147*H147,2)</f>
        <v>0</v>
      </c>
      <c r="K147" s="233"/>
      <c r="L147" s="43"/>
      <c r="M147" s="234" t="s">
        <v>1</v>
      </c>
      <c r="N147" s="235" t="s">
        <v>41</v>
      </c>
      <c r="O147" s="90"/>
      <c r="P147" s="236">
        <f>O147*H147</f>
        <v>0</v>
      </c>
      <c r="Q147" s="236">
        <v>0.20066999999999999</v>
      </c>
      <c r="R147" s="236">
        <f>Q147*H147</f>
        <v>14.430179699999998</v>
      </c>
      <c r="S147" s="236">
        <v>0</v>
      </c>
      <c r="T147" s="23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8" t="s">
        <v>152</v>
      </c>
      <c r="AT147" s="238" t="s">
        <v>148</v>
      </c>
      <c r="AU147" s="238" t="s">
        <v>83</v>
      </c>
      <c r="AY147" s="16" t="s">
        <v>146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6" t="s">
        <v>83</v>
      </c>
      <c r="BK147" s="239">
        <f>ROUND(I147*H147,2)</f>
        <v>0</v>
      </c>
      <c r="BL147" s="16" t="s">
        <v>152</v>
      </c>
      <c r="BM147" s="238" t="s">
        <v>836</v>
      </c>
    </row>
    <row r="148" s="2" customFormat="1">
      <c r="A148" s="37"/>
      <c r="B148" s="38"/>
      <c r="C148" s="39"/>
      <c r="D148" s="240" t="s">
        <v>154</v>
      </c>
      <c r="E148" s="39"/>
      <c r="F148" s="241" t="s">
        <v>835</v>
      </c>
      <c r="G148" s="39"/>
      <c r="H148" s="39"/>
      <c r="I148" s="242"/>
      <c r="J148" s="39"/>
      <c r="K148" s="39"/>
      <c r="L148" s="43"/>
      <c r="M148" s="243"/>
      <c r="N148" s="24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154</v>
      </c>
      <c r="AU148" s="16" t="s">
        <v>83</v>
      </c>
    </row>
    <row r="149" s="2" customFormat="1" ht="21.75" customHeight="1">
      <c r="A149" s="37"/>
      <c r="B149" s="38"/>
      <c r="C149" s="226" t="s">
        <v>203</v>
      </c>
      <c r="D149" s="226" t="s">
        <v>148</v>
      </c>
      <c r="E149" s="227" t="s">
        <v>837</v>
      </c>
      <c r="F149" s="228" t="s">
        <v>838</v>
      </c>
      <c r="G149" s="229" t="s">
        <v>215</v>
      </c>
      <c r="H149" s="230">
        <v>25.536000000000001</v>
      </c>
      <c r="I149" s="231"/>
      <c r="J149" s="232">
        <f>ROUND(I149*H149,2)</f>
        <v>0</v>
      </c>
      <c r="K149" s="233"/>
      <c r="L149" s="43"/>
      <c r="M149" s="234" t="s">
        <v>1</v>
      </c>
      <c r="N149" s="235" t="s">
        <v>41</v>
      </c>
      <c r="O149" s="90"/>
      <c r="P149" s="236">
        <f>O149*H149</f>
        <v>0</v>
      </c>
      <c r="Q149" s="236">
        <v>2.2000000000000002</v>
      </c>
      <c r="R149" s="236">
        <f>Q149*H149</f>
        <v>56.179200000000009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152</v>
      </c>
      <c r="AT149" s="238" t="s">
        <v>148</v>
      </c>
      <c r="AU149" s="238" t="s">
        <v>83</v>
      </c>
      <c r="AY149" s="16" t="s">
        <v>146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83</v>
      </c>
      <c r="BK149" s="239">
        <f>ROUND(I149*H149,2)</f>
        <v>0</v>
      </c>
      <c r="BL149" s="16" t="s">
        <v>152</v>
      </c>
      <c r="BM149" s="238" t="s">
        <v>839</v>
      </c>
    </row>
    <row r="150" s="2" customFormat="1">
      <c r="A150" s="37"/>
      <c r="B150" s="38"/>
      <c r="C150" s="39"/>
      <c r="D150" s="240" t="s">
        <v>154</v>
      </c>
      <c r="E150" s="39"/>
      <c r="F150" s="241" t="s">
        <v>838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154</v>
      </c>
      <c r="AU150" s="16" t="s">
        <v>83</v>
      </c>
    </row>
    <row r="151" s="2" customFormat="1" ht="16.5" customHeight="1">
      <c r="A151" s="37"/>
      <c r="B151" s="38"/>
      <c r="C151" s="226" t="s">
        <v>207</v>
      </c>
      <c r="D151" s="226" t="s">
        <v>148</v>
      </c>
      <c r="E151" s="227" t="s">
        <v>840</v>
      </c>
      <c r="F151" s="228" t="s">
        <v>841</v>
      </c>
      <c r="G151" s="229" t="s">
        <v>250</v>
      </c>
      <c r="H151" s="230">
        <v>72.944999999999993</v>
      </c>
      <c r="I151" s="231"/>
      <c r="J151" s="232">
        <f>ROUND(I151*H151,2)</f>
        <v>0</v>
      </c>
      <c r="K151" s="233"/>
      <c r="L151" s="43"/>
      <c r="M151" s="234" t="s">
        <v>1</v>
      </c>
      <c r="N151" s="235" t="s">
        <v>41</v>
      </c>
      <c r="O151" s="90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8" t="s">
        <v>152</v>
      </c>
      <c r="AT151" s="238" t="s">
        <v>148</v>
      </c>
      <c r="AU151" s="238" t="s">
        <v>83</v>
      </c>
      <c r="AY151" s="16" t="s">
        <v>146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6" t="s">
        <v>83</v>
      </c>
      <c r="BK151" s="239">
        <f>ROUND(I151*H151,2)</f>
        <v>0</v>
      </c>
      <c r="BL151" s="16" t="s">
        <v>152</v>
      </c>
      <c r="BM151" s="238" t="s">
        <v>842</v>
      </c>
    </row>
    <row r="152" s="2" customFormat="1">
      <c r="A152" s="37"/>
      <c r="B152" s="38"/>
      <c r="C152" s="39"/>
      <c r="D152" s="240" t="s">
        <v>154</v>
      </c>
      <c r="E152" s="39"/>
      <c r="F152" s="241" t="s">
        <v>841</v>
      </c>
      <c r="G152" s="39"/>
      <c r="H152" s="39"/>
      <c r="I152" s="242"/>
      <c r="J152" s="39"/>
      <c r="K152" s="39"/>
      <c r="L152" s="43"/>
      <c r="M152" s="243"/>
      <c r="N152" s="24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154</v>
      </c>
      <c r="AU152" s="16" t="s">
        <v>83</v>
      </c>
    </row>
    <row r="153" s="2" customFormat="1" ht="21.75" customHeight="1">
      <c r="A153" s="37"/>
      <c r="B153" s="38"/>
      <c r="C153" s="226" t="s">
        <v>212</v>
      </c>
      <c r="D153" s="226" t="s">
        <v>148</v>
      </c>
      <c r="E153" s="227" t="s">
        <v>843</v>
      </c>
      <c r="F153" s="228" t="s">
        <v>844</v>
      </c>
      <c r="G153" s="229" t="s">
        <v>250</v>
      </c>
      <c r="H153" s="230">
        <v>656.50400000000002</v>
      </c>
      <c r="I153" s="231"/>
      <c r="J153" s="232">
        <f>ROUND(I153*H153,2)</f>
        <v>0</v>
      </c>
      <c r="K153" s="233"/>
      <c r="L153" s="43"/>
      <c r="M153" s="234" t="s">
        <v>1</v>
      </c>
      <c r="N153" s="235" t="s">
        <v>41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152</v>
      </c>
      <c r="AT153" s="238" t="s">
        <v>148</v>
      </c>
      <c r="AU153" s="238" t="s">
        <v>83</v>
      </c>
      <c r="AY153" s="16" t="s">
        <v>146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83</v>
      </c>
      <c r="BK153" s="239">
        <f>ROUND(I153*H153,2)</f>
        <v>0</v>
      </c>
      <c r="BL153" s="16" t="s">
        <v>152</v>
      </c>
      <c r="BM153" s="238" t="s">
        <v>845</v>
      </c>
    </row>
    <row r="154" s="2" customFormat="1">
      <c r="A154" s="37"/>
      <c r="B154" s="38"/>
      <c r="C154" s="39"/>
      <c r="D154" s="240" t="s">
        <v>154</v>
      </c>
      <c r="E154" s="39"/>
      <c r="F154" s="241" t="s">
        <v>844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83</v>
      </c>
    </row>
    <row r="155" s="2" customFormat="1" ht="24.15" customHeight="1">
      <c r="A155" s="37"/>
      <c r="B155" s="38"/>
      <c r="C155" s="226" t="s">
        <v>229</v>
      </c>
      <c r="D155" s="226" t="s">
        <v>148</v>
      </c>
      <c r="E155" s="227" t="s">
        <v>846</v>
      </c>
      <c r="F155" s="228" t="s">
        <v>847</v>
      </c>
      <c r="G155" s="229" t="s">
        <v>250</v>
      </c>
      <c r="H155" s="230">
        <v>71.566000000000002</v>
      </c>
      <c r="I155" s="231"/>
      <c r="J155" s="232">
        <f>ROUND(I155*H155,2)</f>
        <v>0</v>
      </c>
      <c r="K155" s="233"/>
      <c r="L155" s="43"/>
      <c r="M155" s="234" t="s">
        <v>1</v>
      </c>
      <c r="N155" s="235" t="s">
        <v>41</v>
      </c>
      <c r="O155" s="90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152</v>
      </c>
      <c r="AT155" s="238" t="s">
        <v>148</v>
      </c>
      <c r="AU155" s="238" t="s">
        <v>83</v>
      </c>
      <c r="AY155" s="16" t="s">
        <v>146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83</v>
      </c>
      <c r="BK155" s="239">
        <f>ROUND(I155*H155,2)</f>
        <v>0</v>
      </c>
      <c r="BL155" s="16" t="s">
        <v>152</v>
      </c>
      <c r="BM155" s="238" t="s">
        <v>848</v>
      </c>
    </row>
    <row r="156" s="2" customFormat="1">
      <c r="A156" s="37"/>
      <c r="B156" s="38"/>
      <c r="C156" s="39"/>
      <c r="D156" s="240" t="s">
        <v>154</v>
      </c>
      <c r="E156" s="39"/>
      <c r="F156" s="241" t="s">
        <v>847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154</v>
      </c>
      <c r="AU156" s="16" t="s">
        <v>83</v>
      </c>
    </row>
    <row r="157" s="2" customFormat="1" ht="24.15" customHeight="1">
      <c r="A157" s="37"/>
      <c r="B157" s="38"/>
      <c r="C157" s="226" t="s">
        <v>8</v>
      </c>
      <c r="D157" s="226" t="s">
        <v>148</v>
      </c>
      <c r="E157" s="227" t="s">
        <v>849</v>
      </c>
      <c r="F157" s="228" t="s">
        <v>850</v>
      </c>
      <c r="G157" s="229" t="s">
        <v>250</v>
      </c>
      <c r="H157" s="230">
        <v>1.379</v>
      </c>
      <c r="I157" s="231"/>
      <c r="J157" s="232">
        <f>ROUND(I157*H157,2)</f>
        <v>0</v>
      </c>
      <c r="K157" s="233"/>
      <c r="L157" s="43"/>
      <c r="M157" s="234" t="s">
        <v>1</v>
      </c>
      <c r="N157" s="235" t="s">
        <v>41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152</v>
      </c>
      <c r="AT157" s="238" t="s">
        <v>148</v>
      </c>
      <c r="AU157" s="238" t="s">
        <v>83</v>
      </c>
      <c r="AY157" s="16" t="s">
        <v>146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83</v>
      </c>
      <c r="BK157" s="239">
        <f>ROUND(I157*H157,2)</f>
        <v>0</v>
      </c>
      <c r="BL157" s="16" t="s">
        <v>152</v>
      </c>
      <c r="BM157" s="238" t="s">
        <v>851</v>
      </c>
    </row>
    <row r="158" s="2" customFormat="1">
      <c r="A158" s="37"/>
      <c r="B158" s="38"/>
      <c r="C158" s="39"/>
      <c r="D158" s="240" t="s">
        <v>154</v>
      </c>
      <c r="E158" s="39"/>
      <c r="F158" s="241" t="s">
        <v>850</v>
      </c>
      <c r="G158" s="39"/>
      <c r="H158" s="39"/>
      <c r="I158" s="242"/>
      <c r="J158" s="39"/>
      <c r="K158" s="39"/>
      <c r="L158" s="43"/>
      <c r="M158" s="243"/>
      <c r="N158" s="24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154</v>
      </c>
      <c r="AU158" s="16" t="s">
        <v>83</v>
      </c>
    </row>
    <row r="159" s="12" customFormat="1" ht="25.92" customHeight="1">
      <c r="A159" s="12"/>
      <c r="B159" s="210"/>
      <c r="C159" s="211"/>
      <c r="D159" s="212" t="s">
        <v>75</v>
      </c>
      <c r="E159" s="213" t="s">
        <v>852</v>
      </c>
      <c r="F159" s="213" t="s">
        <v>853</v>
      </c>
      <c r="G159" s="211"/>
      <c r="H159" s="211"/>
      <c r="I159" s="214"/>
      <c r="J159" s="215">
        <f>BK159</f>
        <v>0</v>
      </c>
      <c r="K159" s="211"/>
      <c r="L159" s="216"/>
      <c r="M159" s="217"/>
      <c r="N159" s="218"/>
      <c r="O159" s="218"/>
      <c r="P159" s="219">
        <f>SUM(P160:P161)</f>
        <v>0</v>
      </c>
      <c r="Q159" s="218"/>
      <c r="R159" s="219">
        <f>SUM(R160:R161)</f>
        <v>0</v>
      </c>
      <c r="S159" s="218"/>
      <c r="T159" s="22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83</v>
      </c>
      <c r="AT159" s="222" t="s">
        <v>75</v>
      </c>
      <c r="AU159" s="222" t="s">
        <v>76</v>
      </c>
      <c r="AY159" s="221" t="s">
        <v>146</v>
      </c>
      <c r="BK159" s="223">
        <f>SUM(BK160:BK161)</f>
        <v>0</v>
      </c>
    </row>
    <row r="160" s="2" customFormat="1" ht="21.75" customHeight="1">
      <c r="A160" s="37"/>
      <c r="B160" s="38"/>
      <c r="C160" s="226" t="s">
        <v>238</v>
      </c>
      <c r="D160" s="226" t="s">
        <v>148</v>
      </c>
      <c r="E160" s="227" t="s">
        <v>854</v>
      </c>
      <c r="F160" s="228" t="s">
        <v>855</v>
      </c>
      <c r="G160" s="229" t="s">
        <v>250</v>
      </c>
      <c r="H160" s="230">
        <v>72.944999999999993</v>
      </c>
      <c r="I160" s="231"/>
      <c r="J160" s="232">
        <f>ROUND(I160*H160,2)</f>
        <v>0</v>
      </c>
      <c r="K160" s="233"/>
      <c r="L160" s="43"/>
      <c r="M160" s="234" t="s">
        <v>1</v>
      </c>
      <c r="N160" s="235" t="s">
        <v>41</v>
      </c>
      <c r="O160" s="90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8" t="s">
        <v>152</v>
      </c>
      <c r="AT160" s="238" t="s">
        <v>148</v>
      </c>
      <c r="AU160" s="238" t="s">
        <v>83</v>
      </c>
      <c r="AY160" s="16" t="s">
        <v>146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6" t="s">
        <v>83</v>
      </c>
      <c r="BK160" s="239">
        <f>ROUND(I160*H160,2)</f>
        <v>0</v>
      </c>
      <c r="BL160" s="16" t="s">
        <v>152</v>
      </c>
      <c r="BM160" s="238" t="s">
        <v>856</v>
      </c>
    </row>
    <row r="161" s="2" customFormat="1">
      <c r="A161" s="37"/>
      <c r="B161" s="38"/>
      <c r="C161" s="39"/>
      <c r="D161" s="240" t="s">
        <v>154</v>
      </c>
      <c r="E161" s="39"/>
      <c r="F161" s="241" t="s">
        <v>855</v>
      </c>
      <c r="G161" s="39"/>
      <c r="H161" s="39"/>
      <c r="I161" s="242"/>
      <c r="J161" s="39"/>
      <c r="K161" s="39"/>
      <c r="L161" s="43"/>
      <c r="M161" s="243"/>
      <c r="N161" s="244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154</v>
      </c>
      <c r="AU161" s="16" t="s">
        <v>83</v>
      </c>
    </row>
    <row r="162" s="12" customFormat="1" ht="25.92" customHeight="1">
      <c r="A162" s="12"/>
      <c r="B162" s="210"/>
      <c r="C162" s="211"/>
      <c r="D162" s="212" t="s">
        <v>75</v>
      </c>
      <c r="E162" s="213" t="s">
        <v>857</v>
      </c>
      <c r="F162" s="213" t="s">
        <v>858</v>
      </c>
      <c r="G162" s="211"/>
      <c r="H162" s="211"/>
      <c r="I162" s="214"/>
      <c r="J162" s="215">
        <f>BK162</f>
        <v>0</v>
      </c>
      <c r="K162" s="211"/>
      <c r="L162" s="216"/>
      <c r="M162" s="217"/>
      <c r="N162" s="218"/>
      <c r="O162" s="218"/>
      <c r="P162" s="219">
        <f>SUM(P163:P164)</f>
        <v>0</v>
      </c>
      <c r="Q162" s="218"/>
      <c r="R162" s="219">
        <f>SUM(R163:R164)</f>
        <v>1.1488</v>
      </c>
      <c r="S162" s="218"/>
      <c r="T162" s="220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83</v>
      </c>
      <c r="AT162" s="222" t="s">
        <v>75</v>
      </c>
      <c r="AU162" s="222" t="s">
        <v>76</v>
      </c>
      <c r="AY162" s="221" t="s">
        <v>146</v>
      </c>
      <c r="BK162" s="223">
        <f>SUM(BK163:BK164)</f>
        <v>0</v>
      </c>
    </row>
    <row r="163" s="2" customFormat="1" ht="21.75" customHeight="1">
      <c r="A163" s="37"/>
      <c r="B163" s="38"/>
      <c r="C163" s="226" t="s">
        <v>243</v>
      </c>
      <c r="D163" s="226" t="s">
        <v>148</v>
      </c>
      <c r="E163" s="227" t="s">
        <v>859</v>
      </c>
      <c r="F163" s="228" t="s">
        <v>860</v>
      </c>
      <c r="G163" s="229" t="s">
        <v>441</v>
      </c>
      <c r="H163" s="230">
        <v>64</v>
      </c>
      <c r="I163" s="231"/>
      <c r="J163" s="232">
        <f>ROUND(I163*H163,2)</f>
        <v>0</v>
      </c>
      <c r="K163" s="233"/>
      <c r="L163" s="43"/>
      <c r="M163" s="234" t="s">
        <v>1</v>
      </c>
      <c r="N163" s="235" t="s">
        <v>41</v>
      </c>
      <c r="O163" s="90"/>
      <c r="P163" s="236">
        <f>O163*H163</f>
        <v>0</v>
      </c>
      <c r="Q163" s="236">
        <v>0.017950000000000001</v>
      </c>
      <c r="R163" s="236">
        <f>Q163*H163</f>
        <v>1.1488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152</v>
      </c>
      <c r="AT163" s="238" t="s">
        <v>148</v>
      </c>
      <c r="AU163" s="238" t="s">
        <v>83</v>
      </c>
      <c r="AY163" s="16" t="s">
        <v>146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83</v>
      </c>
      <c r="BK163" s="239">
        <f>ROUND(I163*H163,2)</f>
        <v>0</v>
      </c>
      <c r="BL163" s="16" t="s">
        <v>152</v>
      </c>
      <c r="BM163" s="238" t="s">
        <v>861</v>
      </c>
    </row>
    <row r="164" s="2" customFormat="1">
      <c r="A164" s="37"/>
      <c r="B164" s="38"/>
      <c r="C164" s="39"/>
      <c r="D164" s="240" t="s">
        <v>154</v>
      </c>
      <c r="E164" s="39"/>
      <c r="F164" s="241" t="s">
        <v>860</v>
      </c>
      <c r="G164" s="39"/>
      <c r="H164" s="39"/>
      <c r="I164" s="242"/>
      <c r="J164" s="39"/>
      <c r="K164" s="39"/>
      <c r="L164" s="43"/>
      <c r="M164" s="279"/>
      <c r="N164" s="280"/>
      <c r="O164" s="281"/>
      <c r="P164" s="281"/>
      <c r="Q164" s="281"/>
      <c r="R164" s="281"/>
      <c r="S164" s="281"/>
      <c r="T164" s="282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154</v>
      </c>
      <c r="AU164" s="16" t="s">
        <v>83</v>
      </c>
    </row>
    <row r="165" s="2" customFormat="1" ht="6.96" customHeight="1">
      <c r="A165" s="37"/>
      <c r="B165" s="65"/>
      <c r="C165" s="66"/>
      <c r="D165" s="66"/>
      <c r="E165" s="66"/>
      <c r="F165" s="66"/>
      <c r="G165" s="66"/>
      <c r="H165" s="66"/>
      <c r="I165" s="66"/>
      <c r="J165" s="66"/>
      <c r="K165" s="66"/>
      <c r="L165" s="43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</sheetData>
  <sheetProtection sheet="1" autoFilter="0" formatColumns="0" formatRows="0" objects="1" scenarios="1" spinCount="100000" saltValue="6jmczmLbBBaSu8DT8K/JdC0t1zZp0tbXW1yPCt3fkK+5elyzGlGPo7LYBO+KPfK8fwmsSYuwp6IbR5nonmaj9w==" hashValue="88zoh5A11t/xQAx74WwpEhJjiwj6PnRdMd/C/aTpTlu4qlZnTFUqv0auIOdx3ZskyuJkXHppfgcc/XEauh3F0Q==" algorithmName="SHA-512" password="CC35"/>
  <autoFilter ref="C124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80</v>
      </c>
    </row>
    <row r="4" s="1" customFormat="1" ht="24.96" customHeight="1">
      <c r="B4" s="19"/>
      <c r="D4" s="147" t="s">
        <v>105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ul.Lesní, Cheb - II.etapa - FÁZE II.</v>
      </c>
      <c r="F7" s="149"/>
      <c r="G7" s="149"/>
      <c r="H7" s="149"/>
      <c r="L7" s="19"/>
    </row>
    <row r="8" s="1" customFormat="1" ht="12" customHeight="1">
      <c r="B8" s="19"/>
      <c r="D8" s="149" t="s">
        <v>106</v>
      </c>
      <c r="L8" s="19"/>
    </row>
    <row r="9" s="2" customFormat="1" ht="16.5" customHeight="1">
      <c r="A9" s="37"/>
      <c r="B9" s="43"/>
      <c r="C9" s="37"/>
      <c r="D9" s="37"/>
      <c r="E9" s="150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862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796</v>
      </c>
      <c r="G14" s="37"/>
      <c r="H14" s="37"/>
      <c r="I14" s="149" t="s">
        <v>22</v>
      </c>
      <c r="J14" s="152" t="str">
        <f>'Rekapitulace stavby'!AN8</f>
        <v>22. 7. 2022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797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798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ROUND((SUM(BE122:BE302)),  2)</f>
        <v>0</v>
      </c>
      <c r="G35" s="37"/>
      <c r="H35" s="37"/>
      <c r="I35" s="163">
        <v>0.20999999999999999</v>
      </c>
      <c r="J35" s="162">
        <f>ROUND(((SUM(BE122:BE302))*I35),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ROUND((SUM(BF122:BF302)),  2)</f>
        <v>0</v>
      </c>
      <c r="G36" s="37"/>
      <c r="H36" s="37"/>
      <c r="I36" s="163">
        <v>0.14999999999999999</v>
      </c>
      <c r="J36" s="162">
        <f>ROUND(((SUM(BF122:BF302))*I36),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ROUND((SUM(BG122:BG302)),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ROUND((SUM(BH122:BH302)),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ROUND((SUM(BI122:BI302)),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ul.Lesní, Cheb - II.etapa - FÁZE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60-2 - SO 432 - VO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22. 7. 2022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ing.Netík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Volek S.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111</v>
      </c>
      <c r="D96" s="184"/>
      <c r="E96" s="184"/>
      <c r="F96" s="184"/>
      <c r="G96" s="184"/>
      <c r="H96" s="184"/>
      <c r="I96" s="184"/>
      <c r="J96" s="185" t="s">
        <v>112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113</v>
      </c>
      <c r="D98" s="39"/>
      <c r="E98" s="39"/>
      <c r="F98" s="39"/>
      <c r="G98" s="39"/>
      <c r="H98" s="39"/>
      <c r="I98" s="39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114</v>
      </c>
    </row>
    <row r="99" s="9" customFormat="1" ht="24.96" customHeight="1">
      <c r="A99" s="9"/>
      <c r="B99" s="187"/>
      <c r="C99" s="188"/>
      <c r="D99" s="189" t="s">
        <v>123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125</v>
      </c>
      <c r="E100" s="195"/>
      <c r="F100" s="195"/>
      <c r="G100" s="195"/>
      <c r="H100" s="195"/>
      <c r="I100" s="195"/>
      <c r="J100" s="196">
        <f>J124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2" t="str">
        <f>E7</f>
        <v>Rekonstrukce ul.Lesní, Cheb - II.etapa - FÁZE II.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106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82" t="s">
        <v>107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60-2 - SO 432 - VO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F14</f>
        <v xml:space="preserve"> </v>
      </c>
      <c r="G116" s="39"/>
      <c r="H116" s="39"/>
      <c r="I116" s="31" t="s">
        <v>22</v>
      </c>
      <c r="J116" s="78" t="str">
        <f>IF(J14="","",J14)</f>
        <v>22. 7. 2022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E17</f>
        <v>Město Cheb</v>
      </c>
      <c r="G118" s="39"/>
      <c r="H118" s="39"/>
      <c r="I118" s="31" t="s">
        <v>30</v>
      </c>
      <c r="J118" s="35" t="str">
        <f>E23</f>
        <v>ing.Netík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IF(E20="","",E20)</f>
        <v>Vyplň údaj</v>
      </c>
      <c r="G119" s="39"/>
      <c r="H119" s="39"/>
      <c r="I119" s="31" t="s">
        <v>33</v>
      </c>
      <c r="J119" s="35" t="str">
        <f>E26</f>
        <v>Volek S.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132</v>
      </c>
      <c r="D121" s="201" t="s">
        <v>61</v>
      </c>
      <c r="E121" s="201" t="s">
        <v>57</v>
      </c>
      <c r="F121" s="201" t="s">
        <v>58</v>
      </c>
      <c r="G121" s="201" t="s">
        <v>133</v>
      </c>
      <c r="H121" s="201" t="s">
        <v>134</v>
      </c>
      <c r="I121" s="201" t="s">
        <v>135</v>
      </c>
      <c r="J121" s="202" t="s">
        <v>112</v>
      </c>
      <c r="K121" s="203" t="s">
        <v>136</v>
      </c>
      <c r="L121" s="204"/>
      <c r="M121" s="99" t="s">
        <v>1</v>
      </c>
      <c r="N121" s="100" t="s">
        <v>40</v>
      </c>
      <c r="O121" s="100" t="s">
        <v>137</v>
      </c>
      <c r="P121" s="100" t="s">
        <v>138</v>
      </c>
      <c r="Q121" s="100" t="s">
        <v>139</v>
      </c>
      <c r="R121" s="100" t="s">
        <v>140</v>
      </c>
      <c r="S121" s="100" t="s">
        <v>141</v>
      </c>
      <c r="T121" s="101" t="s">
        <v>142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143</v>
      </c>
      <c r="D122" s="39"/>
      <c r="E122" s="39"/>
      <c r="F122" s="39"/>
      <c r="G122" s="39"/>
      <c r="H122" s="39"/>
      <c r="I122" s="39"/>
      <c r="J122" s="205">
        <f>BK122</f>
        <v>0</v>
      </c>
      <c r="K122" s="39"/>
      <c r="L122" s="43"/>
      <c r="M122" s="102"/>
      <c r="N122" s="206"/>
      <c r="O122" s="103"/>
      <c r="P122" s="207">
        <f>P123</f>
        <v>0</v>
      </c>
      <c r="Q122" s="103"/>
      <c r="R122" s="207">
        <f>R123</f>
        <v>0</v>
      </c>
      <c r="S122" s="103"/>
      <c r="T122" s="208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114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629</v>
      </c>
      <c r="F123" s="213" t="s">
        <v>630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75</v>
      </c>
      <c r="AU123" s="222" t="s">
        <v>76</v>
      </c>
      <c r="AY123" s="221" t="s">
        <v>146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651</v>
      </c>
      <c r="F124" s="224" t="s">
        <v>652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SUM(P125:P302)</f>
        <v>0</v>
      </c>
      <c r="Q124" s="218"/>
      <c r="R124" s="219">
        <f>SUM(R125:R302)</f>
        <v>0</v>
      </c>
      <c r="S124" s="218"/>
      <c r="T124" s="220">
        <f>SUM(T125:T302)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75</v>
      </c>
      <c r="AU124" s="222" t="s">
        <v>83</v>
      </c>
      <c r="AY124" s="221" t="s">
        <v>146</v>
      </c>
      <c r="BK124" s="223">
        <f>SUM(BK125:BK302)</f>
        <v>0</v>
      </c>
    </row>
    <row r="125" s="2" customFormat="1" ht="21.75" customHeight="1">
      <c r="A125" s="37"/>
      <c r="B125" s="38"/>
      <c r="C125" s="267" t="s">
        <v>83</v>
      </c>
      <c r="D125" s="267" t="s">
        <v>259</v>
      </c>
      <c r="E125" s="268" t="s">
        <v>863</v>
      </c>
      <c r="F125" s="269" t="s">
        <v>864</v>
      </c>
      <c r="G125" s="270" t="s">
        <v>865</v>
      </c>
      <c r="H125" s="271">
        <v>4</v>
      </c>
      <c r="I125" s="272"/>
      <c r="J125" s="273">
        <f>ROUND(I125*H125,2)</f>
        <v>0</v>
      </c>
      <c r="K125" s="274"/>
      <c r="L125" s="275"/>
      <c r="M125" s="276" t="s">
        <v>1</v>
      </c>
      <c r="N125" s="277" t="s">
        <v>41</v>
      </c>
      <c r="O125" s="90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8" t="s">
        <v>326</v>
      </c>
      <c r="AT125" s="238" t="s">
        <v>259</v>
      </c>
      <c r="AU125" s="238" t="s">
        <v>80</v>
      </c>
      <c r="AY125" s="16" t="s">
        <v>146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6" t="s">
        <v>83</v>
      </c>
      <c r="BK125" s="239">
        <f>ROUND(I125*H125,2)</f>
        <v>0</v>
      </c>
      <c r="BL125" s="16" t="s">
        <v>238</v>
      </c>
      <c r="BM125" s="238" t="s">
        <v>866</v>
      </c>
    </row>
    <row r="126" s="2" customFormat="1">
      <c r="A126" s="37"/>
      <c r="B126" s="38"/>
      <c r="C126" s="39"/>
      <c r="D126" s="240" t="s">
        <v>154</v>
      </c>
      <c r="E126" s="39"/>
      <c r="F126" s="241" t="s">
        <v>864</v>
      </c>
      <c r="G126" s="39"/>
      <c r="H126" s="39"/>
      <c r="I126" s="242"/>
      <c r="J126" s="39"/>
      <c r="K126" s="39"/>
      <c r="L126" s="43"/>
      <c r="M126" s="243"/>
      <c r="N126" s="24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154</v>
      </c>
      <c r="AU126" s="16" t="s">
        <v>80</v>
      </c>
    </row>
    <row r="127" s="2" customFormat="1" ht="21.75" customHeight="1">
      <c r="A127" s="37"/>
      <c r="B127" s="38"/>
      <c r="C127" s="267" t="s">
        <v>80</v>
      </c>
      <c r="D127" s="267" t="s">
        <v>259</v>
      </c>
      <c r="E127" s="268" t="s">
        <v>867</v>
      </c>
      <c r="F127" s="269" t="s">
        <v>868</v>
      </c>
      <c r="G127" s="270" t="s">
        <v>865</v>
      </c>
      <c r="H127" s="271">
        <v>6</v>
      </c>
      <c r="I127" s="272"/>
      <c r="J127" s="273">
        <f>ROUND(I127*H127,2)</f>
        <v>0</v>
      </c>
      <c r="K127" s="274"/>
      <c r="L127" s="275"/>
      <c r="M127" s="276" t="s">
        <v>1</v>
      </c>
      <c r="N127" s="277" t="s">
        <v>41</v>
      </c>
      <c r="O127" s="90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8" t="s">
        <v>326</v>
      </c>
      <c r="AT127" s="238" t="s">
        <v>259</v>
      </c>
      <c r="AU127" s="238" t="s">
        <v>80</v>
      </c>
      <c r="AY127" s="16" t="s">
        <v>146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6" t="s">
        <v>83</v>
      </c>
      <c r="BK127" s="239">
        <f>ROUND(I127*H127,2)</f>
        <v>0</v>
      </c>
      <c r="BL127" s="16" t="s">
        <v>238</v>
      </c>
      <c r="BM127" s="238" t="s">
        <v>869</v>
      </c>
    </row>
    <row r="128" s="2" customFormat="1">
      <c r="A128" s="37"/>
      <c r="B128" s="38"/>
      <c r="C128" s="39"/>
      <c r="D128" s="240" t="s">
        <v>154</v>
      </c>
      <c r="E128" s="39"/>
      <c r="F128" s="241" t="s">
        <v>868</v>
      </c>
      <c r="G128" s="39"/>
      <c r="H128" s="39"/>
      <c r="I128" s="242"/>
      <c r="J128" s="39"/>
      <c r="K128" s="39"/>
      <c r="L128" s="43"/>
      <c r="M128" s="243"/>
      <c r="N128" s="24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154</v>
      </c>
      <c r="AU128" s="16" t="s">
        <v>80</v>
      </c>
    </row>
    <row r="129" s="2" customFormat="1" ht="16.5" customHeight="1">
      <c r="A129" s="37"/>
      <c r="B129" s="38"/>
      <c r="C129" s="267" t="s">
        <v>161</v>
      </c>
      <c r="D129" s="267" t="s">
        <v>259</v>
      </c>
      <c r="E129" s="268" t="s">
        <v>870</v>
      </c>
      <c r="F129" s="269" t="s">
        <v>871</v>
      </c>
      <c r="G129" s="270" t="s">
        <v>865</v>
      </c>
      <c r="H129" s="271">
        <v>4</v>
      </c>
      <c r="I129" s="272"/>
      <c r="J129" s="273">
        <f>ROUND(I129*H129,2)</f>
        <v>0</v>
      </c>
      <c r="K129" s="274"/>
      <c r="L129" s="275"/>
      <c r="M129" s="276" t="s">
        <v>1</v>
      </c>
      <c r="N129" s="277" t="s">
        <v>41</v>
      </c>
      <c r="O129" s="90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8" t="s">
        <v>326</v>
      </c>
      <c r="AT129" s="238" t="s">
        <v>259</v>
      </c>
      <c r="AU129" s="238" t="s">
        <v>80</v>
      </c>
      <c r="AY129" s="16" t="s">
        <v>146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6" t="s">
        <v>83</v>
      </c>
      <c r="BK129" s="239">
        <f>ROUND(I129*H129,2)</f>
        <v>0</v>
      </c>
      <c r="BL129" s="16" t="s">
        <v>238</v>
      </c>
      <c r="BM129" s="238" t="s">
        <v>872</v>
      </c>
    </row>
    <row r="130" s="2" customFormat="1">
      <c r="A130" s="37"/>
      <c r="B130" s="38"/>
      <c r="C130" s="39"/>
      <c r="D130" s="240" t="s">
        <v>154</v>
      </c>
      <c r="E130" s="39"/>
      <c r="F130" s="241" t="s">
        <v>871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80</v>
      </c>
    </row>
    <row r="131" s="2" customFormat="1" ht="24.15" customHeight="1">
      <c r="A131" s="37"/>
      <c r="B131" s="38"/>
      <c r="C131" s="267" t="s">
        <v>152</v>
      </c>
      <c r="D131" s="267" t="s">
        <v>259</v>
      </c>
      <c r="E131" s="268" t="s">
        <v>873</v>
      </c>
      <c r="F131" s="269" t="s">
        <v>874</v>
      </c>
      <c r="G131" s="270" t="s">
        <v>865</v>
      </c>
      <c r="H131" s="271">
        <v>8</v>
      </c>
      <c r="I131" s="272"/>
      <c r="J131" s="273">
        <f>ROUND(I131*H131,2)</f>
        <v>0</v>
      </c>
      <c r="K131" s="274"/>
      <c r="L131" s="275"/>
      <c r="M131" s="276" t="s">
        <v>1</v>
      </c>
      <c r="N131" s="277" t="s">
        <v>41</v>
      </c>
      <c r="O131" s="90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8" t="s">
        <v>326</v>
      </c>
      <c r="AT131" s="238" t="s">
        <v>259</v>
      </c>
      <c r="AU131" s="238" t="s">
        <v>80</v>
      </c>
      <c r="AY131" s="16" t="s">
        <v>146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6" t="s">
        <v>83</v>
      </c>
      <c r="BK131" s="239">
        <f>ROUND(I131*H131,2)</f>
        <v>0</v>
      </c>
      <c r="BL131" s="16" t="s">
        <v>238</v>
      </c>
      <c r="BM131" s="238" t="s">
        <v>875</v>
      </c>
    </row>
    <row r="132" s="2" customFormat="1">
      <c r="A132" s="37"/>
      <c r="B132" s="38"/>
      <c r="C132" s="39"/>
      <c r="D132" s="240" t="s">
        <v>154</v>
      </c>
      <c r="E132" s="39"/>
      <c r="F132" s="241" t="s">
        <v>874</v>
      </c>
      <c r="G132" s="39"/>
      <c r="H132" s="39"/>
      <c r="I132" s="242"/>
      <c r="J132" s="39"/>
      <c r="K132" s="39"/>
      <c r="L132" s="43"/>
      <c r="M132" s="243"/>
      <c r="N132" s="24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80</v>
      </c>
    </row>
    <row r="133" s="2" customFormat="1" ht="24.15" customHeight="1">
      <c r="A133" s="37"/>
      <c r="B133" s="38"/>
      <c r="C133" s="267" t="s">
        <v>172</v>
      </c>
      <c r="D133" s="267" t="s">
        <v>259</v>
      </c>
      <c r="E133" s="268" t="s">
        <v>876</v>
      </c>
      <c r="F133" s="269" t="s">
        <v>877</v>
      </c>
      <c r="G133" s="270" t="s">
        <v>865</v>
      </c>
      <c r="H133" s="271">
        <v>2</v>
      </c>
      <c r="I133" s="272"/>
      <c r="J133" s="273">
        <f>ROUND(I133*H133,2)</f>
        <v>0</v>
      </c>
      <c r="K133" s="274"/>
      <c r="L133" s="275"/>
      <c r="M133" s="276" t="s">
        <v>1</v>
      </c>
      <c r="N133" s="277" t="s">
        <v>41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326</v>
      </c>
      <c r="AT133" s="238" t="s">
        <v>259</v>
      </c>
      <c r="AU133" s="238" t="s">
        <v>80</v>
      </c>
      <c r="AY133" s="16" t="s">
        <v>146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83</v>
      </c>
      <c r="BK133" s="239">
        <f>ROUND(I133*H133,2)</f>
        <v>0</v>
      </c>
      <c r="BL133" s="16" t="s">
        <v>238</v>
      </c>
      <c r="BM133" s="238" t="s">
        <v>878</v>
      </c>
    </row>
    <row r="134" s="2" customFormat="1">
      <c r="A134" s="37"/>
      <c r="B134" s="38"/>
      <c r="C134" s="39"/>
      <c r="D134" s="240" t="s">
        <v>154</v>
      </c>
      <c r="E134" s="39"/>
      <c r="F134" s="241" t="s">
        <v>877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80</v>
      </c>
    </row>
    <row r="135" s="2" customFormat="1" ht="16.5" customHeight="1">
      <c r="A135" s="37"/>
      <c r="B135" s="38"/>
      <c r="C135" s="267" t="s">
        <v>177</v>
      </c>
      <c r="D135" s="267" t="s">
        <v>259</v>
      </c>
      <c r="E135" s="268" t="s">
        <v>879</v>
      </c>
      <c r="F135" s="269" t="s">
        <v>880</v>
      </c>
      <c r="G135" s="270" t="s">
        <v>865</v>
      </c>
      <c r="H135" s="271">
        <v>10</v>
      </c>
      <c r="I135" s="272"/>
      <c r="J135" s="273">
        <f>ROUND(I135*H135,2)</f>
        <v>0</v>
      </c>
      <c r="K135" s="274"/>
      <c r="L135" s="275"/>
      <c r="M135" s="276" t="s">
        <v>1</v>
      </c>
      <c r="N135" s="277" t="s">
        <v>41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326</v>
      </c>
      <c r="AT135" s="238" t="s">
        <v>259</v>
      </c>
      <c r="AU135" s="238" t="s">
        <v>80</v>
      </c>
      <c r="AY135" s="16" t="s">
        <v>146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83</v>
      </c>
      <c r="BK135" s="239">
        <f>ROUND(I135*H135,2)</f>
        <v>0</v>
      </c>
      <c r="BL135" s="16" t="s">
        <v>238</v>
      </c>
      <c r="BM135" s="238" t="s">
        <v>881</v>
      </c>
    </row>
    <row r="136" s="2" customFormat="1">
      <c r="A136" s="37"/>
      <c r="B136" s="38"/>
      <c r="C136" s="39"/>
      <c r="D136" s="240" t="s">
        <v>154</v>
      </c>
      <c r="E136" s="39"/>
      <c r="F136" s="241" t="s">
        <v>880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80</v>
      </c>
    </row>
    <row r="137" s="2" customFormat="1" ht="24.15" customHeight="1">
      <c r="A137" s="37"/>
      <c r="B137" s="38"/>
      <c r="C137" s="267" t="s">
        <v>181</v>
      </c>
      <c r="D137" s="267" t="s">
        <v>259</v>
      </c>
      <c r="E137" s="268" t="s">
        <v>882</v>
      </c>
      <c r="F137" s="269" t="s">
        <v>883</v>
      </c>
      <c r="G137" s="270" t="s">
        <v>865</v>
      </c>
      <c r="H137" s="271">
        <v>4</v>
      </c>
      <c r="I137" s="272"/>
      <c r="J137" s="273">
        <f>ROUND(I137*H137,2)</f>
        <v>0</v>
      </c>
      <c r="K137" s="274"/>
      <c r="L137" s="275"/>
      <c r="M137" s="276" t="s">
        <v>1</v>
      </c>
      <c r="N137" s="277" t="s">
        <v>41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326</v>
      </c>
      <c r="AT137" s="238" t="s">
        <v>259</v>
      </c>
      <c r="AU137" s="238" t="s">
        <v>80</v>
      </c>
      <c r="AY137" s="16" t="s">
        <v>146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83</v>
      </c>
      <c r="BK137" s="239">
        <f>ROUND(I137*H137,2)</f>
        <v>0</v>
      </c>
      <c r="BL137" s="16" t="s">
        <v>238</v>
      </c>
      <c r="BM137" s="238" t="s">
        <v>884</v>
      </c>
    </row>
    <row r="138" s="2" customFormat="1">
      <c r="A138" s="37"/>
      <c r="B138" s="38"/>
      <c r="C138" s="39"/>
      <c r="D138" s="240" t="s">
        <v>154</v>
      </c>
      <c r="E138" s="39"/>
      <c r="F138" s="241" t="s">
        <v>883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154</v>
      </c>
      <c r="AU138" s="16" t="s">
        <v>80</v>
      </c>
    </row>
    <row r="139" s="2" customFormat="1" ht="24.15" customHeight="1">
      <c r="A139" s="37"/>
      <c r="B139" s="38"/>
      <c r="C139" s="267" t="s">
        <v>185</v>
      </c>
      <c r="D139" s="267" t="s">
        <v>259</v>
      </c>
      <c r="E139" s="268" t="s">
        <v>885</v>
      </c>
      <c r="F139" s="269" t="s">
        <v>886</v>
      </c>
      <c r="G139" s="270" t="s">
        <v>865</v>
      </c>
      <c r="H139" s="271">
        <v>6</v>
      </c>
      <c r="I139" s="272"/>
      <c r="J139" s="273">
        <f>ROUND(I139*H139,2)</f>
        <v>0</v>
      </c>
      <c r="K139" s="274"/>
      <c r="L139" s="275"/>
      <c r="M139" s="276" t="s">
        <v>1</v>
      </c>
      <c r="N139" s="277" t="s">
        <v>41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326</v>
      </c>
      <c r="AT139" s="238" t="s">
        <v>259</v>
      </c>
      <c r="AU139" s="238" t="s">
        <v>80</v>
      </c>
      <c r="AY139" s="16" t="s">
        <v>146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83</v>
      </c>
      <c r="BK139" s="239">
        <f>ROUND(I139*H139,2)</f>
        <v>0</v>
      </c>
      <c r="BL139" s="16" t="s">
        <v>238</v>
      </c>
      <c r="BM139" s="238" t="s">
        <v>887</v>
      </c>
    </row>
    <row r="140" s="2" customFormat="1">
      <c r="A140" s="37"/>
      <c r="B140" s="38"/>
      <c r="C140" s="39"/>
      <c r="D140" s="240" t="s">
        <v>154</v>
      </c>
      <c r="E140" s="39"/>
      <c r="F140" s="241" t="s">
        <v>886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80</v>
      </c>
    </row>
    <row r="141" s="2" customFormat="1" ht="16.5" customHeight="1">
      <c r="A141" s="37"/>
      <c r="B141" s="38"/>
      <c r="C141" s="267" t="s">
        <v>190</v>
      </c>
      <c r="D141" s="267" t="s">
        <v>259</v>
      </c>
      <c r="E141" s="268" t="s">
        <v>888</v>
      </c>
      <c r="F141" s="269" t="s">
        <v>889</v>
      </c>
      <c r="G141" s="270" t="s">
        <v>198</v>
      </c>
      <c r="H141" s="271">
        <v>11</v>
      </c>
      <c r="I141" s="272"/>
      <c r="J141" s="273">
        <f>ROUND(I141*H141,2)</f>
        <v>0</v>
      </c>
      <c r="K141" s="274"/>
      <c r="L141" s="275"/>
      <c r="M141" s="276" t="s">
        <v>1</v>
      </c>
      <c r="N141" s="277" t="s">
        <v>41</v>
      </c>
      <c r="O141" s="90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8" t="s">
        <v>326</v>
      </c>
      <c r="AT141" s="238" t="s">
        <v>259</v>
      </c>
      <c r="AU141" s="238" t="s">
        <v>80</v>
      </c>
      <c r="AY141" s="16" t="s">
        <v>146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6" t="s">
        <v>83</v>
      </c>
      <c r="BK141" s="239">
        <f>ROUND(I141*H141,2)</f>
        <v>0</v>
      </c>
      <c r="BL141" s="16" t="s">
        <v>238</v>
      </c>
      <c r="BM141" s="238" t="s">
        <v>890</v>
      </c>
    </row>
    <row r="142" s="2" customFormat="1">
      <c r="A142" s="37"/>
      <c r="B142" s="38"/>
      <c r="C142" s="39"/>
      <c r="D142" s="240" t="s">
        <v>154</v>
      </c>
      <c r="E142" s="39"/>
      <c r="F142" s="241" t="s">
        <v>889</v>
      </c>
      <c r="G142" s="39"/>
      <c r="H142" s="39"/>
      <c r="I142" s="242"/>
      <c r="J142" s="39"/>
      <c r="K142" s="39"/>
      <c r="L142" s="43"/>
      <c r="M142" s="243"/>
      <c r="N142" s="24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154</v>
      </c>
      <c r="AU142" s="16" t="s">
        <v>80</v>
      </c>
    </row>
    <row r="143" s="2" customFormat="1" ht="16.5" customHeight="1">
      <c r="A143" s="37"/>
      <c r="B143" s="38"/>
      <c r="C143" s="267" t="s">
        <v>195</v>
      </c>
      <c r="D143" s="267" t="s">
        <v>259</v>
      </c>
      <c r="E143" s="268" t="s">
        <v>86</v>
      </c>
      <c r="F143" s="269" t="s">
        <v>891</v>
      </c>
      <c r="G143" s="270" t="s">
        <v>198</v>
      </c>
      <c r="H143" s="271">
        <v>360</v>
      </c>
      <c r="I143" s="272"/>
      <c r="J143" s="273">
        <f>ROUND(I143*H143,2)</f>
        <v>0</v>
      </c>
      <c r="K143" s="274"/>
      <c r="L143" s="275"/>
      <c r="M143" s="276" t="s">
        <v>1</v>
      </c>
      <c r="N143" s="277" t="s">
        <v>41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326</v>
      </c>
      <c r="AT143" s="238" t="s">
        <v>259</v>
      </c>
      <c r="AU143" s="238" t="s">
        <v>80</v>
      </c>
      <c r="AY143" s="16" t="s">
        <v>146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83</v>
      </c>
      <c r="BK143" s="239">
        <f>ROUND(I143*H143,2)</f>
        <v>0</v>
      </c>
      <c r="BL143" s="16" t="s">
        <v>238</v>
      </c>
      <c r="BM143" s="238" t="s">
        <v>892</v>
      </c>
    </row>
    <row r="144" s="2" customFormat="1">
      <c r="A144" s="37"/>
      <c r="B144" s="38"/>
      <c r="C144" s="39"/>
      <c r="D144" s="240" t="s">
        <v>154</v>
      </c>
      <c r="E144" s="39"/>
      <c r="F144" s="241" t="s">
        <v>891</v>
      </c>
      <c r="G144" s="39"/>
      <c r="H144" s="39"/>
      <c r="I144" s="242"/>
      <c r="J144" s="39"/>
      <c r="K144" s="39"/>
      <c r="L144" s="43"/>
      <c r="M144" s="243"/>
      <c r="N144" s="24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154</v>
      </c>
      <c r="AU144" s="16" t="s">
        <v>80</v>
      </c>
    </row>
    <row r="145" s="2" customFormat="1" ht="16.5" customHeight="1">
      <c r="A145" s="37"/>
      <c r="B145" s="38"/>
      <c r="C145" s="267" t="s">
        <v>203</v>
      </c>
      <c r="D145" s="267" t="s">
        <v>259</v>
      </c>
      <c r="E145" s="268" t="s">
        <v>893</v>
      </c>
      <c r="F145" s="269" t="s">
        <v>894</v>
      </c>
      <c r="G145" s="270" t="s">
        <v>198</v>
      </c>
      <c r="H145" s="271">
        <v>86</v>
      </c>
      <c r="I145" s="272"/>
      <c r="J145" s="273">
        <f>ROUND(I145*H145,2)</f>
        <v>0</v>
      </c>
      <c r="K145" s="274"/>
      <c r="L145" s="275"/>
      <c r="M145" s="276" t="s">
        <v>1</v>
      </c>
      <c r="N145" s="277" t="s">
        <v>41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326</v>
      </c>
      <c r="AT145" s="238" t="s">
        <v>259</v>
      </c>
      <c r="AU145" s="238" t="s">
        <v>80</v>
      </c>
      <c r="AY145" s="16" t="s">
        <v>146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83</v>
      </c>
      <c r="BK145" s="239">
        <f>ROUND(I145*H145,2)</f>
        <v>0</v>
      </c>
      <c r="BL145" s="16" t="s">
        <v>238</v>
      </c>
      <c r="BM145" s="238" t="s">
        <v>895</v>
      </c>
    </row>
    <row r="146" s="2" customFormat="1">
      <c r="A146" s="37"/>
      <c r="B146" s="38"/>
      <c r="C146" s="39"/>
      <c r="D146" s="240" t="s">
        <v>154</v>
      </c>
      <c r="E146" s="39"/>
      <c r="F146" s="241" t="s">
        <v>894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154</v>
      </c>
      <c r="AU146" s="16" t="s">
        <v>80</v>
      </c>
    </row>
    <row r="147" s="2" customFormat="1" ht="16.5" customHeight="1">
      <c r="A147" s="37"/>
      <c r="B147" s="38"/>
      <c r="C147" s="267" t="s">
        <v>207</v>
      </c>
      <c r="D147" s="267" t="s">
        <v>259</v>
      </c>
      <c r="E147" s="268" t="s">
        <v>896</v>
      </c>
      <c r="F147" s="269" t="s">
        <v>897</v>
      </c>
      <c r="G147" s="270" t="s">
        <v>865</v>
      </c>
      <c r="H147" s="271">
        <v>1</v>
      </c>
      <c r="I147" s="272"/>
      <c r="J147" s="273">
        <f>ROUND(I147*H147,2)</f>
        <v>0</v>
      </c>
      <c r="K147" s="274"/>
      <c r="L147" s="275"/>
      <c r="M147" s="276" t="s">
        <v>1</v>
      </c>
      <c r="N147" s="277" t="s">
        <v>41</v>
      </c>
      <c r="O147" s="90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8" t="s">
        <v>326</v>
      </c>
      <c r="AT147" s="238" t="s">
        <v>259</v>
      </c>
      <c r="AU147" s="238" t="s">
        <v>80</v>
      </c>
      <c r="AY147" s="16" t="s">
        <v>146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6" t="s">
        <v>83</v>
      </c>
      <c r="BK147" s="239">
        <f>ROUND(I147*H147,2)</f>
        <v>0</v>
      </c>
      <c r="BL147" s="16" t="s">
        <v>238</v>
      </c>
      <c r="BM147" s="238" t="s">
        <v>898</v>
      </c>
    </row>
    <row r="148" s="2" customFormat="1">
      <c r="A148" s="37"/>
      <c r="B148" s="38"/>
      <c r="C148" s="39"/>
      <c r="D148" s="240" t="s">
        <v>154</v>
      </c>
      <c r="E148" s="39"/>
      <c r="F148" s="241" t="s">
        <v>897</v>
      </c>
      <c r="G148" s="39"/>
      <c r="H148" s="39"/>
      <c r="I148" s="242"/>
      <c r="J148" s="39"/>
      <c r="K148" s="39"/>
      <c r="L148" s="43"/>
      <c r="M148" s="243"/>
      <c r="N148" s="24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154</v>
      </c>
      <c r="AU148" s="16" t="s">
        <v>80</v>
      </c>
    </row>
    <row r="149" s="2" customFormat="1" ht="16.5" customHeight="1">
      <c r="A149" s="37"/>
      <c r="B149" s="38"/>
      <c r="C149" s="267" t="s">
        <v>212</v>
      </c>
      <c r="D149" s="267" t="s">
        <v>259</v>
      </c>
      <c r="E149" s="268" t="s">
        <v>899</v>
      </c>
      <c r="F149" s="269" t="s">
        <v>900</v>
      </c>
      <c r="G149" s="270" t="s">
        <v>198</v>
      </c>
      <c r="H149" s="271">
        <v>23</v>
      </c>
      <c r="I149" s="272"/>
      <c r="J149" s="273">
        <f>ROUND(I149*H149,2)</f>
        <v>0</v>
      </c>
      <c r="K149" s="274"/>
      <c r="L149" s="275"/>
      <c r="M149" s="276" t="s">
        <v>1</v>
      </c>
      <c r="N149" s="277" t="s">
        <v>41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326</v>
      </c>
      <c r="AT149" s="238" t="s">
        <v>259</v>
      </c>
      <c r="AU149" s="238" t="s">
        <v>80</v>
      </c>
      <c r="AY149" s="16" t="s">
        <v>146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83</v>
      </c>
      <c r="BK149" s="239">
        <f>ROUND(I149*H149,2)</f>
        <v>0</v>
      </c>
      <c r="BL149" s="16" t="s">
        <v>238</v>
      </c>
      <c r="BM149" s="238" t="s">
        <v>901</v>
      </c>
    </row>
    <row r="150" s="2" customFormat="1">
      <c r="A150" s="37"/>
      <c r="B150" s="38"/>
      <c r="C150" s="39"/>
      <c r="D150" s="240" t="s">
        <v>154</v>
      </c>
      <c r="E150" s="39"/>
      <c r="F150" s="241" t="s">
        <v>900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154</v>
      </c>
      <c r="AU150" s="16" t="s">
        <v>80</v>
      </c>
    </row>
    <row r="151" s="2" customFormat="1" ht="16.5" customHeight="1">
      <c r="A151" s="37"/>
      <c r="B151" s="38"/>
      <c r="C151" s="267" t="s">
        <v>229</v>
      </c>
      <c r="D151" s="267" t="s">
        <v>259</v>
      </c>
      <c r="E151" s="268" t="s">
        <v>902</v>
      </c>
      <c r="F151" s="269" t="s">
        <v>903</v>
      </c>
      <c r="G151" s="270" t="s">
        <v>198</v>
      </c>
      <c r="H151" s="271">
        <v>6</v>
      </c>
      <c r="I151" s="272"/>
      <c r="J151" s="273">
        <f>ROUND(I151*H151,2)</f>
        <v>0</v>
      </c>
      <c r="K151" s="274"/>
      <c r="L151" s="275"/>
      <c r="M151" s="276" t="s">
        <v>1</v>
      </c>
      <c r="N151" s="277" t="s">
        <v>41</v>
      </c>
      <c r="O151" s="90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8" t="s">
        <v>326</v>
      </c>
      <c r="AT151" s="238" t="s">
        <v>259</v>
      </c>
      <c r="AU151" s="238" t="s">
        <v>80</v>
      </c>
      <c r="AY151" s="16" t="s">
        <v>146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6" t="s">
        <v>83</v>
      </c>
      <c r="BK151" s="239">
        <f>ROUND(I151*H151,2)</f>
        <v>0</v>
      </c>
      <c r="BL151" s="16" t="s">
        <v>238</v>
      </c>
      <c r="BM151" s="238" t="s">
        <v>904</v>
      </c>
    </row>
    <row r="152" s="2" customFormat="1">
      <c r="A152" s="37"/>
      <c r="B152" s="38"/>
      <c r="C152" s="39"/>
      <c r="D152" s="240" t="s">
        <v>154</v>
      </c>
      <c r="E152" s="39"/>
      <c r="F152" s="241" t="s">
        <v>903</v>
      </c>
      <c r="G152" s="39"/>
      <c r="H152" s="39"/>
      <c r="I152" s="242"/>
      <c r="J152" s="39"/>
      <c r="K152" s="39"/>
      <c r="L152" s="43"/>
      <c r="M152" s="243"/>
      <c r="N152" s="24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154</v>
      </c>
      <c r="AU152" s="16" t="s">
        <v>80</v>
      </c>
    </row>
    <row r="153" s="2" customFormat="1" ht="16.5" customHeight="1">
      <c r="A153" s="37"/>
      <c r="B153" s="38"/>
      <c r="C153" s="267" t="s">
        <v>8</v>
      </c>
      <c r="D153" s="267" t="s">
        <v>259</v>
      </c>
      <c r="E153" s="268" t="s">
        <v>905</v>
      </c>
      <c r="F153" s="269" t="s">
        <v>906</v>
      </c>
      <c r="G153" s="270" t="s">
        <v>198</v>
      </c>
      <c r="H153" s="271">
        <v>52</v>
      </c>
      <c r="I153" s="272"/>
      <c r="J153" s="273">
        <f>ROUND(I153*H153,2)</f>
        <v>0</v>
      </c>
      <c r="K153" s="274"/>
      <c r="L153" s="275"/>
      <c r="M153" s="276" t="s">
        <v>1</v>
      </c>
      <c r="N153" s="277" t="s">
        <v>41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326</v>
      </c>
      <c r="AT153" s="238" t="s">
        <v>259</v>
      </c>
      <c r="AU153" s="238" t="s">
        <v>80</v>
      </c>
      <c r="AY153" s="16" t="s">
        <v>146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83</v>
      </c>
      <c r="BK153" s="239">
        <f>ROUND(I153*H153,2)</f>
        <v>0</v>
      </c>
      <c r="BL153" s="16" t="s">
        <v>238</v>
      </c>
      <c r="BM153" s="238" t="s">
        <v>907</v>
      </c>
    </row>
    <row r="154" s="2" customFormat="1">
      <c r="A154" s="37"/>
      <c r="B154" s="38"/>
      <c r="C154" s="39"/>
      <c r="D154" s="240" t="s">
        <v>154</v>
      </c>
      <c r="E154" s="39"/>
      <c r="F154" s="241" t="s">
        <v>906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80</v>
      </c>
    </row>
    <row r="155" s="2" customFormat="1" ht="16.5" customHeight="1">
      <c r="A155" s="37"/>
      <c r="B155" s="38"/>
      <c r="C155" s="267" t="s">
        <v>238</v>
      </c>
      <c r="D155" s="267" t="s">
        <v>259</v>
      </c>
      <c r="E155" s="268" t="s">
        <v>908</v>
      </c>
      <c r="F155" s="269" t="s">
        <v>909</v>
      </c>
      <c r="G155" s="270" t="s">
        <v>198</v>
      </c>
      <c r="H155" s="271">
        <v>23</v>
      </c>
      <c r="I155" s="272"/>
      <c r="J155" s="273">
        <f>ROUND(I155*H155,2)</f>
        <v>0</v>
      </c>
      <c r="K155" s="274"/>
      <c r="L155" s="275"/>
      <c r="M155" s="276" t="s">
        <v>1</v>
      </c>
      <c r="N155" s="277" t="s">
        <v>41</v>
      </c>
      <c r="O155" s="90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326</v>
      </c>
      <c r="AT155" s="238" t="s">
        <v>259</v>
      </c>
      <c r="AU155" s="238" t="s">
        <v>80</v>
      </c>
      <c r="AY155" s="16" t="s">
        <v>146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83</v>
      </c>
      <c r="BK155" s="239">
        <f>ROUND(I155*H155,2)</f>
        <v>0</v>
      </c>
      <c r="BL155" s="16" t="s">
        <v>238</v>
      </c>
      <c r="BM155" s="238" t="s">
        <v>910</v>
      </c>
    </row>
    <row r="156" s="2" customFormat="1">
      <c r="A156" s="37"/>
      <c r="B156" s="38"/>
      <c r="C156" s="39"/>
      <c r="D156" s="240" t="s">
        <v>154</v>
      </c>
      <c r="E156" s="39"/>
      <c r="F156" s="241" t="s">
        <v>909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154</v>
      </c>
      <c r="AU156" s="16" t="s">
        <v>80</v>
      </c>
    </row>
    <row r="157" s="2" customFormat="1" ht="16.5" customHeight="1">
      <c r="A157" s="37"/>
      <c r="B157" s="38"/>
      <c r="C157" s="267" t="s">
        <v>243</v>
      </c>
      <c r="D157" s="267" t="s">
        <v>259</v>
      </c>
      <c r="E157" s="268" t="s">
        <v>911</v>
      </c>
      <c r="F157" s="269" t="s">
        <v>912</v>
      </c>
      <c r="G157" s="270" t="s">
        <v>280</v>
      </c>
      <c r="H157" s="271">
        <v>180</v>
      </c>
      <c r="I157" s="272"/>
      <c r="J157" s="273">
        <f>ROUND(I157*H157,2)</f>
        <v>0</v>
      </c>
      <c r="K157" s="274"/>
      <c r="L157" s="275"/>
      <c r="M157" s="276" t="s">
        <v>1</v>
      </c>
      <c r="N157" s="277" t="s">
        <v>41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326</v>
      </c>
      <c r="AT157" s="238" t="s">
        <v>259</v>
      </c>
      <c r="AU157" s="238" t="s">
        <v>80</v>
      </c>
      <c r="AY157" s="16" t="s">
        <v>146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83</v>
      </c>
      <c r="BK157" s="239">
        <f>ROUND(I157*H157,2)</f>
        <v>0</v>
      </c>
      <c r="BL157" s="16" t="s">
        <v>238</v>
      </c>
      <c r="BM157" s="238" t="s">
        <v>913</v>
      </c>
    </row>
    <row r="158" s="2" customFormat="1">
      <c r="A158" s="37"/>
      <c r="B158" s="38"/>
      <c r="C158" s="39"/>
      <c r="D158" s="240" t="s">
        <v>154</v>
      </c>
      <c r="E158" s="39"/>
      <c r="F158" s="241" t="s">
        <v>914</v>
      </c>
      <c r="G158" s="39"/>
      <c r="H158" s="39"/>
      <c r="I158" s="242"/>
      <c r="J158" s="39"/>
      <c r="K158" s="39"/>
      <c r="L158" s="43"/>
      <c r="M158" s="243"/>
      <c r="N158" s="24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154</v>
      </c>
      <c r="AU158" s="16" t="s">
        <v>80</v>
      </c>
    </row>
    <row r="159" s="2" customFormat="1" ht="16.5" customHeight="1">
      <c r="A159" s="37"/>
      <c r="B159" s="38"/>
      <c r="C159" s="267" t="s">
        <v>247</v>
      </c>
      <c r="D159" s="267" t="s">
        <v>259</v>
      </c>
      <c r="E159" s="268" t="s">
        <v>915</v>
      </c>
      <c r="F159" s="269" t="s">
        <v>916</v>
      </c>
      <c r="G159" s="270" t="s">
        <v>865</v>
      </c>
      <c r="H159" s="271">
        <v>24</v>
      </c>
      <c r="I159" s="272"/>
      <c r="J159" s="273">
        <f>ROUND(I159*H159,2)</f>
        <v>0</v>
      </c>
      <c r="K159" s="274"/>
      <c r="L159" s="275"/>
      <c r="M159" s="276" t="s">
        <v>1</v>
      </c>
      <c r="N159" s="277" t="s">
        <v>41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326</v>
      </c>
      <c r="AT159" s="238" t="s">
        <v>259</v>
      </c>
      <c r="AU159" s="238" t="s">
        <v>80</v>
      </c>
      <c r="AY159" s="16" t="s">
        <v>146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83</v>
      </c>
      <c r="BK159" s="239">
        <f>ROUND(I159*H159,2)</f>
        <v>0</v>
      </c>
      <c r="BL159" s="16" t="s">
        <v>238</v>
      </c>
      <c r="BM159" s="238" t="s">
        <v>917</v>
      </c>
    </row>
    <row r="160" s="2" customFormat="1">
      <c r="A160" s="37"/>
      <c r="B160" s="38"/>
      <c r="C160" s="39"/>
      <c r="D160" s="240" t="s">
        <v>154</v>
      </c>
      <c r="E160" s="39"/>
      <c r="F160" s="241" t="s">
        <v>916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154</v>
      </c>
      <c r="AU160" s="16" t="s">
        <v>80</v>
      </c>
    </row>
    <row r="161" s="2" customFormat="1" ht="16.5" customHeight="1">
      <c r="A161" s="37"/>
      <c r="B161" s="38"/>
      <c r="C161" s="267" t="s">
        <v>253</v>
      </c>
      <c r="D161" s="267" t="s">
        <v>259</v>
      </c>
      <c r="E161" s="268" t="s">
        <v>918</v>
      </c>
      <c r="F161" s="269" t="s">
        <v>919</v>
      </c>
      <c r="G161" s="270" t="s">
        <v>198</v>
      </c>
      <c r="H161" s="271">
        <v>207</v>
      </c>
      <c r="I161" s="272"/>
      <c r="J161" s="273">
        <f>ROUND(I161*H161,2)</f>
        <v>0</v>
      </c>
      <c r="K161" s="274"/>
      <c r="L161" s="275"/>
      <c r="M161" s="276" t="s">
        <v>1</v>
      </c>
      <c r="N161" s="277" t="s">
        <v>41</v>
      </c>
      <c r="O161" s="90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8" t="s">
        <v>326</v>
      </c>
      <c r="AT161" s="238" t="s">
        <v>259</v>
      </c>
      <c r="AU161" s="238" t="s">
        <v>80</v>
      </c>
      <c r="AY161" s="16" t="s">
        <v>146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6" t="s">
        <v>83</v>
      </c>
      <c r="BK161" s="239">
        <f>ROUND(I161*H161,2)</f>
        <v>0</v>
      </c>
      <c r="BL161" s="16" t="s">
        <v>238</v>
      </c>
      <c r="BM161" s="238" t="s">
        <v>920</v>
      </c>
    </row>
    <row r="162" s="2" customFormat="1">
      <c r="A162" s="37"/>
      <c r="B162" s="38"/>
      <c r="C162" s="39"/>
      <c r="D162" s="240" t="s">
        <v>154</v>
      </c>
      <c r="E162" s="39"/>
      <c r="F162" s="241" t="s">
        <v>919</v>
      </c>
      <c r="G162" s="39"/>
      <c r="H162" s="39"/>
      <c r="I162" s="242"/>
      <c r="J162" s="39"/>
      <c r="K162" s="39"/>
      <c r="L162" s="43"/>
      <c r="M162" s="243"/>
      <c r="N162" s="24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154</v>
      </c>
      <c r="AU162" s="16" t="s">
        <v>80</v>
      </c>
    </row>
    <row r="163" s="2" customFormat="1" ht="16.5" customHeight="1">
      <c r="A163" s="37"/>
      <c r="B163" s="38"/>
      <c r="C163" s="267" t="s">
        <v>258</v>
      </c>
      <c r="D163" s="267" t="s">
        <v>259</v>
      </c>
      <c r="E163" s="268" t="s">
        <v>90</v>
      </c>
      <c r="F163" s="269" t="s">
        <v>921</v>
      </c>
      <c r="G163" s="270" t="s">
        <v>865</v>
      </c>
      <c r="H163" s="271">
        <v>53</v>
      </c>
      <c r="I163" s="272"/>
      <c r="J163" s="273">
        <f>ROUND(I163*H163,2)</f>
        <v>0</v>
      </c>
      <c r="K163" s="274"/>
      <c r="L163" s="275"/>
      <c r="M163" s="276" t="s">
        <v>1</v>
      </c>
      <c r="N163" s="277" t="s">
        <v>41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326</v>
      </c>
      <c r="AT163" s="238" t="s">
        <v>259</v>
      </c>
      <c r="AU163" s="238" t="s">
        <v>80</v>
      </c>
      <c r="AY163" s="16" t="s">
        <v>146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83</v>
      </c>
      <c r="BK163" s="239">
        <f>ROUND(I163*H163,2)</f>
        <v>0</v>
      </c>
      <c r="BL163" s="16" t="s">
        <v>238</v>
      </c>
      <c r="BM163" s="238" t="s">
        <v>922</v>
      </c>
    </row>
    <row r="164" s="2" customFormat="1">
      <c r="A164" s="37"/>
      <c r="B164" s="38"/>
      <c r="C164" s="39"/>
      <c r="D164" s="240" t="s">
        <v>154</v>
      </c>
      <c r="E164" s="39"/>
      <c r="F164" s="241" t="s">
        <v>921</v>
      </c>
      <c r="G164" s="39"/>
      <c r="H164" s="39"/>
      <c r="I164" s="242"/>
      <c r="J164" s="39"/>
      <c r="K164" s="39"/>
      <c r="L164" s="43"/>
      <c r="M164" s="243"/>
      <c r="N164" s="24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154</v>
      </c>
      <c r="AU164" s="16" t="s">
        <v>80</v>
      </c>
    </row>
    <row r="165" s="2" customFormat="1" ht="16.5" customHeight="1">
      <c r="A165" s="37"/>
      <c r="B165" s="38"/>
      <c r="C165" s="267" t="s">
        <v>7</v>
      </c>
      <c r="D165" s="267" t="s">
        <v>259</v>
      </c>
      <c r="E165" s="268" t="s">
        <v>923</v>
      </c>
      <c r="F165" s="269" t="s">
        <v>924</v>
      </c>
      <c r="G165" s="270" t="s">
        <v>865</v>
      </c>
      <c r="H165" s="271">
        <v>4</v>
      </c>
      <c r="I165" s="272"/>
      <c r="J165" s="273">
        <f>ROUND(I165*H165,2)</f>
        <v>0</v>
      </c>
      <c r="K165" s="274"/>
      <c r="L165" s="275"/>
      <c r="M165" s="276" t="s">
        <v>1</v>
      </c>
      <c r="N165" s="277" t="s">
        <v>41</v>
      </c>
      <c r="O165" s="90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326</v>
      </c>
      <c r="AT165" s="238" t="s">
        <v>259</v>
      </c>
      <c r="AU165" s="238" t="s">
        <v>80</v>
      </c>
      <c r="AY165" s="16" t="s">
        <v>146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83</v>
      </c>
      <c r="BK165" s="239">
        <f>ROUND(I165*H165,2)</f>
        <v>0</v>
      </c>
      <c r="BL165" s="16" t="s">
        <v>238</v>
      </c>
      <c r="BM165" s="238" t="s">
        <v>925</v>
      </c>
    </row>
    <row r="166" s="2" customFormat="1">
      <c r="A166" s="37"/>
      <c r="B166" s="38"/>
      <c r="C166" s="39"/>
      <c r="D166" s="240" t="s">
        <v>154</v>
      </c>
      <c r="E166" s="39"/>
      <c r="F166" s="241" t="s">
        <v>924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80</v>
      </c>
    </row>
    <row r="167" s="2" customFormat="1" ht="16.5" customHeight="1">
      <c r="A167" s="37"/>
      <c r="B167" s="38"/>
      <c r="C167" s="267" t="s">
        <v>268</v>
      </c>
      <c r="D167" s="267" t="s">
        <v>259</v>
      </c>
      <c r="E167" s="268" t="s">
        <v>926</v>
      </c>
      <c r="F167" s="269" t="s">
        <v>927</v>
      </c>
      <c r="G167" s="270" t="s">
        <v>865</v>
      </c>
      <c r="H167" s="271">
        <v>6</v>
      </c>
      <c r="I167" s="272"/>
      <c r="J167" s="273">
        <f>ROUND(I167*H167,2)</f>
        <v>0</v>
      </c>
      <c r="K167" s="274"/>
      <c r="L167" s="275"/>
      <c r="M167" s="276" t="s">
        <v>1</v>
      </c>
      <c r="N167" s="277" t="s">
        <v>41</v>
      </c>
      <c r="O167" s="90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8" t="s">
        <v>326</v>
      </c>
      <c r="AT167" s="238" t="s">
        <v>259</v>
      </c>
      <c r="AU167" s="238" t="s">
        <v>80</v>
      </c>
      <c r="AY167" s="16" t="s">
        <v>146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6" t="s">
        <v>83</v>
      </c>
      <c r="BK167" s="239">
        <f>ROUND(I167*H167,2)</f>
        <v>0</v>
      </c>
      <c r="BL167" s="16" t="s">
        <v>238</v>
      </c>
      <c r="BM167" s="238" t="s">
        <v>928</v>
      </c>
    </row>
    <row r="168" s="2" customFormat="1">
      <c r="A168" s="37"/>
      <c r="B168" s="38"/>
      <c r="C168" s="39"/>
      <c r="D168" s="240" t="s">
        <v>154</v>
      </c>
      <c r="E168" s="39"/>
      <c r="F168" s="241" t="s">
        <v>927</v>
      </c>
      <c r="G168" s="39"/>
      <c r="H168" s="39"/>
      <c r="I168" s="242"/>
      <c r="J168" s="39"/>
      <c r="K168" s="39"/>
      <c r="L168" s="43"/>
      <c r="M168" s="243"/>
      <c r="N168" s="24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154</v>
      </c>
      <c r="AU168" s="16" t="s">
        <v>80</v>
      </c>
    </row>
    <row r="169" s="2" customFormat="1" ht="16.5" customHeight="1">
      <c r="A169" s="37"/>
      <c r="B169" s="38"/>
      <c r="C169" s="267" t="s">
        <v>273</v>
      </c>
      <c r="D169" s="267" t="s">
        <v>259</v>
      </c>
      <c r="E169" s="268" t="s">
        <v>929</v>
      </c>
      <c r="F169" s="269" t="s">
        <v>930</v>
      </c>
      <c r="G169" s="270" t="s">
        <v>215</v>
      </c>
      <c r="H169" s="271">
        <v>2.5600000000000001</v>
      </c>
      <c r="I169" s="272"/>
      <c r="J169" s="273">
        <f>ROUND(I169*H169,2)</f>
        <v>0</v>
      </c>
      <c r="K169" s="274"/>
      <c r="L169" s="275"/>
      <c r="M169" s="276" t="s">
        <v>1</v>
      </c>
      <c r="N169" s="277" t="s">
        <v>41</v>
      </c>
      <c r="O169" s="90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326</v>
      </c>
      <c r="AT169" s="238" t="s">
        <v>259</v>
      </c>
      <c r="AU169" s="238" t="s">
        <v>80</v>
      </c>
      <c r="AY169" s="16" t="s">
        <v>146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83</v>
      </c>
      <c r="BK169" s="239">
        <f>ROUND(I169*H169,2)</f>
        <v>0</v>
      </c>
      <c r="BL169" s="16" t="s">
        <v>238</v>
      </c>
      <c r="BM169" s="238" t="s">
        <v>931</v>
      </c>
    </row>
    <row r="170" s="2" customFormat="1">
      <c r="A170" s="37"/>
      <c r="B170" s="38"/>
      <c r="C170" s="39"/>
      <c r="D170" s="240" t="s">
        <v>154</v>
      </c>
      <c r="E170" s="39"/>
      <c r="F170" s="241" t="s">
        <v>930</v>
      </c>
      <c r="G170" s="39"/>
      <c r="H170" s="39"/>
      <c r="I170" s="242"/>
      <c r="J170" s="39"/>
      <c r="K170" s="39"/>
      <c r="L170" s="43"/>
      <c r="M170" s="243"/>
      <c r="N170" s="24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154</v>
      </c>
      <c r="AU170" s="16" t="s">
        <v>80</v>
      </c>
    </row>
    <row r="171" s="2" customFormat="1" ht="16.5" customHeight="1">
      <c r="A171" s="37"/>
      <c r="B171" s="38"/>
      <c r="C171" s="267" t="s">
        <v>277</v>
      </c>
      <c r="D171" s="267" t="s">
        <v>259</v>
      </c>
      <c r="E171" s="268" t="s">
        <v>932</v>
      </c>
      <c r="F171" s="269" t="s">
        <v>933</v>
      </c>
      <c r="G171" s="270" t="s">
        <v>215</v>
      </c>
      <c r="H171" s="271">
        <v>2.46</v>
      </c>
      <c r="I171" s="272"/>
      <c r="J171" s="273">
        <f>ROUND(I171*H171,2)</f>
        <v>0</v>
      </c>
      <c r="K171" s="274"/>
      <c r="L171" s="275"/>
      <c r="M171" s="276" t="s">
        <v>1</v>
      </c>
      <c r="N171" s="277" t="s">
        <v>41</v>
      </c>
      <c r="O171" s="90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8" t="s">
        <v>326</v>
      </c>
      <c r="AT171" s="238" t="s">
        <v>259</v>
      </c>
      <c r="AU171" s="238" t="s">
        <v>80</v>
      </c>
      <c r="AY171" s="16" t="s">
        <v>146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6" t="s">
        <v>83</v>
      </c>
      <c r="BK171" s="239">
        <f>ROUND(I171*H171,2)</f>
        <v>0</v>
      </c>
      <c r="BL171" s="16" t="s">
        <v>238</v>
      </c>
      <c r="BM171" s="238" t="s">
        <v>934</v>
      </c>
    </row>
    <row r="172" s="2" customFormat="1">
      <c r="A172" s="37"/>
      <c r="B172" s="38"/>
      <c r="C172" s="39"/>
      <c r="D172" s="240" t="s">
        <v>154</v>
      </c>
      <c r="E172" s="39"/>
      <c r="F172" s="241" t="s">
        <v>933</v>
      </c>
      <c r="G172" s="39"/>
      <c r="H172" s="39"/>
      <c r="I172" s="242"/>
      <c r="J172" s="39"/>
      <c r="K172" s="39"/>
      <c r="L172" s="43"/>
      <c r="M172" s="243"/>
      <c r="N172" s="24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154</v>
      </c>
      <c r="AU172" s="16" t="s">
        <v>80</v>
      </c>
    </row>
    <row r="173" s="2" customFormat="1" ht="16.5" customHeight="1">
      <c r="A173" s="37"/>
      <c r="B173" s="38"/>
      <c r="C173" s="267" t="s">
        <v>283</v>
      </c>
      <c r="D173" s="267" t="s">
        <v>259</v>
      </c>
      <c r="E173" s="268" t="s">
        <v>935</v>
      </c>
      <c r="F173" s="269" t="s">
        <v>936</v>
      </c>
      <c r="G173" s="270" t="s">
        <v>215</v>
      </c>
      <c r="H173" s="271">
        <v>1.3799999999999999</v>
      </c>
      <c r="I173" s="272"/>
      <c r="J173" s="273">
        <f>ROUND(I173*H173,2)</f>
        <v>0</v>
      </c>
      <c r="K173" s="274"/>
      <c r="L173" s="275"/>
      <c r="M173" s="276" t="s">
        <v>1</v>
      </c>
      <c r="N173" s="277" t="s">
        <v>41</v>
      </c>
      <c r="O173" s="90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326</v>
      </c>
      <c r="AT173" s="238" t="s">
        <v>259</v>
      </c>
      <c r="AU173" s="238" t="s">
        <v>80</v>
      </c>
      <c r="AY173" s="16" t="s">
        <v>146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83</v>
      </c>
      <c r="BK173" s="239">
        <f>ROUND(I173*H173,2)</f>
        <v>0</v>
      </c>
      <c r="BL173" s="16" t="s">
        <v>238</v>
      </c>
      <c r="BM173" s="238" t="s">
        <v>937</v>
      </c>
    </row>
    <row r="174" s="2" customFormat="1">
      <c r="A174" s="37"/>
      <c r="B174" s="38"/>
      <c r="C174" s="39"/>
      <c r="D174" s="240" t="s">
        <v>154</v>
      </c>
      <c r="E174" s="39"/>
      <c r="F174" s="241" t="s">
        <v>936</v>
      </c>
      <c r="G174" s="39"/>
      <c r="H174" s="39"/>
      <c r="I174" s="242"/>
      <c r="J174" s="39"/>
      <c r="K174" s="39"/>
      <c r="L174" s="43"/>
      <c r="M174" s="243"/>
      <c r="N174" s="24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154</v>
      </c>
      <c r="AU174" s="16" t="s">
        <v>80</v>
      </c>
    </row>
    <row r="175" s="2" customFormat="1" ht="16.5" customHeight="1">
      <c r="A175" s="37"/>
      <c r="B175" s="38"/>
      <c r="C175" s="267" t="s">
        <v>289</v>
      </c>
      <c r="D175" s="267" t="s">
        <v>259</v>
      </c>
      <c r="E175" s="268" t="s">
        <v>938</v>
      </c>
      <c r="F175" s="269" t="s">
        <v>939</v>
      </c>
      <c r="G175" s="270" t="s">
        <v>250</v>
      </c>
      <c r="H175" s="271">
        <v>20</v>
      </c>
      <c r="I175" s="272"/>
      <c r="J175" s="273">
        <f>ROUND(I175*H175,2)</f>
        <v>0</v>
      </c>
      <c r="K175" s="274"/>
      <c r="L175" s="275"/>
      <c r="M175" s="276" t="s">
        <v>1</v>
      </c>
      <c r="N175" s="277" t="s">
        <v>41</v>
      </c>
      <c r="O175" s="90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8" t="s">
        <v>326</v>
      </c>
      <c r="AT175" s="238" t="s">
        <v>259</v>
      </c>
      <c r="AU175" s="238" t="s">
        <v>80</v>
      </c>
      <c r="AY175" s="16" t="s">
        <v>146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6" t="s">
        <v>83</v>
      </c>
      <c r="BK175" s="239">
        <f>ROUND(I175*H175,2)</f>
        <v>0</v>
      </c>
      <c r="BL175" s="16" t="s">
        <v>238</v>
      </c>
      <c r="BM175" s="238" t="s">
        <v>940</v>
      </c>
    </row>
    <row r="176" s="2" customFormat="1">
      <c r="A176" s="37"/>
      <c r="B176" s="38"/>
      <c r="C176" s="39"/>
      <c r="D176" s="240" t="s">
        <v>154</v>
      </c>
      <c r="E176" s="39"/>
      <c r="F176" s="241" t="s">
        <v>939</v>
      </c>
      <c r="G176" s="39"/>
      <c r="H176" s="39"/>
      <c r="I176" s="242"/>
      <c r="J176" s="39"/>
      <c r="K176" s="39"/>
      <c r="L176" s="43"/>
      <c r="M176" s="243"/>
      <c r="N176" s="24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154</v>
      </c>
      <c r="AU176" s="16" t="s">
        <v>80</v>
      </c>
    </row>
    <row r="177" s="2" customFormat="1" ht="16.5" customHeight="1">
      <c r="A177" s="37"/>
      <c r="B177" s="38"/>
      <c r="C177" s="267" t="s">
        <v>301</v>
      </c>
      <c r="D177" s="267" t="s">
        <v>259</v>
      </c>
      <c r="E177" s="268" t="s">
        <v>941</v>
      </c>
      <c r="F177" s="269" t="s">
        <v>942</v>
      </c>
      <c r="G177" s="270" t="s">
        <v>865</v>
      </c>
      <c r="H177" s="271">
        <v>1</v>
      </c>
      <c r="I177" s="272"/>
      <c r="J177" s="273">
        <f>ROUND(I177*H177,2)</f>
        <v>0</v>
      </c>
      <c r="K177" s="274"/>
      <c r="L177" s="275"/>
      <c r="M177" s="276" t="s">
        <v>1</v>
      </c>
      <c r="N177" s="277" t="s">
        <v>41</v>
      </c>
      <c r="O177" s="90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8" t="s">
        <v>326</v>
      </c>
      <c r="AT177" s="238" t="s">
        <v>259</v>
      </c>
      <c r="AU177" s="238" t="s">
        <v>80</v>
      </c>
      <c r="AY177" s="16" t="s">
        <v>146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6" t="s">
        <v>83</v>
      </c>
      <c r="BK177" s="239">
        <f>ROUND(I177*H177,2)</f>
        <v>0</v>
      </c>
      <c r="BL177" s="16" t="s">
        <v>238</v>
      </c>
      <c r="BM177" s="238" t="s">
        <v>943</v>
      </c>
    </row>
    <row r="178" s="2" customFormat="1">
      <c r="A178" s="37"/>
      <c r="B178" s="38"/>
      <c r="C178" s="39"/>
      <c r="D178" s="240" t="s">
        <v>154</v>
      </c>
      <c r="E178" s="39"/>
      <c r="F178" s="241" t="s">
        <v>942</v>
      </c>
      <c r="G178" s="39"/>
      <c r="H178" s="39"/>
      <c r="I178" s="242"/>
      <c r="J178" s="39"/>
      <c r="K178" s="39"/>
      <c r="L178" s="43"/>
      <c r="M178" s="243"/>
      <c r="N178" s="24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154</v>
      </c>
      <c r="AU178" s="16" t="s">
        <v>80</v>
      </c>
    </row>
    <row r="179" s="2" customFormat="1" ht="24.15" customHeight="1">
      <c r="A179" s="37"/>
      <c r="B179" s="38"/>
      <c r="C179" s="226" t="s">
        <v>305</v>
      </c>
      <c r="D179" s="226" t="s">
        <v>148</v>
      </c>
      <c r="E179" s="227" t="s">
        <v>944</v>
      </c>
      <c r="F179" s="228" t="s">
        <v>945</v>
      </c>
      <c r="G179" s="229" t="s">
        <v>865</v>
      </c>
      <c r="H179" s="230">
        <v>44</v>
      </c>
      <c r="I179" s="231"/>
      <c r="J179" s="232">
        <f>ROUND(I179*H179,2)</f>
        <v>0</v>
      </c>
      <c r="K179" s="233"/>
      <c r="L179" s="43"/>
      <c r="M179" s="234" t="s">
        <v>1</v>
      </c>
      <c r="N179" s="235" t="s">
        <v>41</v>
      </c>
      <c r="O179" s="90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8" t="s">
        <v>238</v>
      </c>
      <c r="AT179" s="238" t="s">
        <v>148</v>
      </c>
      <c r="AU179" s="238" t="s">
        <v>80</v>
      </c>
      <c r="AY179" s="16" t="s">
        <v>146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6" t="s">
        <v>83</v>
      </c>
      <c r="BK179" s="239">
        <f>ROUND(I179*H179,2)</f>
        <v>0</v>
      </c>
      <c r="BL179" s="16" t="s">
        <v>238</v>
      </c>
      <c r="BM179" s="238" t="s">
        <v>946</v>
      </c>
    </row>
    <row r="180" s="2" customFormat="1">
      <c r="A180" s="37"/>
      <c r="B180" s="38"/>
      <c r="C180" s="39"/>
      <c r="D180" s="240" t="s">
        <v>154</v>
      </c>
      <c r="E180" s="39"/>
      <c r="F180" s="241" t="s">
        <v>945</v>
      </c>
      <c r="G180" s="39"/>
      <c r="H180" s="39"/>
      <c r="I180" s="242"/>
      <c r="J180" s="39"/>
      <c r="K180" s="39"/>
      <c r="L180" s="43"/>
      <c r="M180" s="243"/>
      <c r="N180" s="24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154</v>
      </c>
      <c r="AU180" s="16" t="s">
        <v>80</v>
      </c>
    </row>
    <row r="181" s="2" customFormat="1" ht="16.5" customHeight="1">
      <c r="A181" s="37"/>
      <c r="B181" s="38"/>
      <c r="C181" s="226" t="s">
        <v>311</v>
      </c>
      <c r="D181" s="226" t="s">
        <v>148</v>
      </c>
      <c r="E181" s="227" t="s">
        <v>947</v>
      </c>
      <c r="F181" s="228" t="s">
        <v>948</v>
      </c>
      <c r="G181" s="229" t="s">
        <v>865</v>
      </c>
      <c r="H181" s="230">
        <v>11</v>
      </c>
      <c r="I181" s="231"/>
      <c r="J181" s="232">
        <f>ROUND(I181*H181,2)</f>
        <v>0</v>
      </c>
      <c r="K181" s="233"/>
      <c r="L181" s="43"/>
      <c r="M181" s="234" t="s">
        <v>1</v>
      </c>
      <c r="N181" s="235" t="s">
        <v>41</v>
      </c>
      <c r="O181" s="90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8" t="s">
        <v>238</v>
      </c>
      <c r="AT181" s="238" t="s">
        <v>148</v>
      </c>
      <c r="AU181" s="238" t="s">
        <v>80</v>
      </c>
      <c r="AY181" s="16" t="s">
        <v>146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6" t="s">
        <v>83</v>
      </c>
      <c r="BK181" s="239">
        <f>ROUND(I181*H181,2)</f>
        <v>0</v>
      </c>
      <c r="BL181" s="16" t="s">
        <v>238</v>
      </c>
      <c r="BM181" s="238" t="s">
        <v>949</v>
      </c>
    </row>
    <row r="182" s="2" customFormat="1">
      <c r="A182" s="37"/>
      <c r="B182" s="38"/>
      <c r="C182" s="39"/>
      <c r="D182" s="240" t="s">
        <v>154</v>
      </c>
      <c r="E182" s="39"/>
      <c r="F182" s="241" t="s">
        <v>948</v>
      </c>
      <c r="G182" s="39"/>
      <c r="H182" s="39"/>
      <c r="I182" s="242"/>
      <c r="J182" s="39"/>
      <c r="K182" s="39"/>
      <c r="L182" s="43"/>
      <c r="M182" s="243"/>
      <c r="N182" s="24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154</v>
      </c>
      <c r="AU182" s="16" t="s">
        <v>80</v>
      </c>
    </row>
    <row r="183" s="2" customFormat="1" ht="24.15" customHeight="1">
      <c r="A183" s="37"/>
      <c r="B183" s="38"/>
      <c r="C183" s="226" t="s">
        <v>316</v>
      </c>
      <c r="D183" s="226" t="s">
        <v>148</v>
      </c>
      <c r="E183" s="227" t="s">
        <v>93</v>
      </c>
      <c r="F183" s="228" t="s">
        <v>950</v>
      </c>
      <c r="G183" s="229" t="s">
        <v>865</v>
      </c>
      <c r="H183" s="230">
        <v>12</v>
      </c>
      <c r="I183" s="231"/>
      <c r="J183" s="232">
        <f>ROUND(I183*H183,2)</f>
        <v>0</v>
      </c>
      <c r="K183" s="233"/>
      <c r="L183" s="43"/>
      <c r="M183" s="234" t="s">
        <v>1</v>
      </c>
      <c r="N183" s="235" t="s">
        <v>41</v>
      </c>
      <c r="O183" s="90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8" t="s">
        <v>238</v>
      </c>
      <c r="AT183" s="238" t="s">
        <v>148</v>
      </c>
      <c r="AU183" s="238" t="s">
        <v>80</v>
      </c>
      <c r="AY183" s="16" t="s">
        <v>146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6" t="s">
        <v>83</v>
      </c>
      <c r="BK183" s="239">
        <f>ROUND(I183*H183,2)</f>
        <v>0</v>
      </c>
      <c r="BL183" s="16" t="s">
        <v>238</v>
      </c>
      <c r="BM183" s="238" t="s">
        <v>951</v>
      </c>
    </row>
    <row r="184" s="2" customFormat="1">
      <c r="A184" s="37"/>
      <c r="B184" s="38"/>
      <c r="C184" s="39"/>
      <c r="D184" s="240" t="s">
        <v>154</v>
      </c>
      <c r="E184" s="39"/>
      <c r="F184" s="241" t="s">
        <v>950</v>
      </c>
      <c r="G184" s="39"/>
      <c r="H184" s="39"/>
      <c r="I184" s="242"/>
      <c r="J184" s="39"/>
      <c r="K184" s="39"/>
      <c r="L184" s="43"/>
      <c r="M184" s="243"/>
      <c r="N184" s="24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154</v>
      </c>
      <c r="AU184" s="16" t="s">
        <v>80</v>
      </c>
    </row>
    <row r="185" s="2" customFormat="1" ht="16.5" customHeight="1">
      <c r="A185" s="37"/>
      <c r="B185" s="38"/>
      <c r="C185" s="226" t="s">
        <v>322</v>
      </c>
      <c r="D185" s="226" t="s">
        <v>148</v>
      </c>
      <c r="E185" s="227" t="s">
        <v>952</v>
      </c>
      <c r="F185" s="228" t="s">
        <v>953</v>
      </c>
      <c r="G185" s="229" t="s">
        <v>865</v>
      </c>
      <c r="H185" s="230">
        <v>3</v>
      </c>
      <c r="I185" s="231"/>
      <c r="J185" s="232">
        <f>ROUND(I185*H185,2)</f>
        <v>0</v>
      </c>
      <c r="K185" s="233"/>
      <c r="L185" s="43"/>
      <c r="M185" s="234" t="s">
        <v>1</v>
      </c>
      <c r="N185" s="235" t="s">
        <v>41</v>
      </c>
      <c r="O185" s="90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8" t="s">
        <v>238</v>
      </c>
      <c r="AT185" s="238" t="s">
        <v>148</v>
      </c>
      <c r="AU185" s="238" t="s">
        <v>80</v>
      </c>
      <c r="AY185" s="16" t="s">
        <v>146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6" t="s">
        <v>83</v>
      </c>
      <c r="BK185" s="239">
        <f>ROUND(I185*H185,2)</f>
        <v>0</v>
      </c>
      <c r="BL185" s="16" t="s">
        <v>238</v>
      </c>
      <c r="BM185" s="238" t="s">
        <v>954</v>
      </c>
    </row>
    <row r="186" s="2" customFormat="1">
      <c r="A186" s="37"/>
      <c r="B186" s="38"/>
      <c r="C186" s="39"/>
      <c r="D186" s="240" t="s">
        <v>154</v>
      </c>
      <c r="E186" s="39"/>
      <c r="F186" s="241" t="s">
        <v>953</v>
      </c>
      <c r="G186" s="39"/>
      <c r="H186" s="39"/>
      <c r="I186" s="242"/>
      <c r="J186" s="39"/>
      <c r="K186" s="39"/>
      <c r="L186" s="43"/>
      <c r="M186" s="243"/>
      <c r="N186" s="24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154</v>
      </c>
      <c r="AU186" s="16" t="s">
        <v>80</v>
      </c>
    </row>
    <row r="187" s="2" customFormat="1" ht="16.5" customHeight="1">
      <c r="A187" s="37"/>
      <c r="B187" s="38"/>
      <c r="C187" s="226" t="s">
        <v>326</v>
      </c>
      <c r="D187" s="226" t="s">
        <v>148</v>
      </c>
      <c r="E187" s="227" t="s">
        <v>955</v>
      </c>
      <c r="F187" s="228" t="s">
        <v>956</v>
      </c>
      <c r="G187" s="229" t="s">
        <v>865</v>
      </c>
      <c r="H187" s="230">
        <v>8</v>
      </c>
      <c r="I187" s="231"/>
      <c r="J187" s="232">
        <f>ROUND(I187*H187,2)</f>
        <v>0</v>
      </c>
      <c r="K187" s="233"/>
      <c r="L187" s="43"/>
      <c r="M187" s="234" t="s">
        <v>1</v>
      </c>
      <c r="N187" s="235" t="s">
        <v>41</v>
      </c>
      <c r="O187" s="90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8" t="s">
        <v>238</v>
      </c>
      <c r="AT187" s="238" t="s">
        <v>148</v>
      </c>
      <c r="AU187" s="238" t="s">
        <v>80</v>
      </c>
      <c r="AY187" s="16" t="s">
        <v>146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6" t="s">
        <v>83</v>
      </c>
      <c r="BK187" s="239">
        <f>ROUND(I187*H187,2)</f>
        <v>0</v>
      </c>
      <c r="BL187" s="16" t="s">
        <v>238</v>
      </c>
      <c r="BM187" s="238" t="s">
        <v>957</v>
      </c>
    </row>
    <row r="188" s="2" customFormat="1">
      <c r="A188" s="37"/>
      <c r="B188" s="38"/>
      <c r="C188" s="39"/>
      <c r="D188" s="240" t="s">
        <v>154</v>
      </c>
      <c r="E188" s="39"/>
      <c r="F188" s="241" t="s">
        <v>956</v>
      </c>
      <c r="G188" s="39"/>
      <c r="H188" s="39"/>
      <c r="I188" s="242"/>
      <c r="J188" s="39"/>
      <c r="K188" s="39"/>
      <c r="L188" s="43"/>
      <c r="M188" s="243"/>
      <c r="N188" s="24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154</v>
      </c>
      <c r="AU188" s="16" t="s">
        <v>80</v>
      </c>
    </row>
    <row r="189" s="2" customFormat="1" ht="16.5" customHeight="1">
      <c r="A189" s="37"/>
      <c r="B189" s="38"/>
      <c r="C189" s="226" t="s">
        <v>331</v>
      </c>
      <c r="D189" s="226" t="s">
        <v>148</v>
      </c>
      <c r="E189" s="227" t="s">
        <v>958</v>
      </c>
      <c r="F189" s="228" t="s">
        <v>959</v>
      </c>
      <c r="G189" s="229" t="s">
        <v>865</v>
      </c>
      <c r="H189" s="230">
        <v>3</v>
      </c>
      <c r="I189" s="231"/>
      <c r="J189" s="232">
        <f>ROUND(I189*H189,2)</f>
        <v>0</v>
      </c>
      <c r="K189" s="233"/>
      <c r="L189" s="43"/>
      <c r="M189" s="234" t="s">
        <v>1</v>
      </c>
      <c r="N189" s="235" t="s">
        <v>41</v>
      </c>
      <c r="O189" s="90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8" t="s">
        <v>238</v>
      </c>
      <c r="AT189" s="238" t="s">
        <v>148</v>
      </c>
      <c r="AU189" s="238" t="s">
        <v>80</v>
      </c>
      <c r="AY189" s="16" t="s">
        <v>146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6" t="s">
        <v>83</v>
      </c>
      <c r="BK189" s="239">
        <f>ROUND(I189*H189,2)</f>
        <v>0</v>
      </c>
      <c r="BL189" s="16" t="s">
        <v>238</v>
      </c>
      <c r="BM189" s="238" t="s">
        <v>960</v>
      </c>
    </row>
    <row r="190" s="2" customFormat="1">
      <c r="A190" s="37"/>
      <c r="B190" s="38"/>
      <c r="C190" s="39"/>
      <c r="D190" s="240" t="s">
        <v>154</v>
      </c>
      <c r="E190" s="39"/>
      <c r="F190" s="241" t="s">
        <v>959</v>
      </c>
      <c r="G190" s="39"/>
      <c r="H190" s="39"/>
      <c r="I190" s="242"/>
      <c r="J190" s="39"/>
      <c r="K190" s="39"/>
      <c r="L190" s="43"/>
      <c r="M190" s="243"/>
      <c r="N190" s="24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154</v>
      </c>
      <c r="AU190" s="16" t="s">
        <v>80</v>
      </c>
    </row>
    <row r="191" s="2" customFormat="1" ht="16.5" customHeight="1">
      <c r="A191" s="37"/>
      <c r="B191" s="38"/>
      <c r="C191" s="226" t="s">
        <v>336</v>
      </c>
      <c r="D191" s="226" t="s">
        <v>148</v>
      </c>
      <c r="E191" s="227" t="s">
        <v>961</v>
      </c>
      <c r="F191" s="228" t="s">
        <v>962</v>
      </c>
      <c r="G191" s="229" t="s">
        <v>198</v>
      </c>
      <c r="H191" s="230">
        <v>9</v>
      </c>
      <c r="I191" s="231"/>
      <c r="J191" s="232">
        <f>ROUND(I191*H191,2)</f>
        <v>0</v>
      </c>
      <c r="K191" s="233"/>
      <c r="L191" s="43"/>
      <c r="M191" s="234" t="s">
        <v>1</v>
      </c>
      <c r="N191" s="235" t="s">
        <v>41</v>
      </c>
      <c r="O191" s="90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8" t="s">
        <v>238</v>
      </c>
      <c r="AT191" s="238" t="s">
        <v>148</v>
      </c>
      <c r="AU191" s="238" t="s">
        <v>80</v>
      </c>
      <c r="AY191" s="16" t="s">
        <v>146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6" t="s">
        <v>83</v>
      </c>
      <c r="BK191" s="239">
        <f>ROUND(I191*H191,2)</f>
        <v>0</v>
      </c>
      <c r="BL191" s="16" t="s">
        <v>238</v>
      </c>
      <c r="BM191" s="238" t="s">
        <v>963</v>
      </c>
    </row>
    <row r="192" s="2" customFormat="1">
      <c r="A192" s="37"/>
      <c r="B192" s="38"/>
      <c r="C192" s="39"/>
      <c r="D192" s="240" t="s">
        <v>154</v>
      </c>
      <c r="E192" s="39"/>
      <c r="F192" s="241" t="s">
        <v>962</v>
      </c>
      <c r="G192" s="39"/>
      <c r="H192" s="39"/>
      <c r="I192" s="242"/>
      <c r="J192" s="39"/>
      <c r="K192" s="39"/>
      <c r="L192" s="43"/>
      <c r="M192" s="243"/>
      <c r="N192" s="24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154</v>
      </c>
      <c r="AU192" s="16" t="s">
        <v>80</v>
      </c>
    </row>
    <row r="193" s="2" customFormat="1" ht="16.5" customHeight="1">
      <c r="A193" s="37"/>
      <c r="B193" s="38"/>
      <c r="C193" s="226" t="s">
        <v>340</v>
      </c>
      <c r="D193" s="226" t="s">
        <v>148</v>
      </c>
      <c r="E193" s="227" t="s">
        <v>964</v>
      </c>
      <c r="F193" s="228" t="s">
        <v>965</v>
      </c>
      <c r="G193" s="229" t="s">
        <v>198</v>
      </c>
      <c r="H193" s="230">
        <v>8</v>
      </c>
      <c r="I193" s="231"/>
      <c r="J193" s="232">
        <f>ROUND(I193*H193,2)</f>
        <v>0</v>
      </c>
      <c r="K193" s="233"/>
      <c r="L193" s="43"/>
      <c r="M193" s="234" t="s">
        <v>1</v>
      </c>
      <c r="N193" s="235" t="s">
        <v>41</v>
      </c>
      <c r="O193" s="90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8" t="s">
        <v>238</v>
      </c>
      <c r="AT193" s="238" t="s">
        <v>148</v>
      </c>
      <c r="AU193" s="238" t="s">
        <v>80</v>
      </c>
      <c r="AY193" s="16" t="s">
        <v>146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6" t="s">
        <v>83</v>
      </c>
      <c r="BK193" s="239">
        <f>ROUND(I193*H193,2)</f>
        <v>0</v>
      </c>
      <c r="BL193" s="16" t="s">
        <v>238</v>
      </c>
      <c r="BM193" s="238" t="s">
        <v>966</v>
      </c>
    </row>
    <row r="194" s="2" customFormat="1">
      <c r="A194" s="37"/>
      <c r="B194" s="38"/>
      <c r="C194" s="39"/>
      <c r="D194" s="240" t="s">
        <v>154</v>
      </c>
      <c r="E194" s="39"/>
      <c r="F194" s="241" t="s">
        <v>965</v>
      </c>
      <c r="G194" s="39"/>
      <c r="H194" s="39"/>
      <c r="I194" s="242"/>
      <c r="J194" s="39"/>
      <c r="K194" s="39"/>
      <c r="L194" s="43"/>
      <c r="M194" s="243"/>
      <c r="N194" s="24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154</v>
      </c>
      <c r="AU194" s="16" t="s">
        <v>80</v>
      </c>
    </row>
    <row r="195" s="2" customFormat="1" ht="16.5" customHeight="1">
      <c r="A195" s="37"/>
      <c r="B195" s="38"/>
      <c r="C195" s="226" t="s">
        <v>348</v>
      </c>
      <c r="D195" s="226" t="s">
        <v>148</v>
      </c>
      <c r="E195" s="227" t="s">
        <v>967</v>
      </c>
      <c r="F195" s="228" t="s">
        <v>968</v>
      </c>
      <c r="G195" s="229" t="s">
        <v>198</v>
      </c>
      <c r="H195" s="230">
        <v>23</v>
      </c>
      <c r="I195" s="231"/>
      <c r="J195" s="232">
        <f>ROUND(I195*H195,2)</f>
        <v>0</v>
      </c>
      <c r="K195" s="233"/>
      <c r="L195" s="43"/>
      <c r="M195" s="234" t="s">
        <v>1</v>
      </c>
      <c r="N195" s="235" t="s">
        <v>41</v>
      </c>
      <c r="O195" s="90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8" t="s">
        <v>238</v>
      </c>
      <c r="AT195" s="238" t="s">
        <v>148</v>
      </c>
      <c r="AU195" s="238" t="s">
        <v>80</v>
      </c>
      <c r="AY195" s="16" t="s">
        <v>146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6" t="s">
        <v>83</v>
      </c>
      <c r="BK195" s="239">
        <f>ROUND(I195*H195,2)</f>
        <v>0</v>
      </c>
      <c r="BL195" s="16" t="s">
        <v>238</v>
      </c>
      <c r="BM195" s="238" t="s">
        <v>969</v>
      </c>
    </row>
    <row r="196" s="2" customFormat="1">
      <c r="A196" s="37"/>
      <c r="B196" s="38"/>
      <c r="C196" s="39"/>
      <c r="D196" s="240" t="s">
        <v>154</v>
      </c>
      <c r="E196" s="39"/>
      <c r="F196" s="241" t="s">
        <v>968</v>
      </c>
      <c r="G196" s="39"/>
      <c r="H196" s="39"/>
      <c r="I196" s="242"/>
      <c r="J196" s="39"/>
      <c r="K196" s="39"/>
      <c r="L196" s="43"/>
      <c r="M196" s="243"/>
      <c r="N196" s="24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154</v>
      </c>
      <c r="AU196" s="16" t="s">
        <v>80</v>
      </c>
    </row>
    <row r="197" s="2" customFormat="1" ht="21.75" customHeight="1">
      <c r="A197" s="37"/>
      <c r="B197" s="38"/>
      <c r="C197" s="226" t="s">
        <v>365</v>
      </c>
      <c r="D197" s="226" t="s">
        <v>148</v>
      </c>
      <c r="E197" s="227" t="s">
        <v>970</v>
      </c>
      <c r="F197" s="228" t="s">
        <v>971</v>
      </c>
      <c r="G197" s="229" t="s">
        <v>198</v>
      </c>
      <c r="H197" s="230">
        <v>90</v>
      </c>
      <c r="I197" s="231"/>
      <c r="J197" s="232">
        <f>ROUND(I197*H197,2)</f>
        <v>0</v>
      </c>
      <c r="K197" s="233"/>
      <c r="L197" s="43"/>
      <c r="M197" s="234" t="s">
        <v>1</v>
      </c>
      <c r="N197" s="235" t="s">
        <v>41</v>
      </c>
      <c r="O197" s="90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8" t="s">
        <v>238</v>
      </c>
      <c r="AT197" s="238" t="s">
        <v>148</v>
      </c>
      <c r="AU197" s="238" t="s">
        <v>80</v>
      </c>
      <c r="AY197" s="16" t="s">
        <v>146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6" t="s">
        <v>83</v>
      </c>
      <c r="BK197" s="239">
        <f>ROUND(I197*H197,2)</f>
        <v>0</v>
      </c>
      <c r="BL197" s="16" t="s">
        <v>238</v>
      </c>
      <c r="BM197" s="238" t="s">
        <v>972</v>
      </c>
    </row>
    <row r="198" s="2" customFormat="1">
      <c r="A198" s="37"/>
      <c r="B198" s="38"/>
      <c r="C198" s="39"/>
      <c r="D198" s="240" t="s">
        <v>154</v>
      </c>
      <c r="E198" s="39"/>
      <c r="F198" s="241" t="s">
        <v>971</v>
      </c>
      <c r="G198" s="39"/>
      <c r="H198" s="39"/>
      <c r="I198" s="242"/>
      <c r="J198" s="39"/>
      <c r="K198" s="39"/>
      <c r="L198" s="43"/>
      <c r="M198" s="243"/>
      <c r="N198" s="24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154</v>
      </c>
      <c r="AU198" s="16" t="s">
        <v>80</v>
      </c>
    </row>
    <row r="199" s="2" customFormat="1" ht="16.5" customHeight="1">
      <c r="A199" s="37"/>
      <c r="B199" s="38"/>
      <c r="C199" s="226" t="s">
        <v>369</v>
      </c>
      <c r="D199" s="226" t="s">
        <v>148</v>
      </c>
      <c r="E199" s="227" t="s">
        <v>973</v>
      </c>
      <c r="F199" s="228" t="s">
        <v>974</v>
      </c>
      <c r="G199" s="229" t="s">
        <v>198</v>
      </c>
      <c r="H199" s="230">
        <v>8</v>
      </c>
      <c r="I199" s="231"/>
      <c r="J199" s="232">
        <f>ROUND(I199*H199,2)</f>
        <v>0</v>
      </c>
      <c r="K199" s="233"/>
      <c r="L199" s="43"/>
      <c r="M199" s="234" t="s">
        <v>1</v>
      </c>
      <c r="N199" s="235" t="s">
        <v>41</v>
      </c>
      <c r="O199" s="90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8" t="s">
        <v>238</v>
      </c>
      <c r="AT199" s="238" t="s">
        <v>148</v>
      </c>
      <c r="AU199" s="238" t="s">
        <v>80</v>
      </c>
      <c r="AY199" s="16" t="s">
        <v>146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6" t="s">
        <v>83</v>
      </c>
      <c r="BK199" s="239">
        <f>ROUND(I199*H199,2)</f>
        <v>0</v>
      </c>
      <c r="BL199" s="16" t="s">
        <v>238</v>
      </c>
      <c r="BM199" s="238" t="s">
        <v>975</v>
      </c>
    </row>
    <row r="200" s="2" customFormat="1">
      <c r="A200" s="37"/>
      <c r="B200" s="38"/>
      <c r="C200" s="39"/>
      <c r="D200" s="240" t="s">
        <v>154</v>
      </c>
      <c r="E200" s="39"/>
      <c r="F200" s="241" t="s">
        <v>974</v>
      </c>
      <c r="G200" s="39"/>
      <c r="H200" s="39"/>
      <c r="I200" s="242"/>
      <c r="J200" s="39"/>
      <c r="K200" s="39"/>
      <c r="L200" s="43"/>
      <c r="M200" s="243"/>
      <c r="N200" s="24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154</v>
      </c>
      <c r="AU200" s="16" t="s">
        <v>80</v>
      </c>
    </row>
    <row r="201" s="2" customFormat="1" ht="16.5" customHeight="1">
      <c r="A201" s="37"/>
      <c r="B201" s="38"/>
      <c r="C201" s="226" t="s">
        <v>373</v>
      </c>
      <c r="D201" s="226" t="s">
        <v>148</v>
      </c>
      <c r="E201" s="227" t="s">
        <v>976</v>
      </c>
      <c r="F201" s="228" t="s">
        <v>977</v>
      </c>
      <c r="G201" s="229" t="s">
        <v>198</v>
      </c>
      <c r="H201" s="230">
        <v>121</v>
      </c>
      <c r="I201" s="231"/>
      <c r="J201" s="232">
        <f>ROUND(I201*H201,2)</f>
        <v>0</v>
      </c>
      <c r="K201" s="233"/>
      <c r="L201" s="43"/>
      <c r="M201" s="234" t="s">
        <v>1</v>
      </c>
      <c r="N201" s="235" t="s">
        <v>41</v>
      </c>
      <c r="O201" s="90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8" t="s">
        <v>238</v>
      </c>
      <c r="AT201" s="238" t="s">
        <v>148</v>
      </c>
      <c r="AU201" s="238" t="s">
        <v>80</v>
      </c>
      <c r="AY201" s="16" t="s">
        <v>146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6" t="s">
        <v>83</v>
      </c>
      <c r="BK201" s="239">
        <f>ROUND(I201*H201,2)</f>
        <v>0</v>
      </c>
      <c r="BL201" s="16" t="s">
        <v>238</v>
      </c>
      <c r="BM201" s="238" t="s">
        <v>978</v>
      </c>
    </row>
    <row r="202" s="2" customFormat="1">
      <c r="A202" s="37"/>
      <c r="B202" s="38"/>
      <c r="C202" s="39"/>
      <c r="D202" s="240" t="s">
        <v>154</v>
      </c>
      <c r="E202" s="39"/>
      <c r="F202" s="241" t="s">
        <v>977</v>
      </c>
      <c r="G202" s="39"/>
      <c r="H202" s="39"/>
      <c r="I202" s="242"/>
      <c r="J202" s="39"/>
      <c r="K202" s="39"/>
      <c r="L202" s="43"/>
      <c r="M202" s="243"/>
      <c r="N202" s="24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154</v>
      </c>
      <c r="AU202" s="16" t="s">
        <v>80</v>
      </c>
    </row>
    <row r="203" s="2" customFormat="1" ht="16.5" customHeight="1">
      <c r="A203" s="37"/>
      <c r="B203" s="38"/>
      <c r="C203" s="226" t="s">
        <v>377</v>
      </c>
      <c r="D203" s="226" t="s">
        <v>148</v>
      </c>
      <c r="E203" s="227" t="s">
        <v>979</v>
      </c>
      <c r="F203" s="228" t="s">
        <v>980</v>
      </c>
      <c r="G203" s="229" t="s">
        <v>198</v>
      </c>
      <c r="H203" s="230">
        <v>52</v>
      </c>
      <c r="I203" s="231"/>
      <c r="J203" s="232">
        <f>ROUND(I203*H203,2)</f>
        <v>0</v>
      </c>
      <c r="K203" s="233"/>
      <c r="L203" s="43"/>
      <c r="M203" s="234" t="s">
        <v>1</v>
      </c>
      <c r="N203" s="235" t="s">
        <v>41</v>
      </c>
      <c r="O203" s="90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8" t="s">
        <v>238</v>
      </c>
      <c r="AT203" s="238" t="s">
        <v>148</v>
      </c>
      <c r="AU203" s="238" t="s">
        <v>80</v>
      </c>
      <c r="AY203" s="16" t="s">
        <v>146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6" t="s">
        <v>83</v>
      </c>
      <c r="BK203" s="239">
        <f>ROUND(I203*H203,2)</f>
        <v>0</v>
      </c>
      <c r="BL203" s="16" t="s">
        <v>238</v>
      </c>
      <c r="BM203" s="238" t="s">
        <v>981</v>
      </c>
    </row>
    <row r="204" s="2" customFormat="1">
      <c r="A204" s="37"/>
      <c r="B204" s="38"/>
      <c r="C204" s="39"/>
      <c r="D204" s="240" t="s">
        <v>154</v>
      </c>
      <c r="E204" s="39"/>
      <c r="F204" s="241" t="s">
        <v>980</v>
      </c>
      <c r="G204" s="39"/>
      <c r="H204" s="39"/>
      <c r="I204" s="242"/>
      <c r="J204" s="39"/>
      <c r="K204" s="39"/>
      <c r="L204" s="43"/>
      <c r="M204" s="243"/>
      <c r="N204" s="24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154</v>
      </c>
      <c r="AU204" s="16" t="s">
        <v>80</v>
      </c>
    </row>
    <row r="205" s="2" customFormat="1" ht="16.5" customHeight="1">
      <c r="A205" s="37"/>
      <c r="B205" s="38"/>
      <c r="C205" s="226" t="s">
        <v>382</v>
      </c>
      <c r="D205" s="226" t="s">
        <v>148</v>
      </c>
      <c r="E205" s="227" t="s">
        <v>982</v>
      </c>
      <c r="F205" s="228" t="s">
        <v>983</v>
      </c>
      <c r="G205" s="229" t="s">
        <v>865</v>
      </c>
      <c r="H205" s="230">
        <v>48</v>
      </c>
      <c r="I205" s="231"/>
      <c r="J205" s="232">
        <f>ROUND(I205*H205,2)</f>
        <v>0</v>
      </c>
      <c r="K205" s="233"/>
      <c r="L205" s="43"/>
      <c r="M205" s="234" t="s">
        <v>1</v>
      </c>
      <c r="N205" s="235" t="s">
        <v>41</v>
      </c>
      <c r="O205" s="90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8" t="s">
        <v>238</v>
      </c>
      <c r="AT205" s="238" t="s">
        <v>148</v>
      </c>
      <c r="AU205" s="238" t="s">
        <v>80</v>
      </c>
      <c r="AY205" s="16" t="s">
        <v>146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6" t="s">
        <v>83</v>
      </c>
      <c r="BK205" s="239">
        <f>ROUND(I205*H205,2)</f>
        <v>0</v>
      </c>
      <c r="BL205" s="16" t="s">
        <v>238</v>
      </c>
      <c r="BM205" s="238" t="s">
        <v>984</v>
      </c>
    </row>
    <row r="206" s="2" customFormat="1">
      <c r="A206" s="37"/>
      <c r="B206" s="38"/>
      <c r="C206" s="39"/>
      <c r="D206" s="240" t="s">
        <v>154</v>
      </c>
      <c r="E206" s="39"/>
      <c r="F206" s="241" t="s">
        <v>983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154</v>
      </c>
      <c r="AU206" s="16" t="s">
        <v>80</v>
      </c>
    </row>
    <row r="207" s="2" customFormat="1" ht="16.5" customHeight="1">
      <c r="A207" s="37"/>
      <c r="B207" s="38"/>
      <c r="C207" s="226" t="s">
        <v>386</v>
      </c>
      <c r="D207" s="226" t="s">
        <v>148</v>
      </c>
      <c r="E207" s="227" t="s">
        <v>985</v>
      </c>
      <c r="F207" s="228" t="s">
        <v>986</v>
      </c>
      <c r="G207" s="229" t="s">
        <v>198</v>
      </c>
      <c r="H207" s="230">
        <v>64</v>
      </c>
      <c r="I207" s="231"/>
      <c r="J207" s="232">
        <f>ROUND(I207*H207,2)</f>
        <v>0</v>
      </c>
      <c r="K207" s="233"/>
      <c r="L207" s="43"/>
      <c r="M207" s="234" t="s">
        <v>1</v>
      </c>
      <c r="N207" s="235" t="s">
        <v>41</v>
      </c>
      <c r="O207" s="90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8" t="s">
        <v>238</v>
      </c>
      <c r="AT207" s="238" t="s">
        <v>148</v>
      </c>
      <c r="AU207" s="238" t="s">
        <v>80</v>
      </c>
      <c r="AY207" s="16" t="s">
        <v>146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6" t="s">
        <v>83</v>
      </c>
      <c r="BK207" s="239">
        <f>ROUND(I207*H207,2)</f>
        <v>0</v>
      </c>
      <c r="BL207" s="16" t="s">
        <v>238</v>
      </c>
      <c r="BM207" s="238" t="s">
        <v>987</v>
      </c>
    </row>
    <row r="208" s="2" customFormat="1">
      <c r="A208" s="37"/>
      <c r="B208" s="38"/>
      <c r="C208" s="39"/>
      <c r="D208" s="240" t="s">
        <v>154</v>
      </c>
      <c r="E208" s="39"/>
      <c r="F208" s="241" t="s">
        <v>986</v>
      </c>
      <c r="G208" s="39"/>
      <c r="H208" s="39"/>
      <c r="I208" s="242"/>
      <c r="J208" s="39"/>
      <c r="K208" s="39"/>
      <c r="L208" s="43"/>
      <c r="M208" s="243"/>
      <c r="N208" s="244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154</v>
      </c>
      <c r="AU208" s="16" t="s">
        <v>80</v>
      </c>
    </row>
    <row r="209" s="2" customFormat="1" ht="16.5" customHeight="1">
      <c r="A209" s="37"/>
      <c r="B209" s="38"/>
      <c r="C209" s="226" t="s">
        <v>390</v>
      </c>
      <c r="D209" s="226" t="s">
        <v>148</v>
      </c>
      <c r="E209" s="227" t="s">
        <v>988</v>
      </c>
      <c r="F209" s="228" t="s">
        <v>989</v>
      </c>
      <c r="G209" s="229" t="s">
        <v>865</v>
      </c>
      <c r="H209" s="230">
        <v>4</v>
      </c>
      <c r="I209" s="231"/>
      <c r="J209" s="232">
        <f>ROUND(I209*H209,2)</f>
        <v>0</v>
      </c>
      <c r="K209" s="233"/>
      <c r="L209" s="43"/>
      <c r="M209" s="234" t="s">
        <v>1</v>
      </c>
      <c r="N209" s="235" t="s">
        <v>41</v>
      </c>
      <c r="O209" s="90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8" t="s">
        <v>238</v>
      </c>
      <c r="AT209" s="238" t="s">
        <v>148</v>
      </c>
      <c r="AU209" s="238" t="s">
        <v>80</v>
      </c>
      <c r="AY209" s="16" t="s">
        <v>146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6" t="s">
        <v>83</v>
      </c>
      <c r="BK209" s="239">
        <f>ROUND(I209*H209,2)</f>
        <v>0</v>
      </c>
      <c r="BL209" s="16" t="s">
        <v>238</v>
      </c>
      <c r="BM209" s="238" t="s">
        <v>990</v>
      </c>
    </row>
    <row r="210" s="2" customFormat="1">
      <c r="A210" s="37"/>
      <c r="B210" s="38"/>
      <c r="C210" s="39"/>
      <c r="D210" s="240" t="s">
        <v>154</v>
      </c>
      <c r="E210" s="39"/>
      <c r="F210" s="241" t="s">
        <v>989</v>
      </c>
      <c r="G210" s="39"/>
      <c r="H210" s="39"/>
      <c r="I210" s="242"/>
      <c r="J210" s="39"/>
      <c r="K210" s="39"/>
      <c r="L210" s="43"/>
      <c r="M210" s="243"/>
      <c r="N210" s="244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154</v>
      </c>
      <c r="AU210" s="16" t="s">
        <v>80</v>
      </c>
    </row>
    <row r="211" s="2" customFormat="1" ht="16.5" customHeight="1">
      <c r="A211" s="37"/>
      <c r="B211" s="38"/>
      <c r="C211" s="226" t="s">
        <v>394</v>
      </c>
      <c r="D211" s="226" t="s">
        <v>148</v>
      </c>
      <c r="E211" s="227" t="s">
        <v>991</v>
      </c>
      <c r="F211" s="228" t="s">
        <v>992</v>
      </c>
      <c r="G211" s="229" t="s">
        <v>865</v>
      </c>
      <c r="H211" s="230">
        <v>4</v>
      </c>
      <c r="I211" s="231"/>
      <c r="J211" s="232">
        <f>ROUND(I211*H211,2)</f>
        <v>0</v>
      </c>
      <c r="K211" s="233"/>
      <c r="L211" s="43"/>
      <c r="M211" s="234" t="s">
        <v>1</v>
      </c>
      <c r="N211" s="235" t="s">
        <v>41</v>
      </c>
      <c r="O211" s="90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8" t="s">
        <v>238</v>
      </c>
      <c r="AT211" s="238" t="s">
        <v>148</v>
      </c>
      <c r="AU211" s="238" t="s">
        <v>80</v>
      </c>
      <c r="AY211" s="16" t="s">
        <v>146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6" t="s">
        <v>83</v>
      </c>
      <c r="BK211" s="239">
        <f>ROUND(I211*H211,2)</f>
        <v>0</v>
      </c>
      <c r="BL211" s="16" t="s">
        <v>238</v>
      </c>
      <c r="BM211" s="238" t="s">
        <v>993</v>
      </c>
    </row>
    <row r="212" s="2" customFormat="1">
      <c r="A212" s="37"/>
      <c r="B212" s="38"/>
      <c r="C212" s="39"/>
      <c r="D212" s="240" t="s">
        <v>154</v>
      </c>
      <c r="E212" s="39"/>
      <c r="F212" s="241" t="s">
        <v>992</v>
      </c>
      <c r="G212" s="39"/>
      <c r="H212" s="39"/>
      <c r="I212" s="242"/>
      <c r="J212" s="39"/>
      <c r="K212" s="39"/>
      <c r="L212" s="43"/>
      <c r="M212" s="243"/>
      <c r="N212" s="244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154</v>
      </c>
      <c r="AU212" s="16" t="s">
        <v>80</v>
      </c>
    </row>
    <row r="213" s="2" customFormat="1" ht="16.5" customHeight="1">
      <c r="A213" s="37"/>
      <c r="B213" s="38"/>
      <c r="C213" s="226" t="s">
        <v>398</v>
      </c>
      <c r="D213" s="226" t="s">
        <v>148</v>
      </c>
      <c r="E213" s="227" t="s">
        <v>994</v>
      </c>
      <c r="F213" s="228" t="s">
        <v>995</v>
      </c>
      <c r="G213" s="229" t="s">
        <v>865</v>
      </c>
      <c r="H213" s="230">
        <v>4</v>
      </c>
      <c r="I213" s="231"/>
      <c r="J213" s="232">
        <f>ROUND(I213*H213,2)</f>
        <v>0</v>
      </c>
      <c r="K213" s="233"/>
      <c r="L213" s="43"/>
      <c r="M213" s="234" t="s">
        <v>1</v>
      </c>
      <c r="N213" s="235" t="s">
        <v>41</v>
      </c>
      <c r="O213" s="90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8" t="s">
        <v>238</v>
      </c>
      <c r="AT213" s="238" t="s">
        <v>148</v>
      </c>
      <c r="AU213" s="238" t="s">
        <v>80</v>
      </c>
      <c r="AY213" s="16" t="s">
        <v>146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6" t="s">
        <v>83</v>
      </c>
      <c r="BK213" s="239">
        <f>ROUND(I213*H213,2)</f>
        <v>0</v>
      </c>
      <c r="BL213" s="16" t="s">
        <v>238</v>
      </c>
      <c r="BM213" s="238" t="s">
        <v>996</v>
      </c>
    </row>
    <row r="214" s="2" customFormat="1">
      <c r="A214" s="37"/>
      <c r="B214" s="38"/>
      <c r="C214" s="39"/>
      <c r="D214" s="240" t="s">
        <v>154</v>
      </c>
      <c r="E214" s="39"/>
      <c r="F214" s="241" t="s">
        <v>995</v>
      </c>
      <c r="G214" s="39"/>
      <c r="H214" s="39"/>
      <c r="I214" s="242"/>
      <c r="J214" s="39"/>
      <c r="K214" s="39"/>
      <c r="L214" s="43"/>
      <c r="M214" s="243"/>
      <c r="N214" s="24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154</v>
      </c>
      <c r="AU214" s="16" t="s">
        <v>80</v>
      </c>
    </row>
    <row r="215" s="2" customFormat="1" ht="21.75" customHeight="1">
      <c r="A215" s="37"/>
      <c r="B215" s="38"/>
      <c r="C215" s="226" t="s">
        <v>402</v>
      </c>
      <c r="D215" s="226" t="s">
        <v>148</v>
      </c>
      <c r="E215" s="227" t="s">
        <v>997</v>
      </c>
      <c r="F215" s="228" t="s">
        <v>998</v>
      </c>
      <c r="G215" s="229" t="s">
        <v>865</v>
      </c>
      <c r="H215" s="230">
        <v>4</v>
      </c>
      <c r="I215" s="231"/>
      <c r="J215" s="232">
        <f>ROUND(I215*H215,2)</f>
        <v>0</v>
      </c>
      <c r="K215" s="233"/>
      <c r="L215" s="43"/>
      <c r="M215" s="234" t="s">
        <v>1</v>
      </c>
      <c r="N215" s="235" t="s">
        <v>41</v>
      </c>
      <c r="O215" s="90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8" t="s">
        <v>238</v>
      </c>
      <c r="AT215" s="238" t="s">
        <v>148</v>
      </c>
      <c r="AU215" s="238" t="s">
        <v>80</v>
      </c>
      <c r="AY215" s="16" t="s">
        <v>146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6" t="s">
        <v>83</v>
      </c>
      <c r="BK215" s="239">
        <f>ROUND(I215*H215,2)</f>
        <v>0</v>
      </c>
      <c r="BL215" s="16" t="s">
        <v>238</v>
      </c>
      <c r="BM215" s="238" t="s">
        <v>999</v>
      </c>
    </row>
    <row r="216" s="2" customFormat="1">
      <c r="A216" s="37"/>
      <c r="B216" s="38"/>
      <c r="C216" s="39"/>
      <c r="D216" s="240" t="s">
        <v>154</v>
      </c>
      <c r="E216" s="39"/>
      <c r="F216" s="241" t="s">
        <v>998</v>
      </c>
      <c r="G216" s="39"/>
      <c r="H216" s="39"/>
      <c r="I216" s="242"/>
      <c r="J216" s="39"/>
      <c r="K216" s="39"/>
      <c r="L216" s="43"/>
      <c r="M216" s="243"/>
      <c r="N216" s="24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154</v>
      </c>
      <c r="AU216" s="16" t="s">
        <v>80</v>
      </c>
    </row>
    <row r="217" s="2" customFormat="1" ht="21.75" customHeight="1">
      <c r="A217" s="37"/>
      <c r="B217" s="38"/>
      <c r="C217" s="226" t="s">
        <v>407</v>
      </c>
      <c r="D217" s="226" t="s">
        <v>148</v>
      </c>
      <c r="E217" s="227" t="s">
        <v>1000</v>
      </c>
      <c r="F217" s="228" t="s">
        <v>1001</v>
      </c>
      <c r="G217" s="229" t="s">
        <v>865</v>
      </c>
      <c r="H217" s="230">
        <v>4</v>
      </c>
      <c r="I217" s="231"/>
      <c r="J217" s="232">
        <f>ROUND(I217*H217,2)</f>
        <v>0</v>
      </c>
      <c r="K217" s="233"/>
      <c r="L217" s="43"/>
      <c r="M217" s="234" t="s">
        <v>1</v>
      </c>
      <c r="N217" s="235" t="s">
        <v>41</v>
      </c>
      <c r="O217" s="90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8" t="s">
        <v>238</v>
      </c>
      <c r="AT217" s="238" t="s">
        <v>148</v>
      </c>
      <c r="AU217" s="238" t="s">
        <v>80</v>
      </c>
      <c r="AY217" s="16" t="s">
        <v>146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6" t="s">
        <v>83</v>
      </c>
      <c r="BK217" s="239">
        <f>ROUND(I217*H217,2)</f>
        <v>0</v>
      </c>
      <c r="BL217" s="16" t="s">
        <v>238</v>
      </c>
      <c r="BM217" s="238" t="s">
        <v>1002</v>
      </c>
    </row>
    <row r="218" s="2" customFormat="1">
      <c r="A218" s="37"/>
      <c r="B218" s="38"/>
      <c r="C218" s="39"/>
      <c r="D218" s="240" t="s">
        <v>154</v>
      </c>
      <c r="E218" s="39"/>
      <c r="F218" s="241" t="s">
        <v>1001</v>
      </c>
      <c r="G218" s="39"/>
      <c r="H218" s="39"/>
      <c r="I218" s="242"/>
      <c r="J218" s="39"/>
      <c r="K218" s="39"/>
      <c r="L218" s="43"/>
      <c r="M218" s="243"/>
      <c r="N218" s="244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154</v>
      </c>
      <c r="AU218" s="16" t="s">
        <v>80</v>
      </c>
    </row>
    <row r="219" s="2" customFormat="1" ht="16.5" customHeight="1">
      <c r="A219" s="37"/>
      <c r="B219" s="38"/>
      <c r="C219" s="226" t="s">
        <v>412</v>
      </c>
      <c r="D219" s="226" t="s">
        <v>148</v>
      </c>
      <c r="E219" s="227" t="s">
        <v>1003</v>
      </c>
      <c r="F219" s="228" t="s">
        <v>1004</v>
      </c>
      <c r="G219" s="229" t="s">
        <v>865</v>
      </c>
      <c r="H219" s="230">
        <v>4</v>
      </c>
      <c r="I219" s="231"/>
      <c r="J219" s="232">
        <f>ROUND(I219*H219,2)</f>
        <v>0</v>
      </c>
      <c r="K219" s="233"/>
      <c r="L219" s="43"/>
      <c r="M219" s="234" t="s">
        <v>1</v>
      </c>
      <c r="N219" s="235" t="s">
        <v>41</v>
      </c>
      <c r="O219" s="90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8" t="s">
        <v>238</v>
      </c>
      <c r="AT219" s="238" t="s">
        <v>148</v>
      </c>
      <c r="AU219" s="238" t="s">
        <v>80</v>
      </c>
      <c r="AY219" s="16" t="s">
        <v>146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6" t="s">
        <v>83</v>
      </c>
      <c r="BK219" s="239">
        <f>ROUND(I219*H219,2)</f>
        <v>0</v>
      </c>
      <c r="BL219" s="16" t="s">
        <v>238</v>
      </c>
      <c r="BM219" s="238" t="s">
        <v>1005</v>
      </c>
    </row>
    <row r="220" s="2" customFormat="1">
      <c r="A220" s="37"/>
      <c r="B220" s="38"/>
      <c r="C220" s="39"/>
      <c r="D220" s="240" t="s">
        <v>154</v>
      </c>
      <c r="E220" s="39"/>
      <c r="F220" s="241" t="s">
        <v>1004</v>
      </c>
      <c r="G220" s="39"/>
      <c r="H220" s="39"/>
      <c r="I220" s="242"/>
      <c r="J220" s="39"/>
      <c r="K220" s="39"/>
      <c r="L220" s="43"/>
      <c r="M220" s="243"/>
      <c r="N220" s="24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154</v>
      </c>
      <c r="AU220" s="16" t="s">
        <v>80</v>
      </c>
    </row>
    <row r="221" s="2" customFormat="1" ht="16.5" customHeight="1">
      <c r="A221" s="37"/>
      <c r="B221" s="38"/>
      <c r="C221" s="226" t="s">
        <v>416</v>
      </c>
      <c r="D221" s="226" t="s">
        <v>148</v>
      </c>
      <c r="E221" s="227" t="s">
        <v>1006</v>
      </c>
      <c r="F221" s="228" t="s">
        <v>1007</v>
      </c>
      <c r="G221" s="229" t="s">
        <v>865</v>
      </c>
      <c r="H221" s="230">
        <v>4</v>
      </c>
      <c r="I221" s="231"/>
      <c r="J221" s="232">
        <f>ROUND(I221*H221,2)</f>
        <v>0</v>
      </c>
      <c r="K221" s="233"/>
      <c r="L221" s="43"/>
      <c r="M221" s="234" t="s">
        <v>1</v>
      </c>
      <c r="N221" s="235" t="s">
        <v>41</v>
      </c>
      <c r="O221" s="90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8" t="s">
        <v>238</v>
      </c>
      <c r="AT221" s="238" t="s">
        <v>148</v>
      </c>
      <c r="AU221" s="238" t="s">
        <v>80</v>
      </c>
      <c r="AY221" s="16" t="s">
        <v>146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6" t="s">
        <v>83</v>
      </c>
      <c r="BK221" s="239">
        <f>ROUND(I221*H221,2)</f>
        <v>0</v>
      </c>
      <c r="BL221" s="16" t="s">
        <v>238</v>
      </c>
      <c r="BM221" s="238" t="s">
        <v>1008</v>
      </c>
    </row>
    <row r="222" s="2" customFormat="1">
      <c r="A222" s="37"/>
      <c r="B222" s="38"/>
      <c r="C222" s="39"/>
      <c r="D222" s="240" t="s">
        <v>154</v>
      </c>
      <c r="E222" s="39"/>
      <c r="F222" s="241" t="s">
        <v>1007</v>
      </c>
      <c r="G222" s="39"/>
      <c r="H222" s="39"/>
      <c r="I222" s="242"/>
      <c r="J222" s="39"/>
      <c r="K222" s="39"/>
      <c r="L222" s="43"/>
      <c r="M222" s="243"/>
      <c r="N222" s="244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154</v>
      </c>
      <c r="AU222" s="16" t="s">
        <v>80</v>
      </c>
    </row>
    <row r="223" s="2" customFormat="1" ht="21.75" customHeight="1">
      <c r="A223" s="37"/>
      <c r="B223" s="38"/>
      <c r="C223" s="226" t="s">
        <v>420</v>
      </c>
      <c r="D223" s="226" t="s">
        <v>148</v>
      </c>
      <c r="E223" s="227" t="s">
        <v>1009</v>
      </c>
      <c r="F223" s="228" t="s">
        <v>1010</v>
      </c>
      <c r="G223" s="229" t="s">
        <v>865</v>
      </c>
      <c r="H223" s="230">
        <v>4</v>
      </c>
      <c r="I223" s="231"/>
      <c r="J223" s="232">
        <f>ROUND(I223*H223,2)</f>
        <v>0</v>
      </c>
      <c r="K223" s="233"/>
      <c r="L223" s="43"/>
      <c r="M223" s="234" t="s">
        <v>1</v>
      </c>
      <c r="N223" s="235" t="s">
        <v>41</v>
      </c>
      <c r="O223" s="90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8" t="s">
        <v>238</v>
      </c>
      <c r="AT223" s="238" t="s">
        <v>148</v>
      </c>
      <c r="AU223" s="238" t="s">
        <v>80</v>
      </c>
      <c r="AY223" s="16" t="s">
        <v>146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6" t="s">
        <v>83</v>
      </c>
      <c r="BK223" s="239">
        <f>ROUND(I223*H223,2)</f>
        <v>0</v>
      </c>
      <c r="BL223" s="16" t="s">
        <v>238</v>
      </c>
      <c r="BM223" s="238" t="s">
        <v>1011</v>
      </c>
    </row>
    <row r="224" s="2" customFormat="1">
      <c r="A224" s="37"/>
      <c r="B224" s="38"/>
      <c r="C224" s="39"/>
      <c r="D224" s="240" t="s">
        <v>154</v>
      </c>
      <c r="E224" s="39"/>
      <c r="F224" s="241" t="s">
        <v>1010</v>
      </c>
      <c r="G224" s="39"/>
      <c r="H224" s="39"/>
      <c r="I224" s="242"/>
      <c r="J224" s="39"/>
      <c r="K224" s="39"/>
      <c r="L224" s="43"/>
      <c r="M224" s="243"/>
      <c r="N224" s="24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154</v>
      </c>
      <c r="AU224" s="16" t="s">
        <v>80</v>
      </c>
    </row>
    <row r="225" s="2" customFormat="1" ht="21.75" customHeight="1">
      <c r="A225" s="37"/>
      <c r="B225" s="38"/>
      <c r="C225" s="226" t="s">
        <v>426</v>
      </c>
      <c r="D225" s="226" t="s">
        <v>148</v>
      </c>
      <c r="E225" s="227" t="s">
        <v>1012</v>
      </c>
      <c r="F225" s="228" t="s">
        <v>1013</v>
      </c>
      <c r="G225" s="229" t="s">
        <v>865</v>
      </c>
      <c r="H225" s="230">
        <v>4</v>
      </c>
      <c r="I225" s="231"/>
      <c r="J225" s="232">
        <f>ROUND(I225*H225,2)</f>
        <v>0</v>
      </c>
      <c r="K225" s="233"/>
      <c r="L225" s="43"/>
      <c r="M225" s="234" t="s">
        <v>1</v>
      </c>
      <c r="N225" s="235" t="s">
        <v>41</v>
      </c>
      <c r="O225" s="90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8" t="s">
        <v>238</v>
      </c>
      <c r="AT225" s="238" t="s">
        <v>148</v>
      </c>
      <c r="AU225" s="238" t="s">
        <v>80</v>
      </c>
      <c r="AY225" s="16" t="s">
        <v>146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6" t="s">
        <v>83</v>
      </c>
      <c r="BK225" s="239">
        <f>ROUND(I225*H225,2)</f>
        <v>0</v>
      </c>
      <c r="BL225" s="16" t="s">
        <v>238</v>
      </c>
      <c r="BM225" s="238" t="s">
        <v>1014</v>
      </c>
    </row>
    <row r="226" s="2" customFormat="1">
      <c r="A226" s="37"/>
      <c r="B226" s="38"/>
      <c r="C226" s="39"/>
      <c r="D226" s="240" t="s">
        <v>154</v>
      </c>
      <c r="E226" s="39"/>
      <c r="F226" s="241" t="s">
        <v>1013</v>
      </c>
      <c r="G226" s="39"/>
      <c r="H226" s="39"/>
      <c r="I226" s="242"/>
      <c r="J226" s="39"/>
      <c r="K226" s="39"/>
      <c r="L226" s="43"/>
      <c r="M226" s="243"/>
      <c r="N226" s="244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154</v>
      </c>
      <c r="AU226" s="16" t="s">
        <v>80</v>
      </c>
    </row>
    <row r="227" s="2" customFormat="1" ht="16.5" customHeight="1">
      <c r="A227" s="37"/>
      <c r="B227" s="38"/>
      <c r="C227" s="226" t="s">
        <v>432</v>
      </c>
      <c r="D227" s="226" t="s">
        <v>148</v>
      </c>
      <c r="E227" s="227" t="s">
        <v>1015</v>
      </c>
      <c r="F227" s="228" t="s">
        <v>1016</v>
      </c>
      <c r="G227" s="229" t="s">
        <v>865</v>
      </c>
      <c r="H227" s="230">
        <v>10</v>
      </c>
      <c r="I227" s="231"/>
      <c r="J227" s="232">
        <f>ROUND(I227*H227,2)</f>
        <v>0</v>
      </c>
      <c r="K227" s="233"/>
      <c r="L227" s="43"/>
      <c r="M227" s="234" t="s">
        <v>1</v>
      </c>
      <c r="N227" s="235" t="s">
        <v>41</v>
      </c>
      <c r="O227" s="90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8" t="s">
        <v>238</v>
      </c>
      <c r="AT227" s="238" t="s">
        <v>148</v>
      </c>
      <c r="AU227" s="238" t="s">
        <v>80</v>
      </c>
      <c r="AY227" s="16" t="s">
        <v>146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6" t="s">
        <v>83</v>
      </c>
      <c r="BK227" s="239">
        <f>ROUND(I227*H227,2)</f>
        <v>0</v>
      </c>
      <c r="BL227" s="16" t="s">
        <v>238</v>
      </c>
      <c r="BM227" s="238" t="s">
        <v>1017</v>
      </c>
    </row>
    <row r="228" s="2" customFormat="1">
      <c r="A228" s="37"/>
      <c r="B228" s="38"/>
      <c r="C228" s="39"/>
      <c r="D228" s="240" t="s">
        <v>154</v>
      </c>
      <c r="E228" s="39"/>
      <c r="F228" s="241" t="s">
        <v>1016</v>
      </c>
      <c r="G228" s="39"/>
      <c r="H228" s="39"/>
      <c r="I228" s="242"/>
      <c r="J228" s="39"/>
      <c r="K228" s="39"/>
      <c r="L228" s="43"/>
      <c r="M228" s="243"/>
      <c r="N228" s="244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154</v>
      </c>
      <c r="AU228" s="16" t="s">
        <v>80</v>
      </c>
    </row>
    <row r="229" s="2" customFormat="1" ht="16.5" customHeight="1">
      <c r="A229" s="37"/>
      <c r="B229" s="38"/>
      <c r="C229" s="226" t="s">
        <v>438</v>
      </c>
      <c r="D229" s="226" t="s">
        <v>148</v>
      </c>
      <c r="E229" s="227" t="s">
        <v>1018</v>
      </c>
      <c r="F229" s="228" t="s">
        <v>1019</v>
      </c>
      <c r="G229" s="229" t="s">
        <v>865</v>
      </c>
      <c r="H229" s="230">
        <v>4</v>
      </c>
      <c r="I229" s="231"/>
      <c r="J229" s="232">
        <f>ROUND(I229*H229,2)</f>
        <v>0</v>
      </c>
      <c r="K229" s="233"/>
      <c r="L229" s="43"/>
      <c r="M229" s="234" t="s">
        <v>1</v>
      </c>
      <c r="N229" s="235" t="s">
        <v>41</v>
      </c>
      <c r="O229" s="90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8" t="s">
        <v>238</v>
      </c>
      <c r="AT229" s="238" t="s">
        <v>148</v>
      </c>
      <c r="AU229" s="238" t="s">
        <v>80</v>
      </c>
      <c r="AY229" s="16" t="s">
        <v>146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6" t="s">
        <v>83</v>
      </c>
      <c r="BK229" s="239">
        <f>ROUND(I229*H229,2)</f>
        <v>0</v>
      </c>
      <c r="BL229" s="16" t="s">
        <v>238</v>
      </c>
      <c r="BM229" s="238" t="s">
        <v>1020</v>
      </c>
    </row>
    <row r="230" s="2" customFormat="1">
      <c r="A230" s="37"/>
      <c r="B230" s="38"/>
      <c r="C230" s="39"/>
      <c r="D230" s="240" t="s">
        <v>154</v>
      </c>
      <c r="E230" s="39"/>
      <c r="F230" s="241" t="s">
        <v>1019</v>
      </c>
      <c r="G230" s="39"/>
      <c r="H230" s="39"/>
      <c r="I230" s="242"/>
      <c r="J230" s="39"/>
      <c r="K230" s="39"/>
      <c r="L230" s="43"/>
      <c r="M230" s="243"/>
      <c r="N230" s="24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154</v>
      </c>
      <c r="AU230" s="16" t="s">
        <v>80</v>
      </c>
    </row>
    <row r="231" s="2" customFormat="1" ht="16.5" customHeight="1">
      <c r="A231" s="37"/>
      <c r="B231" s="38"/>
      <c r="C231" s="226" t="s">
        <v>443</v>
      </c>
      <c r="D231" s="226" t="s">
        <v>148</v>
      </c>
      <c r="E231" s="227" t="s">
        <v>1021</v>
      </c>
      <c r="F231" s="228" t="s">
        <v>1022</v>
      </c>
      <c r="G231" s="229" t="s">
        <v>865</v>
      </c>
      <c r="H231" s="230">
        <v>4</v>
      </c>
      <c r="I231" s="231"/>
      <c r="J231" s="232">
        <f>ROUND(I231*H231,2)</f>
        <v>0</v>
      </c>
      <c r="K231" s="233"/>
      <c r="L231" s="43"/>
      <c r="M231" s="234" t="s">
        <v>1</v>
      </c>
      <c r="N231" s="235" t="s">
        <v>41</v>
      </c>
      <c r="O231" s="90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8" t="s">
        <v>238</v>
      </c>
      <c r="AT231" s="238" t="s">
        <v>148</v>
      </c>
      <c r="AU231" s="238" t="s">
        <v>80</v>
      </c>
      <c r="AY231" s="16" t="s">
        <v>146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6" t="s">
        <v>83</v>
      </c>
      <c r="BK231" s="239">
        <f>ROUND(I231*H231,2)</f>
        <v>0</v>
      </c>
      <c r="BL231" s="16" t="s">
        <v>238</v>
      </c>
      <c r="BM231" s="238" t="s">
        <v>1023</v>
      </c>
    </row>
    <row r="232" s="2" customFormat="1">
      <c r="A232" s="37"/>
      <c r="B232" s="38"/>
      <c r="C232" s="39"/>
      <c r="D232" s="240" t="s">
        <v>154</v>
      </c>
      <c r="E232" s="39"/>
      <c r="F232" s="241" t="s">
        <v>1022</v>
      </c>
      <c r="G232" s="39"/>
      <c r="H232" s="39"/>
      <c r="I232" s="242"/>
      <c r="J232" s="39"/>
      <c r="K232" s="39"/>
      <c r="L232" s="43"/>
      <c r="M232" s="243"/>
      <c r="N232" s="24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154</v>
      </c>
      <c r="AU232" s="16" t="s">
        <v>80</v>
      </c>
    </row>
    <row r="233" s="2" customFormat="1" ht="16.5" customHeight="1">
      <c r="A233" s="37"/>
      <c r="B233" s="38"/>
      <c r="C233" s="226" t="s">
        <v>447</v>
      </c>
      <c r="D233" s="226" t="s">
        <v>148</v>
      </c>
      <c r="E233" s="227" t="s">
        <v>1024</v>
      </c>
      <c r="F233" s="228" t="s">
        <v>1025</v>
      </c>
      <c r="G233" s="229" t="s">
        <v>865</v>
      </c>
      <c r="H233" s="230">
        <v>4</v>
      </c>
      <c r="I233" s="231"/>
      <c r="J233" s="232">
        <f>ROUND(I233*H233,2)</f>
        <v>0</v>
      </c>
      <c r="K233" s="233"/>
      <c r="L233" s="43"/>
      <c r="M233" s="234" t="s">
        <v>1</v>
      </c>
      <c r="N233" s="235" t="s">
        <v>41</v>
      </c>
      <c r="O233" s="90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8" t="s">
        <v>238</v>
      </c>
      <c r="AT233" s="238" t="s">
        <v>148</v>
      </c>
      <c r="AU233" s="238" t="s">
        <v>80</v>
      </c>
      <c r="AY233" s="16" t="s">
        <v>146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6" t="s">
        <v>83</v>
      </c>
      <c r="BK233" s="239">
        <f>ROUND(I233*H233,2)</f>
        <v>0</v>
      </c>
      <c r="BL233" s="16" t="s">
        <v>238</v>
      </c>
      <c r="BM233" s="238" t="s">
        <v>1026</v>
      </c>
    </row>
    <row r="234" s="2" customFormat="1">
      <c r="A234" s="37"/>
      <c r="B234" s="38"/>
      <c r="C234" s="39"/>
      <c r="D234" s="240" t="s">
        <v>154</v>
      </c>
      <c r="E234" s="39"/>
      <c r="F234" s="241" t="s">
        <v>1025</v>
      </c>
      <c r="G234" s="39"/>
      <c r="H234" s="39"/>
      <c r="I234" s="242"/>
      <c r="J234" s="39"/>
      <c r="K234" s="39"/>
      <c r="L234" s="43"/>
      <c r="M234" s="243"/>
      <c r="N234" s="24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154</v>
      </c>
      <c r="AU234" s="16" t="s">
        <v>80</v>
      </c>
    </row>
    <row r="235" s="2" customFormat="1" ht="16.5" customHeight="1">
      <c r="A235" s="37"/>
      <c r="B235" s="38"/>
      <c r="C235" s="226" t="s">
        <v>451</v>
      </c>
      <c r="D235" s="226" t="s">
        <v>148</v>
      </c>
      <c r="E235" s="227" t="s">
        <v>1027</v>
      </c>
      <c r="F235" s="228" t="s">
        <v>1028</v>
      </c>
      <c r="G235" s="229" t="s">
        <v>865</v>
      </c>
      <c r="H235" s="230">
        <v>4</v>
      </c>
      <c r="I235" s="231"/>
      <c r="J235" s="232">
        <f>ROUND(I235*H235,2)</f>
        <v>0</v>
      </c>
      <c r="K235" s="233"/>
      <c r="L235" s="43"/>
      <c r="M235" s="234" t="s">
        <v>1</v>
      </c>
      <c r="N235" s="235" t="s">
        <v>41</v>
      </c>
      <c r="O235" s="90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8" t="s">
        <v>238</v>
      </c>
      <c r="AT235" s="238" t="s">
        <v>148</v>
      </c>
      <c r="AU235" s="238" t="s">
        <v>80</v>
      </c>
      <c r="AY235" s="16" t="s">
        <v>146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6" t="s">
        <v>83</v>
      </c>
      <c r="BK235" s="239">
        <f>ROUND(I235*H235,2)</f>
        <v>0</v>
      </c>
      <c r="BL235" s="16" t="s">
        <v>238</v>
      </c>
      <c r="BM235" s="238" t="s">
        <v>1029</v>
      </c>
    </row>
    <row r="236" s="2" customFormat="1">
      <c r="A236" s="37"/>
      <c r="B236" s="38"/>
      <c r="C236" s="39"/>
      <c r="D236" s="240" t="s">
        <v>154</v>
      </c>
      <c r="E236" s="39"/>
      <c r="F236" s="241" t="s">
        <v>1028</v>
      </c>
      <c r="G236" s="39"/>
      <c r="H236" s="39"/>
      <c r="I236" s="242"/>
      <c r="J236" s="39"/>
      <c r="K236" s="39"/>
      <c r="L236" s="43"/>
      <c r="M236" s="243"/>
      <c r="N236" s="24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154</v>
      </c>
      <c r="AU236" s="16" t="s">
        <v>80</v>
      </c>
    </row>
    <row r="237" s="2" customFormat="1" ht="16.5" customHeight="1">
      <c r="A237" s="37"/>
      <c r="B237" s="38"/>
      <c r="C237" s="226" t="s">
        <v>455</v>
      </c>
      <c r="D237" s="226" t="s">
        <v>148</v>
      </c>
      <c r="E237" s="227" t="s">
        <v>1030</v>
      </c>
      <c r="F237" s="228" t="s">
        <v>1031</v>
      </c>
      <c r="G237" s="229" t="s">
        <v>865</v>
      </c>
      <c r="H237" s="230">
        <v>4</v>
      </c>
      <c r="I237" s="231"/>
      <c r="J237" s="232">
        <f>ROUND(I237*H237,2)</f>
        <v>0</v>
      </c>
      <c r="K237" s="233"/>
      <c r="L237" s="43"/>
      <c r="M237" s="234" t="s">
        <v>1</v>
      </c>
      <c r="N237" s="235" t="s">
        <v>41</v>
      </c>
      <c r="O237" s="90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8" t="s">
        <v>238</v>
      </c>
      <c r="AT237" s="238" t="s">
        <v>148</v>
      </c>
      <c r="AU237" s="238" t="s">
        <v>80</v>
      </c>
      <c r="AY237" s="16" t="s">
        <v>146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6" t="s">
        <v>83</v>
      </c>
      <c r="BK237" s="239">
        <f>ROUND(I237*H237,2)</f>
        <v>0</v>
      </c>
      <c r="BL237" s="16" t="s">
        <v>238</v>
      </c>
      <c r="BM237" s="238" t="s">
        <v>1032</v>
      </c>
    </row>
    <row r="238" s="2" customFormat="1">
      <c r="A238" s="37"/>
      <c r="B238" s="38"/>
      <c r="C238" s="39"/>
      <c r="D238" s="240" t="s">
        <v>154</v>
      </c>
      <c r="E238" s="39"/>
      <c r="F238" s="241" t="s">
        <v>1031</v>
      </c>
      <c r="G238" s="39"/>
      <c r="H238" s="39"/>
      <c r="I238" s="242"/>
      <c r="J238" s="39"/>
      <c r="K238" s="39"/>
      <c r="L238" s="43"/>
      <c r="M238" s="243"/>
      <c r="N238" s="24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154</v>
      </c>
      <c r="AU238" s="16" t="s">
        <v>80</v>
      </c>
    </row>
    <row r="239" s="2" customFormat="1" ht="16.5" customHeight="1">
      <c r="A239" s="37"/>
      <c r="B239" s="38"/>
      <c r="C239" s="226" t="s">
        <v>459</v>
      </c>
      <c r="D239" s="226" t="s">
        <v>148</v>
      </c>
      <c r="E239" s="227" t="s">
        <v>1033</v>
      </c>
      <c r="F239" s="228" t="s">
        <v>1034</v>
      </c>
      <c r="G239" s="229" t="s">
        <v>865</v>
      </c>
      <c r="H239" s="230">
        <v>6</v>
      </c>
      <c r="I239" s="231"/>
      <c r="J239" s="232">
        <f>ROUND(I239*H239,2)</f>
        <v>0</v>
      </c>
      <c r="K239" s="233"/>
      <c r="L239" s="43"/>
      <c r="M239" s="234" t="s">
        <v>1</v>
      </c>
      <c r="N239" s="235" t="s">
        <v>41</v>
      </c>
      <c r="O239" s="90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8" t="s">
        <v>238</v>
      </c>
      <c r="AT239" s="238" t="s">
        <v>148</v>
      </c>
      <c r="AU239" s="238" t="s">
        <v>80</v>
      </c>
      <c r="AY239" s="16" t="s">
        <v>146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6" t="s">
        <v>83</v>
      </c>
      <c r="BK239" s="239">
        <f>ROUND(I239*H239,2)</f>
        <v>0</v>
      </c>
      <c r="BL239" s="16" t="s">
        <v>238</v>
      </c>
      <c r="BM239" s="238" t="s">
        <v>1035</v>
      </c>
    </row>
    <row r="240" s="2" customFormat="1">
      <c r="A240" s="37"/>
      <c r="B240" s="38"/>
      <c r="C240" s="39"/>
      <c r="D240" s="240" t="s">
        <v>154</v>
      </c>
      <c r="E240" s="39"/>
      <c r="F240" s="241" t="s">
        <v>1034</v>
      </c>
      <c r="G240" s="39"/>
      <c r="H240" s="39"/>
      <c r="I240" s="242"/>
      <c r="J240" s="39"/>
      <c r="K240" s="39"/>
      <c r="L240" s="43"/>
      <c r="M240" s="243"/>
      <c r="N240" s="24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154</v>
      </c>
      <c r="AU240" s="16" t="s">
        <v>80</v>
      </c>
    </row>
    <row r="241" s="2" customFormat="1" ht="16.5" customHeight="1">
      <c r="A241" s="37"/>
      <c r="B241" s="38"/>
      <c r="C241" s="226" t="s">
        <v>463</v>
      </c>
      <c r="D241" s="226" t="s">
        <v>148</v>
      </c>
      <c r="E241" s="227" t="s">
        <v>1036</v>
      </c>
      <c r="F241" s="228" t="s">
        <v>1037</v>
      </c>
      <c r="G241" s="229" t="s">
        <v>865</v>
      </c>
      <c r="H241" s="230">
        <v>6</v>
      </c>
      <c r="I241" s="231"/>
      <c r="J241" s="232">
        <f>ROUND(I241*H241,2)</f>
        <v>0</v>
      </c>
      <c r="K241" s="233"/>
      <c r="L241" s="43"/>
      <c r="M241" s="234" t="s">
        <v>1</v>
      </c>
      <c r="N241" s="235" t="s">
        <v>41</v>
      </c>
      <c r="O241" s="90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8" t="s">
        <v>238</v>
      </c>
      <c r="AT241" s="238" t="s">
        <v>148</v>
      </c>
      <c r="AU241" s="238" t="s">
        <v>80</v>
      </c>
      <c r="AY241" s="16" t="s">
        <v>146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6" t="s">
        <v>83</v>
      </c>
      <c r="BK241" s="239">
        <f>ROUND(I241*H241,2)</f>
        <v>0</v>
      </c>
      <c r="BL241" s="16" t="s">
        <v>238</v>
      </c>
      <c r="BM241" s="238" t="s">
        <v>1038</v>
      </c>
    </row>
    <row r="242" s="2" customFormat="1">
      <c r="A242" s="37"/>
      <c r="B242" s="38"/>
      <c r="C242" s="39"/>
      <c r="D242" s="240" t="s">
        <v>154</v>
      </c>
      <c r="E242" s="39"/>
      <c r="F242" s="241" t="s">
        <v>1037</v>
      </c>
      <c r="G242" s="39"/>
      <c r="H242" s="39"/>
      <c r="I242" s="242"/>
      <c r="J242" s="39"/>
      <c r="K242" s="39"/>
      <c r="L242" s="43"/>
      <c r="M242" s="243"/>
      <c r="N242" s="24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154</v>
      </c>
      <c r="AU242" s="16" t="s">
        <v>80</v>
      </c>
    </row>
    <row r="243" s="2" customFormat="1" ht="16.5" customHeight="1">
      <c r="A243" s="37"/>
      <c r="B243" s="38"/>
      <c r="C243" s="226" t="s">
        <v>467</v>
      </c>
      <c r="D243" s="226" t="s">
        <v>148</v>
      </c>
      <c r="E243" s="227" t="s">
        <v>96</v>
      </c>
      <c r="F243" s="228" t="s">
        <v>1039</v>
      </c>
      <c r="G243" s="229" t="s">
        <v>865</v>
      </c>
      <c r="H243" s="230">
        <v>6</v>
      </c>
      <c r="I243" s="231"/>
      <c r="J243" s="232">
        <f>ROUND(I243*H243,2)</f>
        <v>0</v>
      </c>
      <c r="K243" s="233"/>
      <c r="L243" s="43"/>
      <c r="M243" s="234" t="s">
        <v>1</v>
      </c>
      <c r="N243" s="235" t="s">
        <v>41</v>
      </c>
      <c r="O243" s="90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8" t="s">
        <v>238</v>
      </c>
      <c r="AT243" s="238" t="s">
        <v>148</v>
      </c>
      <c r="AU243" s="238" t="s">
        <v>80</v>
      </c>
      <c r="AY243" s="16" t="s">
        <v>146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6" t="s">
        <v>83</v>
      </c>
      <c r="BK243" s="239">
        <f>ROUND(I243*H243,2)</f>
        <v>0</v>
      </c>
      <c r="BL243" s="16" t="s">
        <v>238</v>
      </c>
      <c r="BM243" s="238" t="s">
        <v>1040</v>
      </c>
    </row>
    <row r="244" s="2" customFormat="1">
      <c r="A244" s="37"/>
      <c r="B244" s="38"/>
      <c r="C244" s="39"/>
      <c r="D244" s="240" t="s">
        <v>154</v>
      </c>
      <c r="E244" s="39"/>
      <c r="F244" s="241" t="s">
        <v>1039</v>
      </c>
      <c r="G244" s="39"/>
      <c r="H244" s="39"/>
      <c r="I244" s="242"/>
      <c r="J244" s="39"/>
      <c r="K244" s="39"/>
      <c r="L244" s="43"/>
      <c r="M244" s="243"/>
      <c r="N244" s="24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154</v>
      </c>
      <c r="AU244" s="16" t="s">
        <v>80</v>
      </c>
    </row>
    <row r="245" s="2" customFormat="1" ht="16.5" customHeight="1">
      <c r="A245" s="37"/>
      <c r="B245" s="38"/>
      <c r="C245" s="226" t="s">
        <v>471</v>
      </c>
      <c r="D245" s="226" t="s">
        <v>148</v>
      </c>
      <c r="E245" s="227" t="s">
        <v>1041</v>
      </c>
      <c r="F245" s="228" t="s">
        <v>1042</v>
      </c>
      <c r="G245" s="229" t="s">
        <v>865</v>
      </c>
      <c r="H245" s="230">
        <v>6</v>
      </c>
      <c r="I245" s="231"/>
      <c r="J245" s="232">
        <f>ROUND(I245*H245,2)</f>
        <v>0</v>
      </c>
      <c r="K245" s="233"/>
      <c r="L245" s="43"/>
      <c r="M245" s="234" t="s">
        <v>1</v>
      </c>
      <c r="N245" s="235" t="s">
        <v>41</v>
      </c>
      <c r="O245" s="90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8" t="s">
        <v>238</v>
      </c>
      <c r="AT245" s="238" t="s">
        <v>148</v>
      </c>
      <c r="AU245" s="238" t="s">
        <v>80</v>
      </c>
      <c r="AY245" s="16" t="s">
        <v>146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6" t="s">
        <v>83</v>
      </c>
      <c r="BK245" s="239">
        <f>ROUND(I245*H245,2)</f>
        <v>0</v>
      </c>
      <c r="BL245" s="16" t="s">
        <v>238</v>
      </c>
      <c r="BM245" s="238" t="s">
        <v>1043</v>
      </c>
    </row>
    <row r="246" s="2" customFormat="1">
      <c r="A246" s="37"/>
      <c r="B246" s="38"/>
      <c r="C246" s="39"/>
      <c r="D246" s="240" t="s">
        <v>154</v>
      </c>
      <c r="E246" s="39"/>
      <c r="F246" s="241" t="s">
        <v>1042</v>
      </c>
      <c r="G246" s="39"/>
      <c r="H246" s="39"/>
      <c r="I246" s="242"/>
      <c r="J246" s="39"/>
      <c r="K246" s="39"/>
      <c r="L246" s="43"/>
      <c r="M246" s="243"/>
      <c r="N246" s="244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154</v>
      </c>
      <c r="AU246" s="16" t="s">
        <v>80</v>
      </c>
    </row>
    <row r="247" s="2" customFormat="1" ht="16.5" customHeight="1">
      <c r="A247" s="37"/>
      <c r="B247" s="38"/>
      <c r="C247" s="226" t="s">
        <v>475</v>
      </c>
      <c r="D247" s="226" t="s">
        <v>148</v>
      </c>
      <c r="E247" s="227" t="s">
        <v>1044</v>
      </c>
      <c r="F247" s="228" t="s">
        <v>1045</v>
      </c>
      <c r="G247" s="229" t="s">
        <v>865</v>
      </c>
      <c r="H247" s="230">
        <v>10</v>
      </c>
      <c r="I247" s="231"/>
      <c r="J247" s="232">
        <f>ROUND(I247*H247,2)</f>
        <v>0</v>
      </c>
      <c r="K247" s="233"/>
      <c r="L247" s="43"/>
      <c r="M247" s="234" t="s">
        <v>1</v>
      </c>
      <c r="N247" s="235" t="s">
        <v>41</v>
      </c>
      <c r="O247" s="90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8" t="s">
        <v>238</v>
      </c>
      <c r="AT247" s="238" t="s">
        <v>148</v>
      </c>
      <c r="AU247" s="238" t="s">
        <v>80</v>
      </c>
      <c r="AY247" s="16" t="s">
        <v>146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6" t="s">
        <v>83</v>
      </c>
      <c r="BK247" s="239">
        <f>ROUND(I247*H247,2)</f>
        <v>0</v>
      </c>
      <c r="BL247" s="16" t="s">
        <v>238</v>
      </c>
      <c r="BM247" s="238" t="s">
        <v>1046</v>
      </c>
    </row>
    <row r="248" s="2" customFormat="1">
      <c r="A248" s="37"/>
      <c r="B248" s="38"/>
      <c r="C248" s="39"/>
      <c r="D248" s="240" t="s">
        <v>154</v>
      </c>
      <c r="E248" s="39"/>
      <c r="F248" s="241" t="s">
        <v>1045</v>
      </c>
      <c r="G248" s="39"/>
      <c r="H248" s="39"/>
      <c r="I248" s="242"/>
      <c r="J248" s="39"/>
      <c r="K248" s="39"/>
      <c r="L248" s="43"/>
      <c r="M248" s="243"/>
      <c r="N248" s="24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154</v>
      </c>
      <c r="AU248" s="16" t="s">
        <v>80</v>
      </c>
    </row>
    <row r="249" s="2" customFormat="1" ht="16.5" customHeight="1">
      <c r="A249" s="37"/>
      <c r="B249" s="38"/>
      <c r="C249" s="226" t="s">
        <v>479</v>
      </c>
      <c r="D249" s="226" t="s">
        <v>148</v>
      </c>
      <c r="E249" s="227" t="s">
        <v>1047</v>
      </c>
      <c r="F249" s="228" t="s">
        <v>1048</v>
      </c>
      <c r="G249" s="229" t="s">
        <v>198</v>
      </c>
      <c r="H249" s="230">
        <v>86</v>
      </c>
      <c r="I249" s="231"/>
      <c r="J249" s="232">
        <f>ROUND(I249*H249,2)</f>
        <v>0</v>
      </c>
      <c r="K249" s="233"/>
      <c r="L249" s="43"/>
      <c r="M249" s="234" t="s">
        <v>1</v>
      </c>
      <c r="N249" s="235" t="s">
        <v>41</v>
      </c>
      <c r="O249" s="90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8" t="s">
        <v>238</v>
      </c>
      <c r="AT249" s="238" t="s">
        <v>148</v>
      </c>
      <c r="AU249" s="238" t="s">
        <v>80</v>
      </c>
      <c r="AY249" s="16" t="s">
        <v>146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6" t="s">
        <v>83</v>
      </c>
      <c r="BK249" s="239">
        <f>ROUND(I249*H249,2)</f>
        <v>0</v>
      </c>
      <c r="BL249" s="16" t="s">
        <v>238</v>
      </c>
      <c r="BM249" s="238" t="s">
        <v>1049</v>
      </c>
    </row>
    <row r="250" s="2" customFormat="1">
      <c r="A250" s="37"/>
      <c r="B250" s="38"/>
      <c r="C250" s="39"/>
      <c r="D250" s="240" t="s">
        <v>154</v>
      </c>
      <c r="E250" s="39"/>
      <c r="F250" s="241" t="s">
        <v>1048</v>
      </c>
      <c r="G250" s="39"/>
      <c r="H250" s="39"/>
      <c r="I250" s="242"/>
      <c r="J250" s="39"/>
      <c r="K250" s="39"/>
      <c r="L250" s="43"/>
      <c r="M250" s="243"/>
      <c r="N250" s="24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154</v>
      </c>
      <c r="AU250" s="16" t="s">
        <v>80</v>
      </c>
    </row>
    <row r="251" s="2" customFormat="1" ht="21.75" customHeight="1">
      <c r="A251" s="37"/>
      <c r="B251" s="38"/>
      <c r="C251" s="226" t="s">
        <v>484</v>
      </c>
      <c r="D251" s="226" t="s">
        <v>148</v>
      </c>
      <c r="E251" s="227" t="s">
        <v>1050</v>
      </c>
      <c r="F251" s="228" t="s">
        <v>1051</v>
      </c>
      <c r="G251" s="229" t="s">
        <v>865</v>
      </c>
      <c r="H251" s="230">
        <v>60</v>
      </c>
      <c r="I251" s="231"/>
      <c r="J251" s="232">
        <f>ROUND(I251*H251,2)</f>
        <v>0</v>
      </c>
      <c r="K251" s="233"/>
      <c r="L251" s="43"/>
      <c r="M251" s="234" t="s">
        <v>1</v>
      </c>
      <c r="N251" s="235" t="s">
        <v>41</v>
      </c>
      <c r="O251" s="90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8" t="s">
        <v>238</v>
      </c>
      <c r="AT251" s="238" t="s">
        <v>148</v>
      </c>
      <c r="AU251" s="238" t="s">
        <v>80</v>
      </c>
      <c r="AY251" s="16" t="s">
        <v>146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6" t="s">
        <v>83</v>
      </c>
      <c r="BK251" s="239">
        <f>ROUND(I251*H251,2)</f>
        <v>0</v>
      </c>
      <c r="BL251" s="16" t="s">
        <v>238</v>
      </c>
      <c r="BM251" s="238" t="s">
        <v>1052</v>
      </c>
    </row>
    <row r="252" s="2" customFormat="1">
      <c r="A252" s="37"/>
      <c r="B252" s="38"/>
      <c r="C252" s="39"/>
      <c r="D252" s="240" t="s">
        <v>154</v>
      </c>
      <c r="E252" s="39"/>
      <c r="F252" s="241" t="s">
        <v>1051</v>
      </c>
      <c r="G252" s="39"/>
      <c r="H252" s="39"/>
      <c r="I252" s="242"/>
      <c r="J252" s="39"/>
      <c r="K252" s="39"/>
      <c r="L252" s="43"/>
      <c r="M252" s="243"/>
      <c r="N252" s="244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154</v>
      </c>
      <c r="AU252" s="16" t="s">
        <v>80</v>
      </c>
    </row>
    <row r="253" s="2" customFormat="1" ht="16.5" customHeight="1">
      <c r="A253" s="37"/>
      <c r="B253" s="38"/>
      <c r="C253" s="226" t="s">
        <v>491</v>
      </c>
      <c r="D253" s="226" t="s">
        <v>148</v>
      </c>
      <c r="E253" s="227" t="s">
        <v>1053</v>
      </c>
      <c r="F253" s="228" t="s">
        <v>1054</v>
      </c>
      <c r="G253" s="229" t="s">
        <v>865</v>
      </c>
      <c r="H253" s="230">
        <v>1</v>
      </c>
      <c r="I253" s="231"/>
      <c r="J253" s="232">
        <f>ROUND(I253*H253,2)</f>
        <v>0</v>
      </c>
      <c r="K253" s="233"/>
      <c r="L253" s="43"/>
      <c r="M253" s="234" t="s">
        <v>1</v>
      </c>
      <c r="N253" s="235" t="s">
        <v>41</v>
      </c>
      <c r="O253" s="90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8" t="s">
        <v>238</v>
      </c>
      <c r="AT253" s="238" t="s">
        <v>148</v>
      </c>
      <c r="AU253" s="238" t="s">
        <v>80</v>
      </c>
      <c r="AY253" s="16" t="s">
        <v>146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6" t="s">
        <v>83</v>
      </c>
      <c r="BK253" s="239">
        <f>ROUND(I253*H253,2)</f>
        <v>0</v>
      </c>
      <c r="BL253" s="16" t="s">
        <v>238</v>
      </c>
      <c r="BM253" s="238" t="s">
        <v>1055</v>
      </c>
    </row>
    <row r="254" s="2" customFormat="1">
      <c r="A254" s="37"/>
      <c r="B254" s="38"/>
      <c r="C254" s="39"/>
      <c r="D254" s="240" t="s">
        <v>154</v>
      </c>
      <c r="E254" s="39"/>
      <c r="F254" s="241" t="s">
        <v>1054</v>
      </c>
      <c r="G254" s="39"/>
      <c r="H254" s="39"/>
      <c r="I254" s="242"/>
      <c r="J254" s="39"/>
      <c r="K254" s="39"/>
      <c r="L254" s="43"/>
      <c r="M254" s="243"/>
      <c r="N254" s="244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154</v>
      </c>
      <c r="AU254" s="16" t="s">
        <v>80</v>
      </c>
    </row>
    <row r="255" s="2" customFormat="1" ht="16.5" customHeight="1">
      <c r="A255" s="37"/>
      <c r="B255" s="38"/>
      <c r="C255" s="226" t="s">
        <v>495</v>
      </c>
      <c r="D255" s="226" t="s">
        <v>148</v>
      </c>
      <c r="E255" s="227" t="s">
        <v>1056</v>
      </c>
      <c r="F255" s="228" t="s">
        <v>1057</v>
      </c>
      <c r="G255" s="229" t="s">
        <v>865</v>
      </c>
      <c r="H255" s="230">
        <v>19</v>
      </c>
      <c r="I255" s="231"/>
      <c r="J255" s="232">
        <f>ROUND(I255*H255,2)</f>
        <v>0</v>
      </c>
      <c r="K255" s="233"/>
      <c r="L255" s="43"/>
      <c r="M255" s="234" t="s">
        <v>1</v>
      </c>
      <c r="N255" s="235" t="s">
        <v>41</v>
      </c>
      <c r="O255" s="90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8" t="s">
        <v>238</v>
      </c>
      <c r="AT255" s="238" t="s">
        <v>148</v>
      </c>
      <c r="AU255" s="238" t="s">
        <v>80</v>
      </c>
      <c r="AY255" s="16" t="s">
        <v>146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6" t="s">
        <v>83</v>
      </c>
      <c r="BK255" s="239">
        <f>ROUND(I255*H255,2)</f>
        <v>0</v>
      </c>
      <c r="BL255" s="16" t="s">
        <v>238</v>
      </c>
      <c r="BM255" s="238" t="s">
        <v>1058</v>
      </c>
    </row>
    <row r="256" s="2" customFormat="1">
      <c r="A256" s="37"/>
      <c r="B256" s="38"/>
      <c r="C256" s="39"/>
      <c r="D256" s="240" t="s">
        <v>154</v>
      </c>
      <c r="E256" s="39"/>
      <c r="F256" s="241" t="s">
        <v>1057</v>
      </c>
      <c r="G256" s="39"/>
      <c r="H256" s="39"/>
      <c r="I256" s="242"/>
      <c r="J256" s="39"/>
      <c r="K256" s="39"/>
      <c r="L256" s="43"/>
      <c r="M256" s="243"/>
      <c r="N256" s="24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154</v>
      </c>
      <c r="AU256" s="16" t="s">
        <v>80</v>
      </c>
    </row>
    <row r="257" s="2" customFormat="1" ht="16.5" customHeight="1">
      <c r="A257" s="37"/>
      <c r="B257" s="38"/>
      <c r="C257" s="226" t="s">
        <v>499</v>
      </c>
      <c r="D257" s="226" t="s">
        <v>148</v>
      </c>
      <c r="E257" s="227" t="s">
        <v>1059</v>
      </c>
      <c r="F257" s="228" t="s">
        <v>1060</v>
      </c>
      <c r="G257" s="229" t="s">
        <v>865</v>
      </c>
      <c r="H257" s="230">
        <v>76</v>
      </c>
      <c r="I257" s="231"/>
      <c r="J257" s="232">
        <f>ROUND(I257*H257,2)</f>
        <v>0</v>
      </c>
      <c r="K257" s="233"/>
      <c r="L257" s="43"/>
      <c r="M257" s="234" t="s">
        <v>1</v>
      </c>
      <c r="N257" s="235" t="s">
        <v>41</v>
      </c>
      <c r="O257" s="90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8" t="s">
        <v>238</v>
      </c>
      <c r="AT257" s="238" t="s">
        <v>148</v>
      </c>
      <c r="AU257" s="238" t="s">
        <v>80</v>
      </c>
      <c r="AY257" s="16" t="s">
        <v>146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6" t="s">
        <v>83</v>
      </c>
      <c r="BK257" s="239">
        <f>ROUND(I257*H257,2)</f>
        <v>0</v>
      </c>
      <c r="BL257" s="16" t="s">
        <v>238</v>
      </c>
      <c r="BM257" s="238" t="s">
        <v>1061</v>
      </c>
    </row>
    <row r="258" s="2" customFormat="1">
      <c r="A258" s="37"/>
      <c r="B258" s="38"/>
      <c r="C258" s="39"/>
      <c r="D258" s="240" t="s">
        <v>154</v>
      </c>
      <c r="E258" s="39"/>
      <c r="F258" s="241" t="s">
        <v>1060</v>
      </c>
      <c r="G258" s="39"/>
      <c r="H258" s="39"/>
      <c r="I258" s="242"/>
      <c r="J258" s="39"/>
      <c r="K258" s="39"/>
      <c r="L258" s="43"/>
      <c r="M258" s="243"/>
      <c r="N258" s="244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154</v>
      </c>
      <c r="AU258" s="16" t="s">
        <v>80</v>
      </c>
    </row>
    <row r="259" s="2" customFormat="1" ht="16.5" customHeight="1">
      <c r="A259" s="37"/>
      <c r="B259" s="38"/>
      <c r="C259" s="226" t="s">
        <v>503</v>
      </c>
      <c r="D259" s="226" t="s">
        <v>148</v>
      </c>
      <c r="E259" s="227" t="s">
        <v>1062</v>
      </c>
      <c r="F259" s="228" t="s">
        <v>1063</v>
      </c>
      <c r="G259" s="229" t="s">
        <v>198</v>
      </c>
      <c r="H259" s="230">
        <v>254</v>
      </c>
      <c r="I259" s="231"/>
      <c r="J259" s="232">
        <f>ROUND(I259*H259,2)</f>
        <v>0</v>
      </c>
      <c r="K259" s="233"/>
      <c r="L259" s="43"/>
      <c r="M259" s="234" t="s">
        <v>1</v>
      </c>
      <c r="N259" s="235" t="s">
        <v>41</v>
      </c>
      <c r="O259" s="90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8" t="s">
        <v>238</v>
      </c>
      <c r="AT259" s="238" t="s">
        <v>148</v>
      </c>
      <c r="AU259" s="238" t="s">
        <v>80</v>
      </c>
      <c r="AY259" s="16" t="s">
        <v>146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6" t="s">
        <v>83</v>
      </c>
      <c r="BK259" s="239">
        <f>ROUND(I259*H259,2)</f>
        <v>0</v>
      </c>
      <c r="BL259" s="16" t="s">
        <v>238</v>
      </c>
      <c r="BM259" s="238" t="s">
        <v>1064</v>
      </c>
    </row>
    <row r="260" s="2" customFormat="1">
      <c r="A260" s="37"/>
      <c r="B260" s="38"/>
      <c r="C260" s="39"/>
      <c r="D260" s="240" t="s">
        <v>154</v>
      </c>
      <c r="E260" s="39"/>
      <c r="F260" s="241" t="s">
        <v>1063</v>
      </c>
      <c r="G260" s="39"/>
      <c r="H260" s="39"/>
      <c r="I260" s="242"/>
      <c r="J260" s="39"/>
      <c r="K260" s="39"/>
      <c r="L260" s="43"/>
      <c r="M260" s="243"/>
      <c r="N260" s="24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154</v>
      </c>
      <c r="AU260" s="16" t="s">
        <v>80</v>
      </c>
    </row>
    <row r="261" s="2" customFormat="1" ht="16.5" customHeight="1">
      <c r="A261" s="37"/>
      <c r="B261" s="38"/>
      <c r="C261" s="226" t="s">
        <v>507</v>
      </c>
      <c r="D261" s="226" t="s">
        <v>148</v>
      </c>
      <c r="E261" s="227" t="s">
        <v>1065</v>
      </c>
      <c r="F261" s="228" t="s">
        <v>1066</v>
      </c>
      <c r="G261" s="229" t="s">
        <v>198</v>
      </c>
      <c r="H261" s="230">
        <v>23</v>
      </c>
      <c r="I261" s="231"/>
      <c r="J261" s="232">
        <f>ROUND(I261*H261,2)</f>
        <v>0</v>
      </c>
      <c r="K261" s="233"/>
      <c r="L261" s="43"/>
      <c r="M261" s="234" t="s">
        <v>1</v>
      </c>
      <c r="N261" s="235" t="s">
        <v>41</v>
      </c>
      <c r="O261" s="90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8" t="s">
        <v>238</v>
      </c>
      <c r="AT261" s="238" t="s">
        <v>148</v>
      </c>
      <c r="AU261" s="238" t="s">
        <v>80</v>
      </c>
      <c r="AY261" s="16" t="s">
        <v>146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6" t="s">
        <v>83</v>
      </c>
      <c r="BK261" s="239">
        <f>ROUND(I261*H261,2)</f>
        <v>0</v>
      </c>
      <c r="BL261" s="16" t="s">
        <v>238</v>
      </c>
      <c r="BM261" s="238" t="s">
        <v>1067</v>
      </c>
    </row>
    <row r="262" s="2" customFormat="1">
      <c r="A262" s="37"/>
      <c r="B262" s="38"/>
      <c r="C262" s="39"/>
      <c r="D262" s="240" t="s">
        <v>154</v>
      </c>
      <c r="E262" s="39"/>
      <c r="F262" s="241" t="s">
        <v>1066</v>
      </c>
      <c r="G262" s="39"/>
      <c r="H262" s="39"/>
      <c r="I262" s="242"/>
      <c r="J262" s="39"/>
      <c r="K262" s="39"/>
      <c r="L262" s="43"/>
      <c r="M262" s="243"/>
      <c r="N262" s="24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154</v>
      </c>
      <c r="AU262" s="16" t="s">
        <v>80</v>
      </c>
    </row>
    <row r="263" s="2" customFormat="1" ht="16.5" customHeight="1">
      <c r="A263" s="37"/>
      <c r="B263" s="38"/>
      <c r="C263" s="226" t="s">
        <v>511</v>
      </c>
      <c r="D263" s="226" t="s">
        <v>148</v>
      </c>
      <c r="E263" s="227" t="s">
        <v>99</v>
      </c>
      <c r="F263" s="228" t="s">
        <v>1068</v>
      </c>
      <c r="G263" s="229" t="s">
        <v>198</v>
      </c>
      <c r="H263" s="230">
        <v>178</v>
      </c>
      <c r="I263" s="231"/>
      <c r="J263" s="232">
        <f>ROUND(I263*H263,2)</f>
        <v>0</v>
      </c>
      <c r="K263" s="233"/>
      <c r="L263" s="43"/>
      <c r="M263" s="234" t="s">
        <v>1</v>
      </c>
      <c r="N263" s="235" t="s">
        <v>41</v>
      </c>
      <c r="O263" s="90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8" t="s">
        <v>238</v>
      </c>
      <c r="AT263" s="238" t="s">
        <v>148</v>
      </c>
      <c r="AU263" s="238" t="s">
        <v>80</v>
      </c>
      <c r="AY263" s="16" t="s">
        <v>146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6" t="s">
        <v>83</v>
      </c>
      <c r="BK263" s="239">
        <f>ROUND(I263*H263,2)</f>
        <v>0</v>
      </c>
      <c r="BL263" s="16" t="s">
        <v>238</v>
      </c>
      <c r="BM263" s="238" t="s">
        <v>1069</v>
      </c>
    </row>
    <row r="264" s="2" customFormat="1">
      <c r="A264" s="37"/>
      <c r="B264" s="38"/>
      <c r="C264" s="39"/>
      <c r="D264" s="240" t="s">
        <v>154</v>
      </c>
      <c r="E264" s="39"/>
      <c r="F264" s="241" t="s">
        <v>1068</v>
      </c>
      <c r="G264" s="39"/>
      <c r="H264" s="39"/>
      <c r="I264" s="242"/>
      <c r="J264" s="39"/>
      <c r="K264" s="39"/>
      <c r="L264" s="43"/>
      <c r="M264" s="243"/>
      <c r="N264" s="24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154</v>
      </c>
      <c r="AU264" s="16" t="s">
        <v>80</v>
      </c>
    </row>
    <row r="265" s="2" customFormat="1" ht="16.5" customHeight="1">
      <c r="A265" s="37"/>
      <c r="B265" s="38"/>
      <c r="C265" s="226" t="s">
        <v>515</v>
      </c>
      <c r="D265" s="226" t="s">
        <v>148</v>
      </c>
      <c r="E265" s="227" t="s">
        <v>1070</v>
      </c>
      <c r="F265" s="228" t="s">
        <v>1071</v>
      </c>
      <c r="G265" s="229" t="s">
        <v>198</v>
      </c>
      <c r="H265" s="230">
        <v>53</v>
      </c>
      <c r="I265" s="231"/>
      <c r="J265" s="232">
        <f>ROUND(I265*H265,2)</f>
        <v>0</v>
      </c>
      <c r="K265" s="233"/>
      <c r="L265" s="43"/>
      <c r="M265" s="234" t="s">
        <v>1</v>
      </c>
      <c r="N265" s="235" t="s">
        <v>41</v>
      </c>
      <c r="O265" s="90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8" t="s">
        <v>238</v>
      </c>
      <c r="AT265" s="238" t="s">
        <v>148</v>
      </c>
      <c r="AU265" s="238" t="s">
        <v>80</v>
      </c>
      <c r="AY265" s="16" t="s">
        <v>146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6" t="s">
        <v>83</v>
      </c>
      <c r="BK265" s="239">
        <f>ROUND(I265*H265,2)</f>
        <v>0</v>
      </c>
      <c r="BL265" s="16" t="s">
        <v>238</v>
      </c>
      <c r="BM265" s="238" t="s">
        <v>1072</v>
      </c>
    </row>
    <row r="266" s="2" customFormat="1">
      <c r="A266" s="37"/>
      <c r="B266" s="38"/>
      <c r="C266" s="39"/>
      <c r="D266" s="240" t="s">
        <v>154</v>
      </c>
      <c r="E266" s="39"/>
      <c r="F266" s="241" t="s">
        <v>1071</v>
      </c>
      <c r="G266" s="39"/>
      <c r="H266" s="39"/>
      <c r="I266" s="242"/>
      <c r="J266" s="39"/>
      <c r="K266" s="39"/>
      <c r="L266" s="43"/>
      <c r="M266" s="243"/>
      <c r="N266" s="24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154</v>
      </c>
      <c r="AU266" s="16" t="s">
        <v>80</v>
      </c>
    </row>
    <row r="267" s="2" customFormat="1" ht="16.5" customHeight="1">
      <c r="A267" s="37"/>
      <c r="B267" s="38"/>
      <c r="C267" s="226" t="s">
        <v>519</v>
      </c>
      <c r="D267" s="226" t="s">
        <v>148</v>
      </c>
      <c r="E267" s="227" t="s">
        <v>1073</v>
      </c>
      <c r="F267" s="228" t="s">
        <v>1074</v>
      </c>
      <c r="G267" s="229" t="s">
        <v>280</v>
      </c>
      <c r="H267" s="230">
        <v>180</v>
      </c>
      <c r="I267" s="231"/>
      <c r="J267" s="232">
        <f>ROUND(I267*H267,2)</f>
        <v>0</v>
      </c>
      <c r="K267" s="233"/>
      <c r="L267" s="43"/>
      <c r="M267" s="234" t="s">
        <v>1</v>
      </c>
      <c r="N267" s="235" t="s">
        <v>41</v>
      </c>
      <c r="O267" s="90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8" t="s">
        <v>238</v>
      </c>
      <c r="AT267" s="238" t="s">
        <v>148</v>
      </c>
      <c r="AU267" s="238" t="s">
        <v>80</v>
      </c>
      <c r="AY267" s="16" t="s">
        <v>146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6" t="s">
        <v>83</v>
      </c>
      <c r="BK267" s="239">
        <f>ROUND(I267*H267,2)</f>
        <v>0</v>
      </c>
      <c r="BL267" s="16" t="s">
        <v>238</v>
      </c>
      <c r="BM267" s="238" t="s">
        <v>1075</v>
      </c>
    </row>
    <row r="268" s="2" customFormat="1">
      <c r="A268" s="37"/>
      <c r="B268" s="38"/>
      <c r="C268" s="39"/>
      <c r="D268" s="240" t="s">
        <v>154</v>
      </c>
      <c r="E268" s="39"/>
      <c r="F268" s="241" t="s">
        <v>1074</v>
      </c>
      <c r="G268" s="39"/>
      <c r="H268" s="39"/>
      <c r="I268" s="242"/>
      <c r="J268" s="39"/>
      <c r="K268" s="39"/>
      <c r="L268" s="43"/>
      <c r="M268" s="243"/>
      <c r="N268" s="24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154</v>
      </c>
      <c r="AU268" s="16" t="s">
        <v>80</v>
      </c>
    </row>
    <row r="269" s="2" customFormat="1" ht="16.5" customHeight="1">
      <c r="A269" s="37"/>
      <c r="B269" s="38"/>
      <c r="C269" s="226" t="s">
        <v>523</v>
      </c>
      <c r="D269" s="226" t="s">
        <v>148</v>
      </c>
      <c r="E269" s="227" t="s">
        <v>1076</v>
      </c>
      <c r="F269" s="228" t="s">
        <v>1077</v>
      </c>
      <c r="G269" s="229" t="s">
        <v>198</v>
      </c>
      <c r="H269" s="230">
        <v>11</v>
      </c>
      <c r="I269" s="231"/>
      <c r="J269" s="232">
        <f>ROUND(I269*H269,2)</f>
        <v>0</v>
      </c>
      <c r="K269" s="233"/>
      <c r="L269" s="43"/>
      <c r="M269" s="234" t="s">
        <v>1</v>
      </c>
      <c r="N269" s="235" t="s">
        <v>41</v>
      </c>
      <c r="O269" s="90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8" t="s">
        <v>238</v>
      </c>
      <c r="AT269" s="238" t="s">
        <v>148</v>
      </c>
      <c r="AU269" s="238" t="s">
        <v>80</v>
      </c>
      <c r="AY269" s="16" t="s">
        <v>146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6" t="s">
        <v>83</v>
      </c>
      <c r="BK269" s="239">
        <f>ROUND(I269*H269,2)</f>
        <v>0</v>
      </c>
      <c r="BL269" s="16" t="s">
        <v>238</v>
      </c>
      <c r="BM269" s="238" t="s">
        <v>1078</v>
      </c>
    </row>
    <row r="270" s="2" customFormat="1">
      <c r="A270" s="37"/>
      <c r="B270" s="38"/>
      <c r="C270" s="39"/>
      <c r="D270" s="240" t="s">
        <v>154</v>
      </c>
      <c r="E270" s="39"/>
      <c r="F270" s="241" t="s">
        <v>1077</v>
      </c>
      <c r="G270" s="39"/>
      <c r="H270" s="39"/>
      <c r="I270" s="242"/>
      <c r="J270" s="39"/>
      <c r="K270" s="39"/>
      <c r="L270" s="43"/>
      <c r="M270" s="243"/>
      <c r="N270" s="244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154</v>
      </c>
      <c r="AU270" s="16" t="s">
        <v>80</v>
      </c>
    </row>
    <row r="271" s="2" customFormat="1" ht="16.5" customHeight="1">
      <c r="A271" s="37"/>
      <c r="B271" s="38"/>
      <c r="C271" s="226" t="s">
        <v>527</v>
      </c>
      <c r="D271" s="226" t="s">
        <v>148</v>
      </c>
      <c r="E271" s="227" t="s">
        <v>1079</v>
      </c>
      <c r="F271" s="228" t="s">
        <v>1080</v>
      </c>
      <c r="G271" s="229" t="s">
        <v>198</v>
      </c>
      <c r="H271" s="230">
        <v>360</v>
      </c>
      <c r="I271" s="231"/>
      <c r="J271" s="232">
        <f>ROUND(I271*H271,2)</f>
        <v>0</v>
      </c>
      <c r="K271" s="233"/>
      <c r="L271" s="43"/>
      <c r="M271" s="234" t="s">
        <v>1</v>
      </c>
      <c r="N271" s="235" t="s">
        <v>41</v>
      </c>
      <c r="O271" s="90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8" t="s">
        <v>238</v>
      </c>
      <c r="AT271" s="238" t="s">
        <v>148</v>
      </c>
      <c r="AU271" s="238" t="s">
        <v>80</v>
      </c>
      <c r="AY271" s="16" t="s">
        <v>146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6" t="s">
        <v>83</v>
      </c>
      <c r="BK271" s="239">
        <f>ROUND(I271*H271,2)</f>
        <v>0</v>
      </c>
      <c r="BL271" s="16" t="s">
        <v>238</v>
      </c>
      <c r="BM271" s="238" t="s">
        <v>1081</v>
      </c>
    </row>
    <row r="272" s="2" customFormat="1">
      <c r="A272" s="37"/>
      <c r="B272" s="38"/>
      <c r="C272" s="39"/>
      <c r="D272" s="240" t="s">
        <v>154</v>
      </c>
      <c r="E272" s="39"/>
      <c r="F272" s="241" t="s">
        <v>1080</v>
      </c>
      <c r="G272" s="39"/>
      <c r="H272" s="39"/>
      <c r="I272" s="242"/>
      <c r="J272" s="39"/>
      <c r="K272" s="39"/>
      <c r="L272" s="43"/>
      <c r="M272" s="243"/>
      <c r="N272" s="24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154</v>
      </c>
      <c r="AU272" s="16" t="s">
        <v>80</v>
      </c>
    </row>
    <row r="273" s="2" customFormat="1" ht="16.5" customHeight="1">
      <c r="A273" s="37"/>
      <c r="B273" s="38"/>
      <c r="C273" s="226" t="s">
        <v>531</v>
      </c>
      <c r="D273" s="226" t="s">
        <v>148</v>
      </c>
      <c r="E273" s="227" t="s">
        <v>1082</v>
      </c>
      <c r="F273" s="228" t="s">
        <v>1083</v>
      </c>
      <c r="G273" s="229" t="s">
        <v>198</v>
      </c>
      <c r="H273" s="230">
        <v>104</v>
      </c>
      <c r="I273" s="231"/>
      <c r="J273" s="232">
        <f>ROUND(I273*H273,2)</f>
        <v>0</v>
      </c>
      <c r="K273" s="233"/>
      <c r="L273" s="43"/>
      <c r="M273" s="234" t="s">
        <v>1</v>
      </c>
      <c r="N273" s="235" t="s">
        <v>41</v>
      </c>
      <c r="O273" s="90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8" t="s">
        <v>238</v>
      </c>
      <c r="AT273" s="238" t="s">
        <v>148</v>
      </c>
      <c r="AU273" s="238" t="s">
        <v>80</v>
      </c>
      <c r="AY273" s="16" t="s">
        <v>146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6" t="s">
        <v>83</v>
      </c>
      <c r="BK273" s="239">
        <f>ROUND(I273*H273,2)</f>
        <v>0</v>
      </c>
      <c r="BL273" s="16" t="s">
        <v>238</v>
      </c>
      <c r="BM273" s="238" t="s">
        <v>1084</v>
      </c>
    </row>
    <row r="274" s="2" customFormat="1">
      <c r="A274" s="37"/>
      <c r="B274" s="38"/>
      <c r="C274" s="39"/>
      <c r="D274" s="240" t="s">
        <v>154</v>
      </c>
      <c r="E274" s="39"/>
      <c r="F274" s="241" t="s">
        <v>1083</v>
      </c>
      <c r="G274" s="39"/>
      <c r="H274" s="39"/>
      <c r="I274" s="242"/>
      <c r="J274" s="39"/>
      <c r="K274" s="39"/>
      <c r="L274" s="43"/>
      <c r="M274" s="243"/>
      <c r="N274" s="244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154</v>
      </c>
      <c r="AU274" s="16" t="s">
        <v>80</v>
      </c>
    </row>
    <row r="275" s="2" customFormat="1" ht="21.75" customHeight="1">
      <c r="A275" s="37"/>
      <c r="B275" s="38"/>
      <c r="C275" s="226" t="s">
        <v>535</v>
      </c>
      <c r="D275" s="226" t="s">
        <v>148</v>
      </c>
      <c r="E275" s="227" t="s">
        <v>1085</v>
      </c>
      <c r="F275" s="228" t="s">
        <v>1086</v>
      </c>
      <c r="G275" s="229" t="s">
        <v>198</v>
      </c>
      <c r="H275" s="230">
        <v>102</v>
      </c>
      <c r="I275" s="231"/>
      <c r="J275" s="232">
        <f>ROUND(I275*H275,2)</f>
        <v>0</v>
      </c>
      <c r="K275" s="233"/>
      <c r="L275" s="43"/>
      <c r="M275" s="234" t="s">
        <v>1</v>
      </c>
      <c r="N275" s="235" t="s">
        <v>41</v>
      </c>
      <c r="O275" s="90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8" t="s">
        <v>238</v>
      </c>
      <c r="AT275" s="238" t="s">
        <v>148</v>
      </c>
      <c r="AU275" s="238" t="s">
        <v>80</v>
      </c>
      <c r="AY275" s="16" t="s">
        <v>146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6" t="s">
        <v>83</v>
      </c>
      <c r="BK275" s="239">
        <f>ROUND(I275*H275,2)</f>
        <v>0</v>
      </c>
      <c r="BL275" s="16" t="s">
        <v>238</v>
      </c>
      <c r="BM275" s="238" t="s">
        <v>1087</v>
      </c>
    </row>
    <row r="276" s="2" customFormat="1">
      <c r="A276" s="37"/>
      <c r="B276" s="38"/>
      <c r="C276" s="39"/>
      <c r="D276" s="240" t="s">
        <v>154</v>
      </c>
      <c r="E276" s="39"/>
      <c r="F276" s="241" t="s">
        <v>1086</v>
      </c>
      <c r="G276" s="39"/>
      <c r="H276" s="39"/>
      <c r="I276" s="242"/>
      <c r="J276" s="39"/>
      <c r="K276" s="39"/>
      <c r="L276" s="43"/>
      <c r="M276" s="243"/>
      <c r="N276" s="244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154</v>
      </c>
      <c r="AU276" s="16" t="s">
        <v>80</v>
      </c>
    </row>
    <row r="277" s="2" customFormat="1" ht="16.5" customHeight="1">
      <c r="A277" s="37"/>
      <c r="B277" s="38"/>
      <c r="C277" s="226" t="s">
        <v>539</v>
      </c>
      <c r="D277" s="226" t="s">
        <v>148</v>
      </c>
      <c r="E277" s="227" t="s">
        <v>1088</v>
      </c>
      <c r="F277" s="228" t="s">
        <v>1089</v>
      </c>
      <c r="G277" s="229" t="s">
        <v>865</v>
      </c>
      <c r="H277" s="230">
        <v>1</v>
      </c>
      <c r="I277" s="231"/>
      <c r="J277" s="232">
        <f>ROUND(I277*H277,2)</f>
        <v>0</v>
      </c>
      <c r="K277" s="233"/>
      <c r="L277" s="43"/>
      <c r="M277" s="234" t="s">
        <v>1</v>
      </c>
      <c r="N277" s="235" t="s">
        <v>41</v>
      </c>
      <c r="O277" s="90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8" t="s">
        <v>238</v>
      </c>
      <c r="AT277" s="238" t="s">
        <v>148</v>
      </c>
      <c r="AU277" s="238" t="s">
        <v>80</v>
      </c>
      <c r="AY277" s="16" t="s">
        <v>146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6" t="s">
        <v>83</v>
      </c>
      <c r="BK277" s="239">
        <f>ROUND(I277*H277,2)</f>
        <v>0</v>
      </c>
      <c r="BL277" s="16" t="s">
        <v>238</v>
      </c>
      <c r="BM277" s="238" t="s">
        <v>1090</v>
      </c>
    </row>
    <row r="278" s="2" customFormat="1">
      <c r="A278" s="37"/>
      <c r="B278" s="38"/>
      <c r="C278" s="39"/>
      <c r="D278" s="240" t="s">
        <v>154</v>
      </c>
      <c r="E278" s="39"/>
      <c r="F278" s="241" t="s">
        <v>1089</v>
      </c>
      <c r="G278" s="39"/>
      <c r="H278" s="39"/>
      <c r="I278" s="242"/>
      <c r="J278" s="39"/>
      <c r="K278" s="39"/>
      <c r="L278" s="43"/>
      <c r="M278" s="243"/>
      <c r="N278" s="24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154</v>
      </c>
      <c r="AU278" s="16" t="s">
        <v>80</v>
      </c>
    </row>
    <row r="279" s="2" customFormat="1" ht="16.5" customHeight="1">
      <c r="A279" s="37"/>
      <c r="B279" s="38"/>
      <c r="C279" s="226" t="s">
        <v>543</v>
      </c>
      <c r="D279" s="226" t="s">
        <v>148</v>
      </c>
      <c r="E279" s="227" t="s">
        <v>1091</v>
      </c>
      <c r="F279" s="228" t="s">
        <v>1092</v>
      </c>
      <c r="G279" s="229" t="s">
        <v>198</v>
      </c>
      <c r="H279" s="230">
        <v>23</v>
      </c>
      <c r="I279" s="231"/>
      <c r="J279" s="232">
        <f>ROUND(I279*H279,2)</f>
        <v>0</v>
      </c>
      <c r="K279" s="233"/>
      <c r="L279" s="43"/>
      <c r="M279" s="234" t="s">
        <v>1</v>
      </c>
      <c r="N279" s="235" t="s">
        <v>41</v>
      </c>
      <c r="O279" s="90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8" t="s">
        <v>238</v>
      </c>
      <c r="AT279" s="238" t="s">
        <v>148</v>
      </c>
      <c r="AU279" s="238" t="s">
        <v>80</v>
      </c>
      <c r="AY279" s="16" t="s">
        <v>146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6" t="s">
        <v>83</v>
      </c>
      <c r="BK279" s="239">
        <f>ROUND(I279*H279,2)</f>
        <v>0</v>
      </c>
      <c r="BL279" s="16" t="s">
        <v>238</v>
      </c>
      <c r="BM279" s="238" t="s">
        <v>1093</v>
      </c>
    </row>
    <row r="280" s="2" customFormat="1">
      <c r="A280" s="37"/>
      <c r="B280" s="38"/>
      <c r="C280" s="39"/>
      <c r="D280" s="240" t="s">
        <v>154</v>
      </c>
      <c r="E280" s="39"/>
      <c r="F280" s="241" t="s">
        <v>1092</v>
      </c>
      <c r="G280" s="39"/>
      <c r="H280" s="39"/>
      <c r="I280" s="242"/>
      <c r="J280" s="39"/>
      <c r="K280" s="39"/>
      <c r="L280" s="43"/>
      <c r="M280" s="243"/>
      <c r="N280" s="24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154</v>
      </c>
      <c r="AU280" s="16" t="s">
        <v>80</v>
      </c>
    </row>
    <row r="281" s="2" customFormat="1" ht="16.5" customHeight="1">
      <c r="A281" s="37"/>
      <c r="B281" s="38"/>
      <c r="C281" s="226" t="s">
        <v>548</v>
      </c>
      <c r="D281" s="226" t="s">
        <v>148</v>
      </c>
      <c r="E281" s="227" t="s">
        <v>1094</v>
      </c>
      <c r="F281" s="228" t="s">
        <v>1095</v>
      </c>
      <c r="G281" s="229" t="s">
        <v>198</v>
      </c>
      <c r="H281" s="230">
        <v>231</v>
      </c>
      <c r="I281" s="231"/>
      <c r="J281" s="232">
        <f>ROUND(I281*H281,2)</f>
        <v>0</v>
      </c>
      <c r="K281" s="233"/>
      <c r="L281" s="43"/>
      <c r="M281" s="234" t="s">
        <v>1</v>
      </c>
      <c r="N281" s="235" t="s">
        <v>41</v>
      </c>
      <c r="O281" s="90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8" t="s">
        <v>238</v>
      </c>
      <c r="AT281" s="238" t="s">
        <v>148</v>
      </c>
      <c r="AU281" s="238" t="s">
        <v>80</v>
      </c>
      <c r="AY281" s="16" t="s">
        <v>146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6" t="s">
        <v>83</v>
      </c>
      <c r="BK281" s="239">
        <f>ROUND(I281*H281,2)</f>
        <v>0</v>
      </c>
      <c r="BL281" s="16" t="s">
        <v>238</v>
      </c>
      <c r="BM281" s="238" t="s">
        <v>1096</v>
      </c>
    </row>
    <row r="282" s="2" customFormat="1">
      <c r="A282" s="37"/>
      <c r="B282" s="38"/>
      <c r="C282" s="39"/>
      <c r="D282" s="240" t="s">
        <v>154</v>
      </c>
      <c r="E282" s="39"/>
      <c r="F282" s="241" t="s">
        <v>1095</v>
      </c>
      <c r="G282" s="39"/>
      <c r="H282" s="39"/>
      <c r="I282" s="242"/>
      <c r="J282" s="39"/>
      <c r="K282" s="39"/>
      <c r="L282" s="43"/>
      <c r="M282" s="243"/>
      <c r="N282" s="24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154</v>
      </c>
      <c r="AU282" s="16" t="s">
        <v>80</v>
      </c>
    </row>
    <row r="283" s="2" customFormat="1" ht="16.5" customHeight="1">
      <c r="A283" s="37"/>
      <c r="B283" s="38"/>
      <c r="C283" s="226" t="s">
        <v>553</v>
      </c>
      <c r="D283" s="226" t="s">
        <v>148</v>
      </c>
      <c r="E283" s="227" t="s">
        <v>102</v>
      </c>
      <c r="F283" s="228" t="s">
        <v>1097</v>
      </c>
      <c r="G283" s="229" t="s">
        <v>865</v>
      </c>
      <c r="H283" s="230">
        <v>53</v>
      </c>
      <c r="I283" s="231"/>
      <c r="J283" s="232">
        <f>ROUND(I283*H283,2)</f>
        <v>0</v>
      </c>
      <c r="K283" s="233"/>
      <c r="L283" s="43"/>
      <c r="M283" s="234" t="s">
        <v>1</v>
      </c>
      <c r="N283" s="235" t="s">
        <v>41</v>
      </c>
      <c r="O283" s="90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8" t="s">
        <v>238</v>
      </c>
      <c r="AT283" s="238" t="s">
        <v>148</v>
      </c>
      <c r="AU283" s="238" t="s">
        <v>80</v>
      </c>
      <c r="AY283" s="16" t="s">
        <v>146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6" t="s">
        <v>83</v>
      </c>
      <c r="BK283" s="239">
        <f>ROUND(I283*H283,2)</f>
        <v>0</v>
      </c>
      <c r="BL283" s="16" t="s">
        <v>238</v>
      </c>
      <c r="BM283" s="238" t="s">
        <v>1098</v>
      </c>
    </row>
    <row r="284" s="2" customFormat="1">
      <c r="A284" s="37"/>
      <c r="B284" s="38"/>
      <c r="C284" s="39"/>
      <c r="D284" s="240" t="s">
        <v>154</v>
      </c>
      <c r="E284" s="39"/>
      <c r="F284" s="241" t="s">
        <v>1097</v>
      </c>
      <c r="G284" s="39"/>
      <c r="H284" s="39"/>
      <c r="I284" s="242"/>
      <c r="J284" s="39"/>
      <c r="K284" s="39"/>
      <c r="L284" s="43"/>
      <c r="M284" s="243"/>
      <c r="N284" s="24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154</v>
      </c>
      <c r="AU284" s="16" t="s">
        <v>80</v>
      </c>
    </row>
    <row r="285" s="2" customFormat="1" ht="16.5" customHeight="1">
      <c r="A285" s="37"/>
      <c r="B285" s="38"/>
      <c r="C285" s="226" t="s">
        <v>558</v>
      </c>
      <c r="D285" s="226" t="s">
        <v>148</v>
      </c>
      <c r="E285" s="227" t="s">
        <v>1099</v>
      </c>
      <c r="F285" s="228" t="s">
        <v>1100</v>
      </c>
      <c r="G285" s="229" t="s">
        <v>198</v>
      </c>
      <c r="H285" s="230">
        <v>23</v>
      </c>
      <c r="I285" s="231"/>
      <c r="J285" s="232">
        <f>ROUND(I285*H285,2)</f>
        <v>0</v>
      </c>
      <c r="K285" s="233"/>
      <c r="L285" s="43"/>
      <c r="M285" s="234" t="s">
        <v>1</v>
      </c>
      <c r="N285" s="235" t="s">
        <v>41</v>
      </c>
      <c r="O285" s="90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8" t="s">
        <v>238</v>
      </c>
      <c r="AT285" s="238" t="s">
        <v>148</v>
      </c>
      <c r="AU285" s="238" t="s">
        <v>80</v>
      </c>
      <c r="AY285" s="16" t="s">
        <v>146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6" t="s">
        <v>83</v>
      </c>
      <c r="BK285" s="239">
        <f>ROUND(I285*H285,2)</f>
        <v>0</v>
      </c>
      <c r="BL285" s="16" t="s">
        <v>238</v>
      </c>
      <c r="BM285" s="238" t="s">
        <v>1101</v>
      </c>
    </row>
    <row r="286" s="2" customFormat="1">
      <c r="A286" s="37"/>
      <c r="B286" s="38"/>
      <c r="C286" s="39"/>
      <c r="D286" s="240" t="s">
        <v>154</v>
      </c>
      <c r="E286" s="39"/>
      <c r="F286" s="241" t="s">
        <v>1100</v>
      </c>
      <c r="G286" s="39"/>
      <c r="H286" s="39"/>
      <c r="I286" s="242"/>
      <c r="J286" s="39"/>
      <c r="K286" s="39"/>
      <c r="L286" s="43"/>
      <c r="M286" s="243"/>
      <c r="N286" s="24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154</v>
      </c>
      <c r="AU286" s="16" t="s">
        <v>80</v>
      </c>
    </row>
    <row r="287" s="2" customFormat="1" ht="16.5" customHeight="1">
      <c r="A287" s="37"/>
      <c r="B287" s="38"/>
      <c r="C287" s="226" t="s">
        <v>563</v>
      </c>
      <c r="D287" s="226" t="s">
        <v>148</v>
      </c>
      <c r="E287" s="227" t="s">
        <v>1102</v>
      </c>
      <c r="F287" s="228" t="s">
        <v>1103</v>
      </c>
      <c r="G287" s="229" t="s">
        <v>198</v>
      </c>
      <c r="H287" s="230">
        <v>178</v>
      </c>
      <c r="I287" s="231"/>
      <c r="J287" s="232">
        <f>ROUND(I287*H287,2)</f>
        <v>0</v>
      </c>
      <c r="K287" s="233"/>
      <c r="L287" s="43"/>
      <c r="M287" s="234" t="s">
        <v>1</v>
      </c>
      <c r="N287" s="235" t="s">
        <v>41</v>
      </c>
      <c r="O287" s="90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8" t="s">
        <v>238</v>
      </c>
      <c r="AT287" s="238" t="s">
        <v>148</v>
      </c>
      <c r="AU287" s="238" t="s">
        <v>80</v>
      </c>
      <c r="AY287" s="16" t="s">
        <v>146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6" t="s">
        <v>83</v>
      </c>
      <c r="BK287" s="239">
        <f>ROUND(I287*H287,2)</f>
        <v>0</v>
      </c>
      <c r="BL287" s="16" t="s">
        <v>238</v>
      </c>
      <c r="BM287" s="238" t="s">
        <v>1104</v>
      </c>
    </row>
    <row r="288" s="2" customFormat="1">
      <c r="A288" s="37"/>
      <c r="B288" s="38"/>
      <c r="C288" s="39"/>
      <c r="D288" s="240" t="s">
        <v>154</v>
      </c>
      <c r="E288" s="39"/>
      <c r="F288" s="241" t="s">
        <v>1103</v>
      </c>
      <c r="G288" s="39"/>
      <c r="H288" s="39"/>
      <c r="I288" s="242"/>
      <c r="J288" s="39"/>
      <c r="K288" s="39"/>
      <c r="L288" s="43"/>
      <c r="M288" s="243"/>
      <c r="N288" s="24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154</v>
      </c>
      <c r="AU288" s="16" t="s">
        <v>80</v>
      </c>
    </row>
    <row r="289" s="2" customFormat="1" ht="16.5" customHeight="1">
      <c r="A289" s="37"/>
      <c r="B289" s="38"/>
      <c r="C289" s="226" t="s">
        <v>567</v>
      </c>
      <c r="D289" s="226" t="s">
        <v>148</v>
      </c>
      <c r="E289" s="227" t="s">
        <v>1105</v>
      </c>
      <c r="F289" s="228" t="s">
        <v>1106</v>
      </c>
      <c r="G289" s="229" t="s">
        <v>198</v>
      </c>
      <c r="H289" s="230">
        <v>53</v>
      </c>
      <c r="I289" s="231"/>
      <c r="J289" s="232">
        <f>ROUND(I289*H289,2)</f>
        <v>0</v>
      </c>
      <c r="K289" s="233"/>
      <c r="L289" s="43"/>
      <c r="M289" s="234" t="s">
        <v>1</v>
      </c>
      <c r="N289" s="235" t="s">
        <v>41</v>
      </c>
      <c r="O289" s="90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8" t="s">
        <v>238</v>
      </c>
      <c r="AT289" s="238" t="s">
        <v>148</v>
      </c>
      <c r="AU289" s="238" t="s">
        <v>80</v>
      </c>
      <c r="AY289" s="16" t="s">
        <v>146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6" t="s">
        <v>83</v>
      </c>
      <c r="BK289" s="239">
        <f>ROUND(I289*H289,2)</f>
        <v>0</v>
      </c>
      <c r="BL289" s="16" t="s">
        <v>238</v>
      </c>
      <c r="BM289" s="238" t="s">
        <v>1107</v>
      </c>
    </row>
    <row r="290" s="2" customFormat="1">
      <c r="A290" s="37"/>
      <c r="B290" s="38"/>
      <c r="C290" s="39"/>
      <c r="D290" s="240" t="s">
        <v>154</v>
      </c>
      <c r="E290" s="39"/>
      <c r="F290" s="241" t="s">
        <v>1106</v>
      </c>
      <c r="G290" s="39"/>
      <c r="H290" s="39"/>
      <c r="I290" s="242"/>
      <c r="J290" s="39"/>
      <c r="K290" s="39"/>
      <c r="L290" s="43"/>
      <c r="M290" s="243"/>
      <c r="N290" s="24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154</v>
      </c>
      <c r="AU290" s="16" t="s">
        <v>80</v>
      </c>
    </row>
    <row r="291" s="2" customFormat="1" ht="16.5" customHeight="1">
      <c r="A291" s="37"/>
      <c r="B291" s="38"/>
      <c r="C291" s="226" t="s">
        <v>572</v>
      </c>
      <c r="D291" s="226" t="s">
        <v>148</v>
      </c>
      <c r="E291" s="227" t="s">
        <v>1108</v>
      </c>
      <c r="F291" s="228" t="s">
        <v>1109</v>
      </c>
      <c r="G291" s="229" t="s">
        <v>865</v>
      </c>
      <c r="H291" s="230">
        <v>1</v>
      </c>
      <c r="I291" s="231"/>
      <c r="J291" s="232">
        <f>ROUND(I291*H291,2)</f>
        <v>0</v>
      </c>
      <c r="K291" s="233"/>
      <c r="L291" s="43"/>
      <c r="M291" s="234" t="s">
        <v>1</v>
      </c>
      <c r="N291" s="235" t="s">
        <v>41</v>
      </c>
      <c r="O291" s="90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8" t="s">
        <v>238</v>
      </c>
      <c r="AT291" s="238" t="s">
        <v>148</v>
      </c>
      <c r="AU291" s="238" t="s">
        <v>80</v>
      </c>
      <c r="AY291" s="16" t="s">
        <v>146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6" t="s">
        <v>83</v>
      </c>
      <c r="BK291" s="239">
        <f>ROUND(I291*H291,2)</f>
        <v>0</v>
      </c>
      <c r="BL291" s="16" t="s">
        <v>238</v>
      </c>
      <c r="BM291" s="238" t="s">
        <v>1110</v>
      </c>
    </row>
    <row r="292" s="2" customFormat="1">
      <c r="A292" s="37"/>
      <c r="B292" s="38"/>
      <c r="C292" s="39"/>
      <c r="D292" s="240" t="s">
        <v>154</v>
      </c>
      <c r="E292" s="39"/>
      <c r="F292" s="241" t="s">
        <v>1109</v>
      </c>
      <c r="G292" s="39"/>
      <c r="H292" s="39"/>
      <c r="I292" s="242"/>
      <c r="J292" s="39"/>
      <c r="K292" s="39"/>
      <c r="L292" s="43"/>
      <c r="M292" s="243"/>
      <c r="N292" s="24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154</v>
      </c>
      <c r="AU292" s="16" t="s">
        <v>80</v>
      </c>
    </row>
    <row r="293" s="2" customFormat="1" ht="24.15" customHeight="1">
      <c r="A293" s="37"/>
      <c r="B293" s="38"/>
      <c r="C293" s="226" t="s">
        <v>576</v>
      </c>
      <c r="D293" s="226" t="s">
        <v>148</v>
      </c>
      <c r="E293" s="227" t="s">
        <v>1111</v>
      </c>
      <c r="F293" s="228" t="s">
        <v>1112</v>
      </c>
      <c r="G293" s="229" t="s">
        <v>250</v>
      </c>
      <c r="H293" s="230">
        <v>35</v>
      </c>
      <c r="I293" s="231"/>
      <c r="J293" s="232">
        <f>ROUND(I293*H293,2)</f>
        <v>0</v>
      </c>
      <c r="K293" s="233"/>
      <c r="L293" s="43"/>
      <c r="M293" s="234" t="s">
        <v>1</v>
      </c>
      <c r="N293" s="235" t="s">
        <v>41</v>
      </c>
      <c r="O293" s="90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8" t="s">
        <v>238</v>
      </c>
      <c r="AT293" s="238" t="s">
        <v>148</v>
      </c>
      <c r="AU293" s="238" t="s">
        <v>80</v>
      </c>
      <c r="AY293" s="16" t="s">
        <v>146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6" t="s">
        <v>83</v>
      </c>
      <c r="BK293" s="239">
        <f>ROUND(I293*H293,2)</f>
        <v>0</v>
      </c>
      <c r="BL293" s="16" t="s">
        <v>238</v>
      </c>
      <c r="BM293" s="238" t="s">
        <v>1113</v>
      </c>
    </row>
    <row r="294" s="2" customFormat="1">
      <c r="A294" s="37"/>
      <c r="B294" s="38"/>
      <c r="C294" s="39"/>
      <c r="D294" s="240" t="s">
        <v>154</v>
      </c>
      <c r="E294" s="39"/>
      <c r="F294" s="241" t="s">
        <v>1112</v>
      </c>
      <c r="G294" s="39"/>
      <c r="H294" s="39"/>
      <c r="I294" s="242"/>
      <c r="J294" s="39"/>
      <c r="K294" s="39"/>
      <c r="L294" s="43"/>
      <c r="M294" s="243"/>
      <c r="N294" s="244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154</v>
      </c>
      <c r="AU294" s="16" t="s">
        <v>80</v>
      </c>
    </row>
    <row r="295" s="2" customFormat="1" ht="16.5" customHeight="1">
      <c r="A295" s="37"/>
      <c r="B295" s="38"/>
      <c r="C295" s="226" t="s">
        <v>580</v>
      </c>
      <c r="D295" s="226" t="s">
        <v>148</v>
      </c>
      <c r="E295" s="227" t="s">
        <v>1114</v>
      </c>
      <c r="F295" s="228" t="s">
        <v>1115</v>
      </c>
      <c r="G295" s="229" t="s">
        <v>865</v>
      </c>
      <c r="H295" s="230">
        <v>8</v>
      </c>
      <c r="I295" s="231"/>
      <c r="J295" s="232">
        <f>ROUND(I295*H295,2)</f>
        <v>0</v>
      </c>
      <c r="K295" s="233"/>
      <c r="L295" s="43"/>
      <c r="M295" s="234" t="s">
        <v>1</v>
      </c>
      <c r="N295" s="235" t="s">
        <v>41</v>
      </c>
      <c r="O295" s="90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8" t="s">
        <v>238</v>
      </c>
      <c r="AT295" s="238" t="s">
        <v>148</v>
      </c>
      <c r="AU295" s="238" t="s">
        <v>80</v>
      </c>
      <c r="AY295" s="16" t="s">
        <v>146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6" t="s">
        <v>83</v>
      </c>
      <c r="BK295" s="239">
        <f>ROUND(I295*H295,2)</f>
        <v>0</v>
      </c>
      <c r="BL295" s="16" t="s">
        <v>238</v>
      </c>
      <c r="BM295" s="238" t="s">
        <v>1116</v>
      </c>
    </row>
    <row r="296" s="2" customFormat="1">
      <c r="A296" s="37"/>
      <c r="B296" s="38"/>
      <c r="C296" s="39"/>
      <c r="D296" s="240" t="s">
        <v>154</v>
      </c>
      <c r="E296" s="39"/>
      <c r="F296" s="241" t="s">
        <v>1115</v>
      </c>
      <c r="G296" s="39"/>
      <c r="H296" s="39"/>
      <c r="I296" s="242"/>
      <c r="J296" s="39"/>
      <c r="K296" s="39"/>
      <c r="L296" s="43"/>
      <c r="M296" s="243"/>
      <c r="N296" s="244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154</v>
      </c>
      <c r="AU296" s="16" t="s">
        <v>80</v>
      </c>
    </row>
    <row r="297" s="2" customFormat="1" ht="16.5" customHeight="1">
      <c r="A297" s="37"/>
      <c r="B297" s="38"/>
      <c r="C297" s="226" t="s">
        <v>585</v>
      </c>
      <c r="D297" s="226" t="s">
        <v>148</v>
      </c>
      <c r="E297" s="227" t="s">
        <v>1117</v>
      </c>
      <c r="F297" s="228" t="s">
        <v>1118</v>
      </c>
      <c r="G297" s="229" t="s">
        <v>865</v>
      </c>
      <c r="H297" s="230">
        <v>1</v>
      </c>
      <c r="I297" s="231"/>
      <c r="J297" s="232">
        <f>ROUND(I297*H297,2)</f>
        <v>0</v>
      </c>
      <c r="K297" s="233"/>
      <c r="L297" s="43"/>
      <c r="M297" s="234" t="s">
        <v>1</v>
      </c>
      <c r="N297" s="235" t="s">
        <v>41</v>
      </c>
      <c r="O297" s="90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8" t="s">
        <v>238</v>
      </c>
      <c r="AT297" s="238" t="s">
        <v>148</v>
      </c>
      <c r="AU297" s="238" t="s">
        <v>80</v>
      </c>
      <c r="AY297" s="16" t="s">
        <v>146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6" t="s">
        <v>83</v>
      </c>
      <c r="BK297" s="239">
        <f>ROUND(I297*H297,2)</f>
        <v>0</v>
      </c>
      <c r="BL297" s="16" t="s">
        <v>238</v>
      </c>
      <c r="BM297" s="238" t="s">
        <v>1119</v>
      </c>
    </row>
    <row r="298" s="2" customFormat="1">
      <c r="A298" s="37"/>
      <c r="B298" s="38"/>
      <c r="C298" s="39"/>
      <c r="D298" s="240" t="s">
        <v>154</v>
      </c>
      <c r="E298" s="39"/>
      <c r="F298" s="241" t="s">
        <v>1118</v>
      </c>
      <c r="G298" s="39"/>
      <c r="H298" s="39"/>
      <c r="I298" s="242"/>
      <c r="J298" s="39"/>
      <c r="K298" s="39"/>
      <c r="L298" s="43"/>
      <c r="M298" s="243"/>
      <c r="N298" s="24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154</v>
      </c>
      <c r="AU298" s="16" t="s">
        <v>80</v>
      </c>
    </row>
    <row r="299" s="2" customFormat="1" ht="16.5" customHeight="1">
      <c r="A299" s="37"/>
      <c r="B299" s="38"/>
      <c r="C299" s="226" t="s">
        <v>590</v>
      </c>
      <c r="D299" s="226" t="s">
        <v>148</v>
      </c>
      <c r="E299" s="227" t="s">
        <v>1120</v>
      </c>
      <c r="F299" s="228" t="s">
        <v>1121</v>
      </c>
      <c r="G299" s="229" t="s">
        <v>865</v>
      </c>
      <c r="H299" s="230">
        <v>1</v>
      </c>
      <c r="I299" s="231"/>
      <c r="J299" s="232">
        <f>ROUND(I299*H299,2)</f>
        <v>0</v>
      </c>
      <c r="K299" s="233"/>
      <c r="L299" s="43"/>
      <c r="M299" s="234" t="s">
        <v>1</v>
      </c>
      <c r="N299" s="235" t="s">
        <v>41</v>
      </c>
      <c r="O299" s="90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8" t="s">
        <v>238</v>
      </c>
      <c r="AT299" s="238" t="s">
        <v>148</v>
      </c>
      <c r="AU299" s="238" t="s">
        <v>80</v>
      </c>
      <c r="AY299" s="16" t="s">
        <v>146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6" t="s">
        <v>83</v>
      </c>
      <c r="BK299" s="239">
        <f>ROUND(I299*H299,2)</f>
        <v>0</v>
      </c>
      <c r="BL299" s="16" t="s">
        <v>238</v>
      </c>
      <c r="BM299" s="238" t="s">
        <v>1122</v>
      </c>
    </row>
    <row r="300" s="2" customFormat="1">
      <c r="A300" s="37"/>
      <c r="B300" s="38"/>
      <c r="C300" s="39"/>
      <c r="D300" s="240" t="s">
        <v>154</v>
      </c>
      <c r="E300" s="39"/>
      <c r="F300" s="241" t="s">
        <v>1121</v>
      </c>
      <c r="G300" s="39"/>
      <c r="H300" s="39"/>
      <c r="I300" s="242"/>
      <c r="J300" s="39"/>
      <c r="K300" s="39"/>
      <c r="L300" s="43"/>
      <c r="M300" s="243"/>
      <c r="N300" s="244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154</v>
      </c>
      <c r="AU300" s="16" t="s">
        <v>80</v>
      </c>
    </row>
    <row r="301" s="2" customFormat="1" ht="16.5" customHeight="1">
      <c r="A301" s="37"/>
      <c r="B301" s="38"/>
      <c r="C301" s="226" t="s">
        <v>595</v>
      </c>
      <c r="D301" s="226" t="s">
        <v>148</v>
      </c>
      <c r="E301" s="227" t="s">
        <v>1123</v>
      </c>
      <c r="F301" s="228" t="s">
        <v>1124</v>
      </c>
      <c r="G301" s="229" t="s">
        <v>865</v>
      </c>
      <c r="H301" s="230">
        <v>1</v>
      </c>
      <c r="I301" s="231"/>
      <c r="J301" s="232">
        <f>ROUND(I301*H301,2)</f>
        <v>0</v>
      </c>
      <c r="K301" s="233"/>
      <c r="L301" s="43"/>
      <c r="M301" s="234" t="s">
        <v>1</v>
      </c>
      <c r="N301" s="235" t="s">
        <v>41</v>
      </c>
      <c r="O301" s="90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8" t="s">
        <v>238</v>
      </c>
      <c r="AT301" s="238" t="s">
        <v>148</v>
      </c>
      <c r="AU301" s="238" t="s">
        <v>80</v>
      </c>
      <c r="AY301" s="16" t="s">
        <v>146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6" t="s">
        <v>83</v>
      </c>
      <c r="BK301" s="239">
        <f>ROUND(I301*H301,2)</f>
        <v>0</v>
      </c>
      <c r="BL301" s="16" t="s">
        <v>238</v>
      </c>
      <c r="BM301" s="238" t="s">
        <v>1125</v>
      </c>
    </row>
    <row r="302" s="2" customFormat="1">
      <c r="A302" s="37"/>
      <c r="B302" s="38"/>
      <c r="C302" s="39"/>
      <c r="D302" s="240" t="s">
        <v>154</v>
      </c>
      <c r="E302" s="39"/>
      <c r="F302" s="241" t="s">
        <v>1124</v>
      </c>
      <c r="G302" s="39"/>
      <c r="H302" s="39"/>
      <c r="I302" s="242"/>
      <c r="J302" s="39"/>
      <c r="K302" s="39"/>
      <c r="L302" s="43"/>
      <c r="M302" s="279"/>
      <c r="N302" s="280"/>
      <c r="O302" s="281"/>
      <c r="P302" s="281"/>
      <c r="Q302" s="281"/>
      <c r="R302" s="281"/>
      <c r="S302" s="281"/>
      <c r="T302" s="282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154</v>
      </c>
      <c r="AU302" s="16" t="s">
        <v>80</v>
      </c>
    </row>
    <row r="303" s="2" customFormat="1" ht="6.96" customHeight="1">
      <c r="A303" s="37"/>
      <c r="B303" s="65"/>
      <c r="C303" s="66"/>
      <c r="D303" s="66"/>
      <c r="E303" s="66"/>
      <c r="F303" s="66"/>
      <c r="G303" s="66"/>
      <c r="H303" s="66"/>
      <c r="I303" s="66"/>
      <c r="J303" s="66"/>
      <c r="K303" s="66"/>
      <c r="L303" s="43"/>
      <c r="M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</row>
  </sheetData>
  <sheetProtection sheet="1" autoFilter="0" formatColumns="0" formatRows="0" objects="1" scenarios="1" spinCount="100000" saltValue="jWQl+HakdZgEpDyr4PerxE8SLkrh2ihq3FQftQHx2h8GH6eIB7tDaS6N2U+d9NL6Q+WTpjtntOE+KNxVjMdOIA==" hashValue="Qmq6zZyZiU6woQt1iWXFnxuTSUY1oRKrDW+LGnGqi9ptivwUObKwopgMQTtS3opM2en07PLz7kZTQeO/81te8A==" algorithmName="SHA-512" password="CC35"/>
  <autoFilter ref="C121:K3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80</v>
      </c>
    </row>
    <row r="4" s="1" customFormat="1" ht="24.96" customHeight="1">
      <c r="B4" s="19"/>
      <c r="D4" s="147" t="s">
        <v>105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ul.Lesní, Cheb - II.etapa - FÁZE II.</v>
      </c>
      <c r="F7" s="149"/>
      <c r="G7" s="149"/>
      <c r="H7" s="149"/>
      <c r="L7" s="19"/>
    </row>
    <row r="8" s="1" customFormat="1" ht="12" customHeight="1">
      <c r="B8" s="19"/>
      <c r="D8" s="149" t="s">
        <v>106</v>
      </c>
      <c r="L8" s="19"/>
    </row>
    <row r="9" s="2" customFormat="1" ht="16.5" customHeight="1">
      <c r="A9" s="37"/>
      <c r="B9" s="43"/>
      <c r="C9" s="37"/>
      <c r="D9" s="37"/>
      <c r="E9" s="150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1126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796</v>
      </c>
      <c r="G14" s="37"/>
      <c r="H14" s="37"/>
      <c r="I14" s="149" t="s">
        <v>22</v>
      </c>
      <c r="J14" s="152" t="str">
        <f>'Rekapitulace stavby'!AN8</f>
        <v>22. 7. 2022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797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798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ROUND((SUM(BE122:BE174)),  2)</f>
        <v>0</v>
      </c>
      <c r="G35" s="37"/>
      <c r="H35" s="37"/>
      <c r="I35" s="163">
        <v>0.20999999999999999</v>
      </c>
      <c r="J35" s="162">
        <f>ROUND(((SUM(BE122:BE174))*I35),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ROUND((SUM(BF122:BF174)),  2)</f>
        <v>0</v>
      </c>
      <c r="G36" s="37"/>
      <c r="H36" s="37"/>
      <c r="I36" s="163">
        <v>0.14999999999999999</v>
      </c>
      <c r="J36" s="162">
        <f>ROUND(((SUM(BF122:BF174))*I36),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ROUND((SUM(BG122:BG174)),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ROUND((SUM(BH122:BH174)),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ROUND((SUM(BI122:BI174)),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ul.Lesní, Cheb - II.etapa - FÁZE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70-2 - SO 432 - Optika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22. 7. 2022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ing.Netík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Volek S.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111</v>
      </c>
      <c r="D96" s="184"/>
      <c r="E96" s="184"/>
      <c r="F96" s="184"/>
      <c r="G96" s="184"/>
      <c r="H96" s="184"/>
      <c r="I96" s="184"/>
      <c r="J96" s="185" t="s">
        <v>112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113</v>
      </c>
      <c r="D98" s="39"/>
      <c r="E98" s="39"/>
      <c r="F98" s="39"/>
      <c r="G98" s="39"/>
      <c r="H98" s="39"/>
      <c r="I98" s="39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114</v>
      </c>
    </row>
    <row r="99" s="9" customFormat="1" ht="24.96" customHeight="1">
      <c r="A99" s="9"/>
      <c r="B99" s="187"/>
      <c r="C99" s="188"/>
      <c r="D99" s="189" t="s">
        <v>123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125</v>
      </c>
      <c r="E100" s="195"/>
      <c r="F100" s="195"/>
      <c r="G100" s="195"/>
      <c r="H100" s="195"/>
      <c r="I100" s="195"/>
      <c r="J100" s="196">
        <f>J124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2" t="str">
        <f>E7</f>
        <v>Rekonstrukce ul.Lesní, Cheb - II.etapa - FÁZE II.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106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82" t="s">
        <v>107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70-2 - SO 432 - Optika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F14</f>
        <v xml:space="preserve"> </v>
      </c>
      <c r="G116" s="39"/>
      <c r="H116" s="39"/>
      <c r="I116" s="31" t="s">
        <v>22</v>
      </c>
      <c r="J116" s="78" t="str">
        <f>IF(J14="","",J14)</f>
        <v>22. 7. 2022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E17</f>
        <v>Město Cheb</v>
      </c>
      <c r="G118" s="39"/>
      <c r="H118" s="39"/>
      <c r="I118" s="31" t="s">
        <v>30</v>
      </c>
      <c r="J118" s="35" t="str">
        <f>E23</f>
        <v>ing.Netík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IF(E20="","",E20)</f>
        <v>Vyplň údaj</v>
      </c>
      <c r="G119" s="39"/>
      <c r="H119" s="39"/>
      <c r="I119" s="31" t="s">
        <v>33</v>
      </c>
      <c r="J119" s="35" t="str">
        <f>E26</f>
        <v>Volek S.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132</v>
      </c>
      <c r="D121" s="201" t="s">
        <v>61</v>
      </c>
      <c r="E121" s="201" t="s">
        <v>57</v>
      </c>
      <c r="F121" s="201" t="s">
        <v>58</v>
      </c>
      <c r="G121" s="201" t="s">
        <v>133</v>
      </c>
      <c r="H121" s="201" t="s">
        <v>134</v>
      </c>
      <c r="I121" s="201" t="s">
        <v>135</v>
      </c>
      <c r="J121" s="202" t="s">
        <v>112</v>
      </c>
      <c r="K121" s="203" t="s">
        <v>136</v>
      </c>
      <c r="L121" s="204"/>
      <c r="M121" s="99" t="s">
        <v>1</v>
      </c>
      <c r="N121" s="100" t="s">
        <v>40</v>
      </c>
      <c r="O121" s="100" t="s">
        <v>137</v>
      </c>
      <c r="P121" s="100" t="s">
        <v>138</v>
      </c>
      <c r="Q121" s="100" t="s">
        <v>139</v>
      </c>
      <c r="R121" s="100" t="s">
        <v>140</v>
      </c>
      <c r="S121" s="100" t="s">
        <v>141</v>
      </c>
      <c r="T121" s="101" t="s">
        <v>142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143</v>
      </c>
      <c r="D122" s="39"/>
      <c r="E122" s="39"/>
      <c r="F122" s="39"/>
      <c r="G122" s="39"/>
      <c r="H122" s="39"/>
      <c r="I122" s="39"/>
      <c r="J122" s="205">
        <f>BK122</f>
        <v>0</v>
      </c>
      <c r="K122" s="39"/>
      <c r="L122" s="43"/>
      <c r="M122" s="102"/>
      <c r="N122" s="206"/>
      <c r="O122" s="103"/>
      <c r="P122" s="207">
        <f>P123</f>
        <v>0</v>
      </c>
      <c r="Q122" s="103"/>
      <c r="R122" s="207">
        <f>R123</f>
        <v>0</v>
      </c>
      <c r="S122" s="103"/>
      <c r="T122" s="208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114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75</v>
      </c>
      <c r="E123" s="213" t="s">
        <v>629</v>
      </c>
      <c r="F123" s="213" t="s">
        <v>630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75</v>
      </c>
      <c r="AU123" s="222" t="s">
        <v>76</v>
      </c>
      <c r="AY123" s="221" t="s">
        <v>146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75</v>
      </c>
      <c r="E124" s="224" t="s">
        <v>651</v>
      </c>
      <c r="F124" s="224" t="s">
        <v>652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SUM(P125:P174)</f>
        <v>0</v>
      </c>
      <c r="Q124" s="218"/>
      <c r="R124" s="219">
        <f>SUM(R125:R174)</f>
        <v>0</v>
      </c>
      <c r="S124" s="218"/>
      <c r="T124" s="220">
        <f>SUM(T125:T174)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75</v>
      </c>
      <c r="AU124" s="222" t="s">
        <v>83</v>
      </c>
      <c r="AY124" s="221" t="s">
        <v>146</v>
      </c>
      <c r="BK124" s="223">
        <f>SUM(BK125:BK174)</f>
        <v>0</v>
      </c>
    </row>
    <row r="125" s="2" customFormat="1" ht="16.5" customHeight="1">
      <c r="A125" s="37"/>
      <c r="B125" s="38"/>
      <c r="C125" s="267" t="s">
        <v>83</v>
      </c>
      <c r="D125" s="267" t="s">
        <v>259</v>
      </c>
      <c r="E125" s="268" t="s">
        <v>1127</v>
      </c>
      <c r="F125" s="269" t="s">
        <v>1128</v>
      </c>
      <c r="G125" s="270" t="s">
        <v>198</v>
      </c>
      <c r="H125" s="271">
        <v>36</v>
      </c>
      <c r="I125" s="272"/>
      <c r="J125" s="273">
        <f>ROUND(I125*H125,2)</f>
        <v>0</v>
      </c>
      <c r="K125" s="274"/>
      <c r="L125" s="275"/>
      <c r="M125" s="276" t="s">
        <v>1</v>
      </c>
      <c r="N125" s="277" t="s">
        <v>41</v>
      </c>
      <c r="O125" s="90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8" t="s">
        <v>326</v>
      </c>
      <c r="AT125" s="238" t="s">
        <v>259</v>
      </c>
      <c r="AU125" s="238" t="s">
        <v>80</v>
      </c>
      <c r="AY125" s="16" t="s">
        <v>146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6" t="s">
        <v>83</v>
      </c>
      <c r="BK125" s="239">
        <f>ROUND(I125*H125,2)</f>
        <v>0</v>
      </c>
      <c r="BL125" s="16" t="s">
        <v>238</v>
      </c>
      <c r="BM125" s="238" t="s">
        <v>1129</v>
      </c>
    </row>
    <row r="126" s="2" customFormat="1">
      <c r="A126" s="37"/>
      <c r="B126" s="38"/>
      <c r="C126" s="39"/>
      <c r="D126" s="240" t="s">
        <v>154</v>
      </c>
      <c r="E126" s="39"/>
      <c r="F126" s="241" t="s">
        <v>1128</v>
      </c>
      <c r="G126" s="39"/>
      <c r="H126" s="39"/>
      <c r="I126" s="242"/>
      <c r="J126" s="39"/>
      <c r="K126" s="39"/>
      <c r="L126" s="43"/>
      <c r="M126" s="243"/>
      <c r="N126" s="24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154</v>
      </c>
      <c r="AU126" s="16" t="s">
        <v>80</v>
      </c>
    </row>
    <row r="127" s="2" customFormat="1" ht="16.5" customHeight="1">
      <c r="A127" s="37"/>
      <c r="B127" s="38"/>
      <c r="C127" s="267" t="s">
        <v>80</v>
      </c>
      <c r="D127" s="267" t="s">
        <v>259</v>
      </c>
      <c r="E127" s="268" t="s">
        <v>1130</v>
      </c>
      <c r="F127" s="269" t="s">
        <v>1131</v>
      </c>
      <c r="G127" s="270" t="s">
        <v>865</v>
      </c>
      <c r="H127" s="271">
        <v>1</v>
      </c>
      <c r="I127" s="272"/>
      <c r="J127" s="273">
        <f>ROUND(I127*H127,2)</f>
        <v>0</v>
      </c>
      <c r="K127" s="274"/>
      <c r="L127" s="275"/>
      <c r="M127" s="276" t="s">
        <v>1</v>
      </c>
      <c r="N127" s="277" t="s">
        <v>41</v>
      </c>
      <c r="O127" s="90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8" t="s">
        <v>326</v>
      </c>
      <c r="AT127" s="238" t="s">
        <v>259</v>
      </c>
      <c r="AU127" s="238" t="s">
        <v>80</v>
      </c>
      <c r="AY127" s="16" t="s">
        <v>146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6" t="s">
        <v>83</v>
      </c>
      <c r="BK127" s="239">
        <f>ROUND(I127*H127,2)</f>
        <v>0</v>
      </c>
      <c r="BL127" s="16" t="s">
        <v>238</v>
      </c>
      <c r="BM127" s="238" t="s">
        <v>1132</v>
      </c>
    </row>
    <row r="128" s="2" customFormat="1">
      <c r="A128" s="37"/>
      <c r="B128" s="38"/>
      <c r="C128" s="39"/>
      <c r="D128" s="240" t="s">
        <v>154</v>
      </c>
      <c r="E128" s="39"/>
      <c r="F128" s="241" t="s">
        <v>1131</v>
      </c>
      <c r="G128" s="39"/>
      <c r="H128" s="39"/>
      <c r="I128" s="242"/>
      <c r="J128" s="39"/>
      <c r="K128" s="39"/>
      <c r="L128" s="43"/>
      <c r="M128" s="243"/>
      <c r="N128" s="24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154</v>
      </c>
      <c r="AU128" s="16" t="s">
        <v>80</v>
      </c>
    </row>
    <row r="129" s="2" customFormat="1" ht="16.5" customHeight="1">
      <c r="A129" s="37"/>
      <c r="B129" s="38"/>
      <c r="C129" s="267" t="s">
        <v>161</v>
      </c>
      <c r="D129" s="267" t="s">
        <v>259</v>
      </c>
      <c r="E129" s="268" t="s">
        <v>1133</v>
      </c>
      <c r="F129" s="269" t="s">
        <v>1134</v>
      </c>
      <c r="G129" s="270" t="s">
        <v>865</v>
      </c>
      <c r="H129" s="271">
        <v>1</v>
      </c>
      <c r="I129" s="272"/>
      <c r="J129" s="273">
        <f>ROUND(I129*H129,2)</f>
        <v>0</v>
      </c>
      <c r="K129" s="274"/>
      <c r="L129" s="275"/>
      <c r="M129" s="276" t="s">
        <v>1</v>
      </c>
      <c r="N129" s="277" t="s">
        <v>41</v>
      </c>
      <c r="O129" s="90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8" t="s">
        <v>326</v>
      </c>
      <c r="AT129" s="238" t="s">
        <v>259</v>
      </c>
      <c r="AU129" s="238" t="s">
        <v>80</v>
      </c>
      <c r="AY129" s="16" t="s">
        <v>146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6" t="s">
        <v>83</v>
      </c>
      <c r="BK129" s="239">
        <f>ROUND(I129*H129,2)</f>
        <v>0</v>
      </c>
      <c r="BL129" s="16" t="s">
        <v>238</v>
      </c>
      <c r="BM129" s="238" t="s">
        <v>1135</v>
      </c>
    </row>
    <row r="130" s="2" customFormat="1">
      <c r="A130" s="37"/>
      <c r="B130" s="38"/>
      <c r="C130" s="39"/>
      <c r="D130" s="240" t="s">
        <v>154</v>
      </c>
      <c r="E130" s="39"/>
      <c r="F130" s="241" t="s">
        <v>1134</v>
      </c>
      <c r="G130" s="39"/>
      <c r="H130" s="39"/>
      <c r="I130" s="242"/>
      <c r="J130" s="39"/>
      <c r="K130" s="39"/>
      <c r="L130" s="43"/>
      <c r="M130" s="243"/>
      <c r="N130" s="24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80</v>
      </c>
    </row>
    <row r="131" s="2" customFormat="1" ht="16.5" customHeight="1">
      <c r="A131" s="37"/>
      <c r="B131" s="38"/>
      <c r="C131" s="267" t="s">
        <v>152</v>
      </c>
      <c r="D131" s="267" t="s">
        <v>259</v>
      </c>
      <c r="E131" s="268" t="s">
        <v>1136</v>
      </c>
      <c r="F131" s="269" t="s">
        <v>1137</v>
      </c>
      <c r="G131" s="270" t="s">
        <v>198</v>
      </c>
      <c r="H131" s="271">
        <v>36</v>
      </c>
      <c r="I131" s="272"/>
      <c r="J131" s="273">
        <f>ROUND(I131*H131,2)</f>
        <v>0</v>
      </c>
      <c r="K131" s="274"/>
      <c r="L131" s="275"/>
      <c r="M131" s="276" t="s">
        <v>1</v>
      </c>
      <c r="N131" s="277" t="s">
        <v>41</v>
      </c>
      <c r="O131" s="90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8" t="s">
        <v>326</v>
      </c>
      <c r="AT131" s="238" t="s">
        <v>259</v>
      </c>
      <c r="AU131" s="238" t="s">
        <v>80</v>
      </c>
      <c r="AY131" s="16" t="s">
        <v>146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6" t="s">
        <v>83</v>
      </c>
      <c r="BK131" s="239">
        <f>ROUND(I131*H131,2)</f>
        <v>0</v>
      </c>
      <c r="BL131" s="16" t="s">
        <v>238</v>
      </c>
      <c r="BM131" s="238" t="s">
        <v>1138</v>
      </c>
    </row>
    <row r="132" s="2" customFormat="1">
      <c r="A132" s="37"/>
      <c r="B132" s="38"/>
      <c r="C132" s="39"/>
      <c r="D132" s="240" t="s">
        <v>154</v>
      </c>
      <c r="E132" s="39"/>
      <c r="F132" s="241" t="s">
        <v>1137</v>
      </c>
      <c r="G132" s="39"/>
      <c r="H132" s="39"/>
      <c r="I132" s="242"/>
      <c r="J132" s="39"/>
      <c r="K132" s="39"/>
      <c r="L132" s="43"/>
      <c r="M132" s="243"/>
      <c r="N132" s="24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80</v>
      </c>
    </row>
    <row r="133" s="2" customFormat="1" ht="16.5" customHeight="1">
      <c r="A133" s="37"/>
      <c r="B133" s="38"/>
      <c r="C133" s="267" t="s">
        <v>172</v>
      </c>
      <c r="D133" s="267" t="s">
        <v>259</v>
      </c>
      <c r="E133" s="268" t="s">
        <v>1139</v>
      </c>
      <c r="F133" s="269" t="s">
        <v>1140</v>
      </c>
      <c r="G133" s="270" t="s">
        <v>198</v>
      </c>
      <c r="H133" s="271">
        <v>6</v>
      </c>
      <c r="I133" s="272"/>
      <c r="J133" s="273">
        <f>ROUND(I133*H133,2)</f>
        <v>0</v>
      </c>
      <c r="K133" s="274"/>
      <c r="L133" s="275"/>
      <c r="M133" s="276" t="s">
        <v>1</v>
      </c>
      <c r="N133" s="277" t="s">
        <v>41</v>
      </c>
      <c r="O133" s="90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8" t="s">
        <v>326</v>
      </c>
      <c r="AT133" s="238" t="s">
        <v>259</v>
      </c>
      <c r="AU133" s="238" t="s">
        <v>80</v>
      </c>
      <c r="AY133" s="16" t="s">
        <v>146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6" t="s">
        <v>83</v>
      </c>
      <c r="BK133" s="239">
        <f>ROUND(I133*H133,2)</f>
        <v>0</v>
      </c>
      <c r="BL133" s="16" t="s">
        <v>238</v>
      </c>
      <c r="BM133" s="238" t="s">
        <v>1141</v>
      </c>
    </row>
    <row r="134" s="2" customFormat="1">
      <c r="A134" s="37"/>
      <c r="B134" s="38"/>
      <c r="C134" s="39"/>
      <c r="D134" s="240" t="s">
        <v>154</v>
      </c>
      <c r="E134" s="39"/>
      <c r="F134" s="241" t="s">
        <v>1140</v>
      </c>
      <c r="G134" s="39"/>
      <c r="H134" s="39"/>
      <c r="I134" s="242"/>
      <c r="J134" s="39"/>
      <c r="K134" s="39"/>
      <c r="L134" s="43"/>
      <c r="M134" s="243"/>
      <c r="N134" s="244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80</v>
      </c>
    </row>
    <row r="135" s="2" customFormat="1" ht="16.5" customHeight="1">
      <c r="A135" s="37"/>
      <c r="B135" s="38"/>
      <c r="C135" s="267" t="s">
        <v>177</v>
      </c>
      <c r="D135" s="267" t="s">
        <v>259</v>
      </c>
      <c r="E135" s="268" t="s">
        <v>1142</v>
      </c>
      <c r="F135" s="269" t="s">
        <v>1143</v>
      </c>
      <c r="G135" s="270" t="s">
        <v>198</v>
      </c>
      <c r="H135" s="271">
        <v>34</v>
      </c>
      <c r="I135" s="272"/>
      <c r="J135" s="273">
        <f>ROUND(I135*H135,2)</f>
        <v>0</v>
      </c>
      <c r="K135" s="274"/>
      <c r="L135" s="275"/>
      <c r="M135" s="276" t="s">
        <v>1</v>
      </c>
      <c r="N135" s="277" t="s">
        <v>41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326</v>
      </c>
      <c r="AT135" s="238" t="s">
        <v>259</v>
      </c>
      <c r="AU135" s="238" t="s">
        <v>80</v>
      </c>
      <c r="AY135" s="16" t="s">
        <v>146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83</v>
      </c>
      <c r="BK135" s="239">
        <f>ROUND(I135*H135,2)</f>
        <v>0</v>
      </c>
      <c r="BL135" s="16" t="s">
        <v>238</v>
      </c>
      <c r="BM135" s="238" t="s">
        <v>1144</v>
      </c>
    </row>
    <row r="136" s="2" customFormat="1">
      <c r="A136" s="37"/>
      <c r="B136" s="38"/>
      <c r="C136" s="39"/>
      <c r="D136" s="240" t="s">
        <v>154</v>
      </c>
      <c r="E136" s="39"/>
      <c r="F136" s="241" t="s">
        <v>1143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80</v>
      </c>
    </row>
    <row r="137" s="2" customFormat="1" ht="16.5" customHeight="1">
      <c r="A137" s="37"/>
      <c r="B137" s="38"/>
      <c r="C137" s="267" t="s">
        <v>181</v>
      </c>
      <c r="D137" s="267" t="s">
        <v>259</v>
      </c>
      <c r="E137" s="268" t="s">
        <v>1145</v>
      </c>
      <c r="F137" s="269" t="s">
        <v>1146</v>
      </c>
      <c r="G137" s="270" t="s">
        <v>865</v>
      </c>
      <c r="H137" s="271">
        <v>7</v>
      </c>
      <c r="I137" s="272"/>
      <c r="J137" s="273">
        <f>ROUND(I137*H137,2)</f>
        <v>0</v>
      </c>
      <c r="K137" s="274"/>
      <c r="L137" s="275"/>
      <c r="M137" s="276" t="s">
        <v>1</v>
      </c>
      <c r="N137" s="277" t="s">
        <v>41</v>
      </c>
      <c r="O137" s="90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8" t="s">
        <v>326</v>
      </c>
      <c r="AT137" s="238" t="s">
        <v>259</v>
      </c>
      <c r="AU137" s="238" t="s">
        <v>80</v>
      </c>
      <c r="AY137" s="16" t="s">
        <v>146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6" t="s">
        <v>83</v>
      </c>
      <c r="BK137" s="239">
        <f>ROUND(I137*H137,2)</f>
        <v>0</v>
      </c>
      <c r="BL137" s="16" t="s">
        <v>238</v>
      </c>
      <c r="BM137" s="238" t="s">
        <v>1147</v>
      </c>
    </row>
    <row r="138" s="2" customFormat="1">
      <c r="A138" s="37"/>
      <c r="B138" s="38"/>
      <c r="C138" s="39"/>
      <c r="D138" s="240" t="s">
        <v>154</v>
      </c>
      <c r="E138" s="39"/>
      <c r="F138" s="241" t="s">
        <v>1146</v>
      </c>
      <c r="G138" s="39"/>
      <c r="H138" s="39"/>
      <c r="I138" s="242"/>
      <c r="J138" s="39"/>
      <c r="K138" s="39"/>
      <c r="L138" s="43"/>
      <c r="M138" s="243"/>
      <c r="N138" s="244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154</v>
      </c>
      <c r="AU138" s="16" t="s">
        <v>80</v>
      </c>
    </row>
    <row r="139" s="2" customFormat="1" ht="16.5" customHeight="1">
      <c r="A139" s="37"/>
      <c r="B139" s="38"/>
      <c r="C139" s="267" t="s">
        <v>185</v>
      </c>
      <c r="D139" s="267" t="s">
        <v>259</v>
      </c>
      <c r="E139" s="268" t="s">
        <v>1148</v>
      </c>
      <c r="F139" s="269" t="s">
        <v>939</v>
      </c>
      <c r="G139" s="270" t="s">
        <v>250</v>
      </c>
      <c r="H139" s="271">
        <v>2.7999999999999998</v>
      </c>
      <c r="I139" s="272"/>
      <c r="J139" s="273">
        <f>ROUND(I139*H139,2)</f>
        <v>0</v>
      </c>
      <c r="K139" s="274"/>
      <c r="L139" s="275"/>
      <c r="M139" s="276" t="s">
        <v>1</v>
      </c>
      <c r="N139" s="277" t="s">
        <v>41</v>
      </c>
      <c r="O139" s="90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8" t="s">
        <v>326</v>
      </c>
      <c r="AT139" s="238" t="s">
        <v>259</v>
      </c>
      <c r="AU139" s="238" t="s">
        <v>80</v>
      </c>
      <c r="AY139" s="16" t="s">
        <v>146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6" t="s">
        <v>83</v>
      </c>
      <c r="BK139" s="239">
        <f>ROUND(I139*H139,2)</f>
        <v>0</v>
      </c>
      <c r="BL139" s="16" t="s">
        <v>238</v>
      </c>
      <c r="BM139" s="238" t="s">
        <v>1149</v>
      </c>
    </row>
    <row r="140" s="2" customFormat="1">
      <c r="A140" s="37"/>
      <c r="B140" s="38"/>
      <c r="C140" s="39"/>
      <c r="D140" s="240" t="s">
        <v>154</v>
      </c>
      <c r="E140" s="39"/>
      <c r="F140" s="241" t="s">
        <v>939</v>
      </c>
      <c r="G140" s="39"/>
      <c r="H140" s="39"/>
      <c r="I140" s="242"/>
      <c r="J140" s="39"/>
      <c r="K140" s="39"/>
      <c r="L140" s="43"/>
      <c r="M140" s="243"/>
      <c r="N140" s="24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154</v>
      </c>
      <c r="AU140" s="16" t="s">
        <v>80</v>
      </c>
    </row>
    <row r="141" s="2" customFormat="1" ht="16.5" customHeight="1">
      <c r="A141" s="37"/>
      <c r="B141" s="38"/>
      <c r="C141" s="267" t="s">
        <v>190</v>
      </c>
      <c r="D141" s="267" t="s">
        <v>259</v>
      </c>
      <c r="E141" s="268" t="s">
        <v>1150</v>
      </c>
      <c r="F141" s="269" t="s">
        <v>1151</v>
      </c>
      <c r="G141" s="270" t="s">
        <v>865</v>
      </c>
      <c r="H141" s="271">
        <v>1</v>
      </c>
      <c r="I141" s="272"/>
      <c r="J141" s="273">
        <f>ROUND(I141*H141,2)</f>
        <v>0</v>
      </c>
      <c r="K141" s="274"/>
      <c r="L141" s="275"/>
      <c r="M141" s="276" t="s">
        <v>1</v>
      </c>
      <c r="N141" s="277" t="s">
        <v>41</v>
      </c>
      <c r="O141" s="90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8" t="s">
        <v>326</v>
      </c>
      <c r="AT141" s="238" t="s">
        <v>259</v>
      </c>
      <c r="AU141" s="238" t="s">
        <v>80</v>
      </c>
      <c r="AY141" s="16" t="s">
        <v>146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6" t="s">
        <v>83</v>
      </c>
      <c r="BK141" s="239">
        <f>ROUND(I141*H141,2)</f>
        <v>0</v>
      </c>
      <c r="BL141" s="16" t="s">
        <v>238</v>
      </c>
      <c r="BM141" s="238" t="s">
        <v>1152</v>
      </c>
    </row>
    <row r="142" s="2" customFormat="1">
      <c r="A142" s="37"/>
      <c r="B142" s="38"/>
      <c r="C142" s="39"/>
      <c r="D142" s="240" t="s">
        <v>154</v>
      </c>
      <c r="E142" s="39"/>
      <c r="F142" s="241" t="s">
        <v>1151</v>
      </c>
      <c r="G142" s="39"/>
      <c r="H142" s="39"/>
      <c r="I142" s="242"/>
      <c r="J142" s="39"/>
      <c r="K142" s="39"/>
      <c r="L142" s="43"/>
      <c r="M142" s="243"/>
      <c r="N142" s="24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154</v>
      </c>
      <c r="AU142" s="16" t="s">
        <v>80</v>
      </c>
    </row>
    <row r="143" s="2" customFormat="1" ht="16.5" customHeight="1">
      <c r="A143" s="37"/>
      <c r="B143" s="38"/>
      <c r="C143" s="226" t="s">
        <v>195</v>
      </c>
      <c r="D143" s="226" t="s">
        <v>148</v>
      </c>
      <c r="E143" s="227" t="s">
        <v>1153</v>
      </c>
      <c r="F143" s="228" t="s">
        <v>1154</v>
      </c>
      <c r="G143" s="229" t="s">
        <v>865</v>
      </c>
      <c r="H143" s="230">
        <v>1</v>
      </c>
      <c r="I143" s="231"/>
      <c r="J143" s="232">
        <f>ROUND(I143*H143,2)</f>
        <v>0</v>
      </c>
      <c r="K143" s="233"/>
      <c r="L143" s="43"/>
      <c r="M143" s="234" t="s">
        <v>1</v>
      </c>
      <c r="N143" s="235" t="s">
        <v>41</v>
      </c>
      <c r="O143" s="90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8" t="s">
        <v>238</v>
      </c>
      <c r="AT143" s="238" t="s">
        <v>148</v>
      </c>
      <c r="AU143" s="238" t="s">
        <v>80</v>
      </c>
      <c r="AY143" s="16" t="s">
        <v>146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6" t="s">
        <v>83</v>
      </c>
      <c r="BK143" s="239">
        <f>ROUND(I143*H143,2)</f>
        <v>0</v>
      </c>
      <c r="BL143" s="16" t="s">
        <v>238</v>
      </c>
      <c r="BM143" s="238" t="s">
        <v>1155</v>
      </c>
    </row>
    <row r="144" s="2" customFormat="1">
      <c r="A144" s="37"/>
      <c r="B144" s="38"/>
      <c r="C144" s="39"/>
      <c r="D144" s="240" t="s">
        <v>154</v>
      </c>
      <c r="E144" s="39"/>
      <c r="F144" s="241" t="s">
        <v>1154</v>
      </c>
      <c r="G144" s="39"/>
      <c r="H144" s="39"/>
      <c r="I144" s="242"/>
      <c r="J144" s="39"/>
      <c r="K144" s="39"/>
      <c r="L144" s="43"/>
      <c r="M144" s="243"/>
      <c r="N144" s="244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154</v>
      </c>
      <c r="AU144" s="16" t="s">
        <v>80</v>
      </c>
    </row>
    <row r="145" s="2" customFormat="1" ht="16.5" customHeight="1">
      <c r="A145" s="37"/>
      <c r="B145" s="38"/>
      <c r="C145" s="226" t="s">
        <v>203</v>
      </c>
      <c r="D145" s="226" t="s">
        <v>148</v>
      </c>
      <c r="E145" s="227" t="s">
        <v>1156</v>
      </c>
      <c r="F145" s="228" t="s">
        <v>1157</v>
      </c>
      <c r="G145" s="229" t="s">
        <v>865</v>
      </c>
      <c r="H145" s="230">
        <v>1</v>
      </c>
      <c r="I145" s="231"/>
      <c r="J145" s="232">
        <f>ROUND(I145*H145,2)</f>
        <v>0</v>
      </c>
      <c r="K145" s="233"/>
      <c r="L145" s="43"/>
      <c r="M145" s="234" t="s">
        <v>1</v>
      </c>
      <c r="N145" s="235" t="s">
        <v>41</v>
      </c>
      <c r="O145" s="90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8" t="s">
        <v>238</v>
      </c>
      <c r="AT145" s="238" t="s">
        <v>148</v>
      </c>
      <c r="AU145" s="238" t="s">
        <v>80</v>
      </c>
      <c r="AY145" s="16" t="s">
        <v>146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6" t="s">
        <v>83</v>
      </c>
      <c r="BK145" s="239">
        <f>ROUND(I145*H145,2)</f>
        <v>0</v>
      </c>
      <c r="BL145" s="16" t="s">
        <v>238</v>
      </c>
      <c r="BM145" s="238" t="s">
        <v>1158</v>
      </c>
    </row>
    <row r="146" s="2" customFormat="1">
      <c r="A146" s="37"/>
      <c r="B146" s="38"/>
      <c r="C146" s="39"/>
      <c r="D146" s="240" t="s">
        <v>154</v>
      </c>
      <c r="E146" s="39"/>
      <c r="F146" s="241" t="s">
        <v>1157</v>
      </c>
      <c r="G146" s="39"/>
      <c r="H146" s="39"/>
      <c r="I146" s="242"/>
      <c r="J146" s="39"/>
      <c r="K146" s="39"/>
      <c r="L146" s="43"/>
      <c r="M146" s="243"/>
      <c r="N146" s="24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154</v>
      </c>
      <c r="AU146" s="16" t="s">
        <v>80</v>
      </c>
    </row>
    <row r="147" s="2" customFormat="1" ht="16.5" customHeight="1">
      <c r="A147" s="37"/>
      <c r="B147" s="38"/>
      <c r="C147" s="226" t="s">
        <v>207</v>
      </c>
      <c r="D147" s="226" t="s">
        <v>148</v>
      </c>
      <c r="E147" s="227" t="s">
        <v>1159</v>
      </c>
      <c r="F147" s="228" t="s">
        <v>1160</v>
      </c>
      <c r="G147" s="229" t="s">
        <v>198</v>
      </c>
      <c r="H147" s="230">
        <v>16</v>
      </c>
      <c r="I147" s="231"/>
      <c r="J147" s="232">
        <f>ROUND(I147*H147,2)</f>
        <v>0</v>
      </c>
      <c r="K147" s="233"/>
      <c r="L147" s="43"/>
      <c r="M147" s="234" t="s">
        <v>1</v>
      </c>
      <c r="N147" s="235" t="s">
        <v>41</v>
      </c>
      <c r="O147" s="90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8" t="s">
        <v>238</v>
      </c>
      <c r="AT147" s="238" t="s">
        <v>148</v>
      </c>
      <c r="AU147" s="238" t="s">
        <v>80</v>
      </c>
      <c r="AY147" s="16" t="s">
        <v>146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6" t="s">
        <v>83</v>
      </c>
      <c r="BK147" s="239">
        <f>ROUND(I147*H147,2)</f>
        <v>0</v>
      </c>
      <c r="BL147" s="16" t="s">
        <v>238</v>
      </c>
      <c r="BM147" s="238" t="s">
        <v>1161</v>
      </c>
    </row>
    <row r="148" s="2" customFormat="1">
      <c r="A148" s="37"/>
      <c r="B148" s="38"/>
      <c r="C148" s="39"/>
      <c r="D148" s="240" t="s">
        <v>154</v>
      </c>
      <c r="E148" s="39"/>
      <c r="F148" s="241" t="s">
        <v>1160</v>
      </c>
      <c r="G148" s="39"/>
      <c r="H148" s="39"/>
      <c r="I148" s="242"/>
      <c r="J148" s="39"/>
      <c r="K148" s="39"/>
      <c r="L148" s="43"/>
      <c r="M148" s="243"/>
      <c r="N148" s="24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154</v>
      </c>
      <c r="AU148" s="16" t="s">
        <v>80</v>
      </c>
    </row>
    <row r="149" s="2" customFormat="1" ht="16.5" customHeight="1">
      <c r="A149" s="37"/>
      <c r="B149" s="38"/>
      <c r="C149" s="226" t="s">
        <v>212</v>
      </c>
      <c r="D149" s="226" t="s">
        <v>148</v>
      </c>
      <c r="E149" s="227" t="s">
        <v>1162</v>
      </c>
      <c r="F149" s="228" t="s">
        <v>1068</v>
      </c>
      <c r="G149" s="229" t="s">
        <v>198</v>
      </c>
      <c r="H149" s="230">
        <v>9</v>
      </c>
      <c r="I149" s="231"/>
      <c r="J149" s="232">
        <f>ROUND(I149*H149,2)</f>
        <v>0</v>
      </c>
      <c r="K149" s="233"/>
      <c r="L149" s="43"/>
      <c r="M149" s="234" t="s">
        <v>1</v>
      </c>
      <c r="N149" s="235" t="s">
        <v>41</v>
      </c>
      <c r="O149" s="90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8" t="s">
        <v>238</v>
      </c>
      <c r="AT149" s="238" t="s">
        <v>148</v>
      </c>
      <c r="AU149" s="238" t="s">
        <v>80</v>
      </c>
      <c r="AY149" s="16" t="s">
        <v>146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6" t="s">
        <v>83</v>
      </c>
      <c r="BK149" s="239">
        <f>ROUND(I149*H149,2)</f>
        <v>0</v>
      </c>
      <c r="BL149" s="16" t="s">
        <v>238</v>
      </c>
      <c r="BM149" s="238" t="s">
        <v>1163</v>
      </c>
    </row>
    <row r="150" s="2" customFormat="1">
      <c r="A150" s="37"/>
      <c r="B150" s="38"/>
      <c r="C150" s="39"/>
      <c r="D150" s="240" t="s">
        <v>154</v>
      </c>
      <c r="E150" s="39"/>
      <c r="F150" s="241" t="s">
        <v>1068</v>
      </c>
      <c r="G150" s="39"/>
      <c r="H150" s="39"/>
      <c r="I150" s="242"/>
      <c r="J150" s="39"/>
      <c r="K150" s="39"/>
      <c r="L150" s="43"/>
      <c r="M150" s="243"/>
      <c r="N150" s="24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154</v>
      </c>
      <c r="AU150" s="16" t="s">
        <v>80</v>
      </c>
    </row>
    <row r="151" s="2" customFormat="1" ht="16.5" customHeight="1">
      <c r="A151" s="37"/>
      <c r="B151" s="38"/>
      <c r="C151" s="226" t="s">
        <v>229</v>
      </c>
      <c r="D151" s="226" t="s">
        <v>148</v>
      </c>
      <c r="E151" s="227" t="s">
        <v>1164</v>
      </c>
      <c r="F151" s="228" t="s">
        <v>1071</v>
      </c>
      <c r="G151" s="229" t="s">
        <v>198</v>
      </c>
      <c r="H151" s="230">
        <v>7</v>
      </c>
      <c r="I151" s="231"/>
      <c r="J151" s="232">
        <f>ROUND(I151*H151,2)</f>
        <v>0</v>
      </c>
      <c r="K151" s="233"/>
      <c r="L151" s="43"/>
      <c r="M151" s="234" t="s">
        <v>1</v>
      </c>
      <c r="N151" s="235" t="s">
        <v>41</v>
      </c>
      <c r="O151" s="90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8" t="s">
        <v>238</v>
      </c>
      <c r="AT151" s="238" t="s">
        <v>148</v>
      </c>
      <c r="AU151" s="238" t="s">
        <v>80</v>
      </c>
      <c r="AY151" s="16" t="s">
        <v>146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6" t="s">
        <v>83</v>
      </c>
      <c r="BK151" s="239">
        <f>ROUND(I151*H151,2)</f>
        <v>0</v>
      </c>
      <c r="BL151" s="16" t="s">
        <v>238</v>
      </c>
      <c r="BM151" s="238" t="s">
        <v>1165</v>
      </c>
    </row>
    <row r="152" s="2" customFormat="1">
      <c r="A152" s="37"/>
      <c r="B152" s="38"/>
      <c r="C152" s="39"/>
      <c r="D152" s="240" t="s">
        <v>154</v>
      </c>
      <c r="E152" s="39"/>
      <c r="F152" s="241" t="s">
        <v>1071</v>
      </c>
      <c r="G152" s="39"/>
      <c r="H152" s="39"/>
      <c r="I152" s="242"/>
      <c r="J152" s="39"/>
      <c r="K152" s="39"/>
      <c r="L152" s="43"/>
      <c r="M152" s="243"/>
      <c r="N152" s="24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154</v>
      </c>
      <c r="AU152" s="16" t="s">
        <v>80</v>
      </c>
    </row>
    <row r="153" s="2" customFormat="1" ht="16.5" customHeight="1">
      <c r="A153" s="37"/>
      <c r="B153" s="38"/>
      <c r="C153" s="226" t="s">
        <v>8</v>
      </c>
      <c r="D153" s="226" t="s">
        <v>148</v>
      </c>
      <c r="E153" s="227" t="s">
        <v>1166</v>
      </c>
      <c r="F153" s="228" t="s">
        <v>1167</v>
      </c>
      <c r="G153" s="229" t="s">
        <v>198</v>
      </c>
      <c r="H153" s="230">
        <v>36</v>
      </c>
      <c r="I153" s="231"/>
      <c r="J153" s="232">
        <f>ROUND(I153*H153,2)</f>
        <v>0</v>
      </c>
      <c r="K153" s="233"/>
      <c r="L153" s="43"/>
      <c r="M153" s="234" t="s">
        <v>1</v>
      </c>
      <c r="N153" s="235" t="s">
        <v>41</v>
      </c>
      <c r="O153" s="90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8" t="s">
        <v>238</v>
      </c>
      <c r="AT153" s="238" t="s">
        <v>148</v>
      </c>
      <c r="AU153" s="238" t="s">
        <v>80</v>
      </c>
      <c r="AY153" s="16" t="s">
        <v>146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6" t="s">
        <v>83</v>
      </c>
      <c r="BK153" s="239">
        <f>ROUND(I153*H153,2)</f>
        <v>0</v>
      </c>
      <c r="BL153" s="16" t="s">
        <v>238</v>
      </c>
      <c r="BM153" s="238" t="s">
        <v>1168</v>
      </c>
    </row>
    <row r="154" s="2" customFormat="1">
      <c r="A154" s="37"/>
      <c r="B154" s="38"/>
      <c r="C154" s="39"/>
      <c r="D154" s="240" t="s">
        <v>154</v>
      </c>
      <c r="E154" s="39"/>
      <c r="F154" s="241" t="s">
        <v>1167</v>
      </c>
      <c r="G154" s="39"/>
      <c r="H154" s="39"/>
      <c r="I154" s="242"/>
      <c r="J154" s="39"/>
      <c r="K154" s="39"/>
      <c r="L154" s="43"/>
      <c r="M154" s="243"/>
      <c r="N154" s="24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80</v>
      </c>
    </row>
    <row r="155" s="2" customFormat="1" ht="16.5" customHeight="1">
      <c r="A155" s="37"/>
      <c r="B155" s="38"/>
      <c r="C155" s="226" t="s">
        <v>238</v>
      </c>
      <c r="D155" s="226" t="s">
        <v>148</v>
      </c>
      <c r="E155" s="227" t="s">
        <v>1169</v>
      </c>
      <c r="F155" s="228" t="s">
        <v>1170</v>
      </c>
      <c r="G155" s="229" t="s">
        <v>198</v>
      </c>
      <c r="H155" s="230">
        <v>6</v>
      </c>
      <c r="I155" s="231"/>
      <c r="J155" s="232">
        <f>ROUND(I155*H155,2)</f>
        <v>0</v>
      </c>
      <c r="K155" s="233"/>
      <c r="L155" s="43"/>
      <c r="M155" s="234" t="s">
        <v>1</v>
      </c>
      <c r="N155" s="235" t="s">
        <v>41</v>
      </c>
      <c r="O155" s="90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8" t="s">
        <v>238</v>
      </c>
      <c r="AT155" s="238" t="s">
        <v>148</v>
      </c>
      <c r="AU155" s="238" t="s">
        <v>80</v>
      </c>
      <c r="AY155" s="16" t="s">
        <v>146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6" t="s">
        <v>83</v>
      </c>
      <c r="BK155" s="239">
        <f>ROUND(I155*H155,2)</f>
        <v>0</v>
      </c>
      <c r="BL155" s="16" t="s">
        <v>238</v>
      </c>
      <c r="BM155" s="238" t="s">
        <v>1171</v>
      </c>
    </row>
    <row r="156" s="2" customFormat="1">
      <c r="A156" s="37"/>
      <c r="B156" s="38"/>
      <c r="C156" s="39"/>
      <c r="D156" s="240" t="s">
        <v>154</v>
      </c>
      <c r="E156" s="39"/>
      <c r="F156" s="241" t="s">
        <v>1170</v>
      </c>
      <c r="G156" s="39"/>
      <c r="H156" s="39"/>
      <c r="I156" s="242"/>
      <c r="J156" s="39"/>
      <c r="K156" s="39"/>
      <c r="L156" s="43"/>
      <c r="M156" s="243"/>
      <c r="N156" s="24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154</v>
      </c>
      <c r="AU156" s="16" t="s">
        <v>80</v>
      </c>
    </row>
    <row r="157" s="2" customFormat="1" ht="16.5" customHeight="1">
      <c r="A157" s="37"/>
      <c r="B157" s="38"/>
      <c r="C157" s="226" t="s">
        <v>243</v>
      </c>
      <c r="D157" s="226" t="s">
        <v>148</v>
      </c>
      <c r="E157" s="227" t="s">
        <v>1172</v>
      </c>
      <c r="F157" s="228" t="s">
        <v>1173</v>
      </c>
      <c r="G157" s="229" t="s">
        <v>198</v>
      </c>
      <c r="H157" s="230">
        <v>36</v>
      </c>
      <c r="I157" s="231"/>
      <c r="J157" s="232">
        <f>ROUND(I157*H157,2)</f>
        <v>0</v>
      </c>
      <c r="K157" s="233"/>
      <c r="L157" s="43"/>
      <c r="M157" s="234" t="s">
        <v>1</v>
      </c>
      <c r="N157" s="235" t="s">
        <v>41</v>
      </c>
      <c r="O157" s="90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8" t="s">
        <v>238</v>
      </c>
      <c r="AT157" s="238" t="s">
        <v>148</v>
      </c>
      <c r="AU157" s="238" t="s">
        <v>80</v>
      </c>
      <c r="AY157" s="16" t="s">
        <v>146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6" t="s">
        <v>83</v>
      </c>
      <c r="BK157" s="239">
        <f>ROUND(I157*H157,2)</f>
        <v>0</v>
      </c>
      <c r="BL157" s="16" t="s">
        <v>238</v>
      </c>
      <c r="BM157" s="238" t="s">
        <v>1174</v>
      </c>
    </row>
    <row r="158" s="2" customFormat="1">
      <c r="A158" s="37"/>
      <c r="B158" s="38"/>
      <c r="C158" s="39"/>
      <c r="D158" s="240" t="s">
        <v>154</v>
      </c>
      <c r="E158" s="39"/>
      <c r="F158" s="241" t="s">
        <v>1173</v>
      </c>
      <c r="G158" s="39"/>
      <c r="H158" s="39"/>
      <c r="I158" s="242"/>
      <c r="J158" s="39"/>
      <c r="K158" s="39"/>
      <c r="L158" s="43"/>
      <c r="M158" s="243"/>
      <c r="N158" s="24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154</v>
      </c>
      <c r="AU158" s="16" t="s">
        <v>80</v>
      </c>
    </row>
    <row r="159" s="2" customFormat="1" ht="16.5" customHeight="1">
      <c r="A159" s="37"/>
      <c r="B159" s="38"/>
      <c r="C159" s="226" t="s">
        <v>247</v>
      </c>
      <c r="D159" s="226" t="s">
        <v>148</v>
      </c>
      <c r="E159" s="227" t="s">
        <v>1175</v>
      </c>
      <c r="F159" s="228" t="s">
        <v>1095</v>
      </c>
      <c r="G159" s="229" t="s">
        <v>198</v>
      </c>
      <c r="H159" s="230">
        <v>16</v>
      </c>
      <c r="I159" s="231"/>
      <c r="J159" s="232">
        <f>ROUND(I159*H159,2)</f>
        <v>0</v>
      </c>
      <c r="K159" s="233"/>
      <c r="L159" s="43"/>
      <c r="M159" s="234" t="s">
        <v>1</v>
      </c>
      <c r="N159" s="235" t="s">
        <v>41</v>
      </c>
      <c r="O159" s="90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8" t="s">
        <v>238</v>
      </c>
      <c r="AT159" s="238" t="s">
        <v>148</v>
      </c>
      <c r="AU159" s="238" t="s">
        <v>80</v>
      </c>
      <c r="AY159" s="16" t="s">
        <v>146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6" t="s">
        <v>83</v>
      </c>
      <c r="BK159" s="239">
        <f>ROUND(I159*H159,2)</f>
        <v>0</v>
      </c>
      <c r="BL159" s="16" t="s">
        <v>238</v>
      </c>
      <c r="BM159" s="238" t="s">
        <v>1176</v>
      </c>
    </row>
    <row r="160" s="2" customFormat="1">
      <c r="A160" s="37"/>
      <c r="B160" s="38"/>
      <c r="C160" s="39"/>
      <c r="D160" s="240" t="s">
        <v>154</v>
      </c>
      <c r="E160" s="39"/>
      <c r="F160" s="241" t="s">
        <v>1095</v>
      </c>
      <c r="G160" s="39"/>
      <c r="H160" s="39"/>
      <c r="I160" s="242"/>
      <c r="J160" s="39"/>
      <c r="K160" s="39"/>
      <c r="L160" s="43"/>
      <c r="M160" s="243"/>
      <c r="N160" s="244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154</v>
      </c>
      <c r="AU160" s="16" t="s">
        <v>80</v>
      </c>
    </row>
    <row r="161" s="2" customFormat="1" ht="16.5" customHeight="1">
      <c r="A161" s="37"/>
      <c r="B161" s="38"/>
      <c r="C161" s="226" t="s">
        <v>253</v>
      </c>
      <c r="D161" s="226" t="s">
        <v>148</v>
      </c>
      <c r="E161" s="227" t="s">
        <v>1177</v>
      </c>
      <c r="F161" s="228" t="s">
        <v>1178</v>
      </c>
      <c r="G161" s="229" t="s">
        <v>198</v>
      </c>
      <c r="H161" s="230">
        <v>34</v>
      </c>
      <c r="I161" s="231"/>
      <c r="J161" s="232">
        <f>ROUND(I161*H161,2)</f>
        <v>0</v>
      </c>
      <c r="K161" s="233"/>
      <c r="L161" s="43"/>
      <c r="M161" s="234" t="s">
        <v>1</v>
      </c>
      <c r="N161" s="235" t="s">
        <v>41</v>
      </c>
      <c r="O161" s="90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8" t="s">
        <v>238</v>
      </c>
      <c r="AT161" s="238" t="s">
        <v>148</v>
      </c>
      <c r="AU161" s="238" t="s">
        <v>80</v>
      </c>
      <c r="AY161" s="16" t="s">
        <v>146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6" t="s">
        <v>83</v>
      </c>
      <c r="BK161" s="239">
        <f>ROUND(I161*H161,2)</f>
        <v>0</v>
      </c>
      <c r="BL161" s="16" t="s">
        <v>238</v>
      </c>
      <c r="BM161" s="238" t="s">
        <v>1179</v>
      </c>
    </row>
    <row r="162" s="2" customFormat="1">
      <c r="A162" s="37"/>
      <c r="B162" s="38"/>
      <c r="C162" s="39"/>
      <c r="D162" s="240" t="s">
        <v>154</v>
      </c>
      <c r="E162" s="39"/>
      <c r="F162" s="241" t="s">
        <v>1178</v>
      </c>
      <c r="G162" s="39"/>
      <c r="H162" s="39"/>
      <c r="I162" s="242"/>
      <c r="J162" s="39"/>
      <c r="K162" s="39"/>
      <c r="L162" s="43"/>
      <c r="M162" s="243"/>
      <c r="N162" s="244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154</v>
      </c>
      <c r="AU162" s="16" t="s">
        <v>80</v>
      </c>
    </row>
    <row r="163" s="2" customFormat="1" ht="16.5" customHeight="1">
      <c r="A163" s="37"/>
      <c r="B163" s="38"/>
      <c r="C163" s="226" t="s">
        <v>258</v>
      </c>
      <c r="D163" s="226" t="s">
        <v>148</v>
      </c>
      <c r="E163" s="227" t="s">
        <v>1180</v>
      </c>
      <c r="F163" s="228" t="s">
        <v>1097</v>
      </c>
      <c r="G163" s="229" t="s">
        <v>865</v>
      </c>
      <c r="H163" s="230">
        <v>7</v>
      </c>
      <c r="I163" s="231"/>
      <c r="J163" s="232">
        <f>ROUND(I163*H163,2)</f>
        <v>0</v>
      </c>
      <c r="K163" s="233"/>
      <c r="L163" s="43"/>
      <c r="M163" s="234" t="s">
        <v>1</v>
      </c>
      <c r="N163" s="235" t="s">
        <v>41</v>
      </c>
      <c r="O163" s="90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8" t="s">
        <v>238</v>
      </c>
      <c r="AT163" s="238" t="s">
        <v>148</v>
      </c>
      <c r="AU163" s="238" t="s">
        <v>80</v>
      </c>
      <c r="AY163" s="16" t="s">
        <v>146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6" t="s">
        <v>83</v>
      </c>
      <c r="BK163" s="239">
        <f>ROUND(I163*H163,2)</f>
        <v>0</v>
      </c>
      <c r="BL163" s="16" t="s">
        <v>238</v>
      </c>
      <c r="BM163" s="238" t="s">
        <v>1181</v>
      </c>
    </row>
    <row r="164" s="2" customFormat="1">
      <c r="A164" s="37"/>
      <c r="B164" s="38"/>
      <c r="C164" s="39"/>
      <c r="D164" s="240" t="s">
        <v>154</v>
      </c>
      <c r="E164" s="39"/>
      <c r="F164" s="241" t="s">
        <v>1097</v>
      </c>
      <c r="G164" s="39"/>
      <c r="H164" s="39"/>
      <c r="I164" s="242"/>
      <c r="J164" s="39"/>
      <c r="K164" s="39"/>
      <c r="L164" s="43"/>
      <c r="M164" s="243"/>
      <c r="N164" s="24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154</v>
      </c>
      <c r="AU164" s="16" t="s">
        <v>80</v>
      </c>
    </row>
    <row r="165" s="2" customFormat="1" ht="16.5" customHeight="1">
      <c r="A165" s="37"/>
      <c r="B165" s="38"/>
      <c r="C165" s="226" t="s">
        <v>7</v>
      </c>
      <c r="D165" s="226" t="s">
        <v>148</v>
      </c>
      <c r="E165" s="227" t="s">
        <v>1182</v>
      </c>
      <c r="F165" s="228" t="s">
        <v>1103</v>
      </c>
      <c r="G165" s="229" t="s">
        <v>198</v>
      </c>
      <c r="H165" s="230">
        <v>9</v>
      </c>
      <c r="I165" s="231"/>
      <c r="J165" s="232">
        <f>ROUND(I165*H165,2)</f>
        <v>0</v>
      </c>
      <c r="K165" s="233"/>
      <c r="L165" s="43"/>
      <c r="M165" s="234" t="s">
        <v>1</v>
      </c>
      <c r="N165" s="235" t="s">
        <v>41</v>
      </c>
      <c r="O165" s="90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8" t="s">
        <v>238</v>
      </c>
      <c r="AT165" s="238" t="s">
        <v>148</v>
      </c>
      <c r="AU165" s="238" t="s">
        <v>80</v>
      </c>
      <c r="AY165" s="16" t="s">
        <v>146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6" t="s">
        <v>83</v>
      </c>
      <c r="BK165" s="239">
        <f>ROUND(I165*H165,2)</f>
        <v>0</v>
      </c>
      <c r="BL165" s="16" t="s">
        <v>238</v>
      </c>
      <c r="BM165" s="238" t="s">
        <v>1183</v>
      </c>
    </row>
    <row r="166" s="2" customFormat="1">
      <c r="A166" s="37"/>
      <c r="B166" s="38"/>
      <c r="C166" s="39"/>
      <c r="D166" s="240" t="s">
        <v>154</v>
      </c>
      <c r="E166" s="39"/>
      <c r="F166" s="241" t="s">
        <v>1103</v>
      </c>
      <c r="G166" s="39"/>
      <c r="H166" s="39"/>
      <c r="I166" s="242"/>
      <c r="J166" s="39"/>
      <c r="K166" s="39"/>
      <c r="L166" s="43"/>
      <c r="M166" s="243"/>
      <c r="N166" s="244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80</v>
      </c>
    </row>
    <row r="167" s="2" customFormat="1" ht="16.5" customHeight="1">
      <c r="A167" s="37"/>
      <c r="B167" s="38"/>
      <c r="C167" s="226" t="s">
        <v>268</v>
      </c>
      <c r="D167" s="226" t="s">
        <v>148</v>
      </c>
      <c r="E167" s="227" t="s">
        <v>1184</v>
      </c>
      <c r="F167" s="228" t="s">
        <v>1106</v>
      </c>
      <c r="G167" s="229" t="s">
        <v>198</v>
      </c>
      <c r="H167" s="230">
        <v>7</v>
      </c>
      <c r="I167" s="231"/>
      <c r="J167" s="232">
        <f>ROUND(I167*H167,2)</f>
        <v>0</v>
      </c>
      <c r="K167" s="233"/>
      <c r="L167" s="43"/>
      <c r="M167" s="234" t="s">
        <v>1</v>
      </c>
      <c r="N167" s="235" t="s">
        <v>41</v>
      </c>
      <c r="O167" s="90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8" t="s">
        <v>238</v>
      </c>
      <c r="AT167" s="238" t="s">
        <v>148</v>
      </c>
      <c r="AU167" s="238" t="s">
        <v>80</v>
      </c>
      <c r="AY167" s="16" t="s">
        <v>146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6" t="s">
        <v>83</v>
      </c>
      <c r="BK167" s="239">
        <f>ROUND(I167*H167,2)</f>
        <v>0</v>
      </c>
      <c r="BL167" s="16" t="s">
        <v>238</v>
      </c>
      <c r="BM167" s="238" t="s">
        <v>1185</v>
      </c>
    </row>
    <row r="168" s="2" customFormat="1">
      <c r="A168" s="37"/>
      <c r="B168" s="38"/>
      <c r="C168" s="39"/>
      <c r="D168" s="240" t="s">
        <v>154</v>
      </c>
      <c r="E168" s="39"/>
      <c r="F168" s="241" t="s">
        <v>1106</v>
      </c>
      <c r="G168" s="39"/>
      <c r="H168" s="39"/>
      <c r="I168" s="242"/>
      <c r="J168" s="39"/>
      <c r="K168" s="39"/>
      <c r="L168" s="43"/>
      <c r="M168" s="243"/>
      <c r="N168" s="24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154</v>
      </c>
      <c r="AU168" s="16" t="s">
        <v>80</v>
      </c>
    </row>
    <row r="169" s="2" customFormat="1" ht="16.5" customHeight="1">
      <c r="A169" s="37"/>
      <c r="B169" s="38"/>
      <c r="C169" s="226" t="s">
        <v>273</v>
      </c>
      <c r="D169" s="226" t="s">
        <v>148</v>
      </c>
      <c r="E169" s="227" t="s">
        <v>1186</v>
      </c>
      <c r="F169" s="228" t="s">
        <v>1109</v>
      </c>
      <c r="G169" s="229" t="s">
        <v>865</v>
      </c>
      <c r="H169" s="230">
        <v>1</v>
      </c>
      <c r="I169" s="231"/>
      <c r="J169" s="232">
        <f>ROUND(I169*H169,2)</f>
        <v>0</v>
      </c>
      <c r="K169" s="233"/>
      <c r="L169" s="43"/>
      <c r="M169" s="234" t="s">
        <v>1</v>
      </c>
      <c r="N169" s="235" t="s">
        <v>41</v>
      </c>
      <c r="O169" s="90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8" t="s">
        <v>238</v>
      </c>
      <c r="AT169" s="238" t="s">
        <v>148</v>
      </c>
      <c r="AU169" s="238" t="s">
        <v>80</v>
      </c>
      <c r="AY169" s="16" t="s">
        <v>146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6" t="s">
        <v>83</v>
      </c>
      <c r="BK169" s="239">
        <f>ROUND(I169*H169,2)</f>
        <v>0</v>
      </c>
      <c r="BL169" s="16" t="s">
        <v>238</v>
      </c>
      <c r="BM169" s="238" t="s">
        <v>1187</v>
      </c>
    </row>
    <row r="170" s="2" customFormat="1">
      <c r="A170" s="37"/>
      <c r="B170" s="38"/>
      <c r="C170" s="39"/>
      <c r="D170" s="240" t="s">
        <v>154</v>
      </c>
      <c r="E170" s="39"/>
      <c r="F170" s="241" t="s">
        <v>1109</v>
      </c>
      <c r="G170" s="39"/>
      <c r="H170" s="39"/>
      <c r="I170" s="242"/>
      <c r="J170" s="39"/>
      <c r="K170" s="39"/>
      <c r="L170" s="43"/>
      <c r="M170" s="243"/>
      <c r="N170" s="244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154</v>
      </c>
      <c r="AU170" s="16" t="s">
        <v>80</v>
      </c>
    </row>
    <row r="171" s="2" customFormat="1" ht="16.5" customHeight="1">
      <c r="A171" s="37"/>
      <c r="B171" s="38"/>
      <c r="C171" s="226" t="s">
        <v>277</v>
      </c>
      <c r="D171" s="226" t="s">
        <v>148</v>
      </c>
      <c r="E171" s="227" t="s">
        <v>1188</v>
      </c>
      <c r="F171" s="228" t="s">
        <v>1121</v>
      </c>
      <c r="G171" s="229" t="s">
        <v>865</v>
      </c>
      <c r="H171" s="230">
        <v>1</v>
      </c>
      <c r="I171" s="231"/>
      <c r="J171" s="232">
        <f>ROUND(I171*H171,2)</f>
        <v>0</v>
      </c>
      <c r="K171" s="233"/>
      <c r="L171" s="43"/>
      <c r="M171" s="234" t="s">
        <v>1</v>
      </c>
      <c r="N171" s="235" t="s">
        <v>41</v>
      </c>
      <c r="O171" s="90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8" t="s">
        <v>238</v>
      </c>
      <c r="AT171" s="238" t="s">
        <v>148</v>
      </c>
      <c r="AU171" s="238" t="s">
        <v>80</v>
      </c>
      <c r="AY171" s="16" t="s">
        <v>146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6" t="s">
        <v>83</v>
      </c>
      <c r="BK171" s="239">
        <f>ROUND(I171*H171,2)</f>
        <v>0</v>
      </c>
      <c r="BL171" s="16" t="s">
        <v>238</v>
      </c>
      <c r="BM171" s="238" t="s">
        <v>1189</v>
      </c>
    </row>
    <row r="172" s="2" customFormat="1">
      <c r="A172" s="37"/>
      <c r="B172" s="38"/>
      <c r="C172" s="39"/>
      <c r="D172" s="240" t="s">
        <v>154</v>
      </c>
      <c r="E172" s="39"/>
      <c r="F172" s="241" t="s">
        <v>1121</v>
      </c>
      <c r="G172" s="39"/>
      <c r="H172" s="39"/>
      <c r="I172" s="242"/>
      <c r="J172" s="39"/>
      <c r="K172" s="39"/>
      <c r="L172" s="43"/>
      <c r="M172" s="243"/>
      <c r="N172" s="24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154</v>
      </c>
      <c r="AU172" s="16" t="s">
        <v>80</v>
      </c>
    </row>
    <row r="173" s="2" customFormat="1" ht="16.5" customHeight="1">
      <c r="A173" s="37"/>
      <c r="B173" s="38"/>
      <c r="C173" s="226" t="s">
        <v>283</v>
      </c>
      <c r="D173" s="226" t="s">
        <v>148</v>
      </c>
      <c r="E173" s="227" t="s">
        <v>1190</v>
      </c>
      <c r="F173" s="228" t="s">
        <v>1124</v>
      </c>
      <c r="G173" s="229" t="s">
        <v>865</v>
      </c>
      <c r="H173" s="230">
        <v>1</v>
      </c>
      <c r="I173" s="231"/>
      <c r="J173" s="232">
        <f>ROUND(I173*H173,2)</f>
        <v>0</v>
      </c>
      <c r="K173" s="233"/>
      <c r="L173" s="43"/>
      <c r="M173" s="234" t="s">
        <v>1</v>
      </c>
      <c r="N173" s="235" t="s">
        <v>41</v>
      </c>
      <c r="O173" s="90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238</v>
      </c>
      <c r="AT173" s="238" t="s">
        <v>148</v>
      </c>
      <c r="AU173" s="238" t="s">
        <v>80</v>
      </c>
      <c r="AY173" s="16" t="s">
        <v>146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83</v>
      </c>
      <c r="BK173" s="239">
        <f>ROUND(I173*H173,2)</f>
        <v>0</v>
      </c>
      <c r="BL173" s="16" t="s">
        <v>238</v>
      </c>
      <c r="BM173" s="238" t="s">
        <v>1191</v>
      </c>
    </row>
    <row r="174" s="2" customFormat="1">
      <c r="A174" s="37"/>
      <c r="B174" s="38"/>
      <c r="C174" s="39"/>
      <c r="D174" s="240" t="s">
        <v>154</v>
      </c>
      <c r="E174" s="39"/>
      <c r="F174" s="241" t="s">
        <v>1124</v>
      </c>
      <c r="G174" s="39"/>
      <c r="H174" s="39"/>
      <c r="I174" s="242"/>
      <c r="J174" s="39"/>
      <c r="K174" s="39"/>
      <c r="L174" s="43"/>
      <c r="M174" s="279"/>
      <c r="N174" s="280"/>
      <c r="O174" s="281"/>
      <c r="P174" s="281"/>
      <c r="Q174" s="281"/>
      <c r="R174" s="281"/>
      <c r="S174" s="281"/>
      <c r="T174" s="282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154</v>
      </c>
      <c r="AU174" s="16" t="s">
        <v>80</v>
      </c>
    </row>
    <row r="175" s="2" customFormat="1" ht="6.96" customHeight="1">
      <c r="A175" s="37"/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43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sheet="1" autoFilter="0" formatColumns="0" formatRows="0" objects="1" scenarios="1" spinCount="100000" saltValue="jQIe3YuTCI+EfnJLSJjThKeFVxhBV01u2o6lo4Niu3HOdrmPZhpt3bY3IcHHwqKwT/QHCCSGcldt9REINCgQEw==" hashValue="8LQVbDuRxAkdq+M3+UuovC9QmyyPAshKr7fbkDTuYdYCwStsjPTIt4v7p3fHYtBU1T+dwDNnRsLu7jwsfpaUmA==" algorithmName="SHA-512" password="CC35"/>
  <autoFilter ref="C121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80</v>
      </c>
    </row>
    <row r="4" s="1" customFormat="1" ht="24.96" customHeight="1">
      <c r="B4" s="19"/>
      <c r="D4" s="147" t="s">
        <v>105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Rekonstrukce ul.Lesní, Cheb - II.etapa - FÁZE II.</v>
      </c>
      <c r="F7" s="149"/>
      <c r="G7" s="149"/>
      <c r="H7" s="149"/>
      <c r="L7" s="19"/>
    </row>
    <row r="8" s="1" customFormat="1" ht="12" customHeight="1">
      <c r="B8" s="19"/>
      <c r="D8" s="149" t="s">
        <v>106</v>
      </c>
      <c r="L8" s="19"/>
    </row>
    <row r="9" s="2" customFormat="1" ht="16.5" customHeight="1">
      <c r="A9" s="37"/>
      <c r="B9" s="43"/>
      <c r="C9" s="37"/>
      <c r="D9" s="37"/>
      <c r="E9" s="150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108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1192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796</v>
      </c>
      <c r="G14" s="37"/>
      <c r="H14" s="37"/>
      <c r="I14" s="149" t="s">
        <v>22</v>
      </c>
      <c r="J14" s="152" t="str">
        <f>'Rekapitulace stavby'!AN8</f>
        <v>22. 7. 2022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797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798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ROUND(J129,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ROUND((SUM(BE129:BE301)),  2)</f>
        <v>0</v>
      </c>
      <c r="G35" s="37"/>
      <c r="H35" s="37"/>
      <c r="I35" s="163">
        <v>0.20999999999999999</v>
      </c>
      <c r="J35" s="162">
        <f>ROUND(((SUM(BE129:BE301))*I35),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ROUND((SUM(BF129:BF301)),  2)</f>
        <v>0</v>
      </c>
      <c r="G36" s="37"/>
      <c r="H36" s="37"/>
      <c r="I36" s="163">
        <v>0.14999999999999999</v>
      </c>
      <c r="J36" s="162">
        <f>ROUND(((SUM(BF129:BF301))*I36),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ROUND((SUM(BG129:BG301)),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ROUND((SUM(BH129:BH301)),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ROUND((SUM(BI129:BI301)),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Rekonstrukce ul.Lesní, Cheb - II.etapa - FÁZE II.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106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107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108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80-2 - SO 302 - Dešťová kanalizace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22. 7. 2022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Město Cheb</v>
      </c>
      <c r="G93" s="39"/>
      <c r="H93" s="39"/>
      <c r="I93" s="31" t="s">
        <v>30</v>
      </c>
      <c r="J93" s="35" t="str">
        <f>E23</f>
        <v>ing.Netík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Volek S.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111</v>
      </c>
      <c r="D96" s="184"/>
      <c r="E96" s="184"/>
      <c r="F96" s="184"/>
      <c r="G96" s="184"/>
      <c r="H96" s="184"/>
      <c r="I96" s="184"/>
      <c r="J96" s="185" t="s">
        <v>112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113</v>
      </c>
      <c r="D98" s="39"/>
      <c r="E98" s="39"/>
      <c r="F98" s="39"/>
      <c r="G98" s="39"/>
      <c r="H98" s="39"/>
      <c r="I98" s="39"/>
      <c r="J98" s="109">
        <f>J129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114</v>
      </c>
    </row>
    <row r="99" s="9" customFormat="1" ht="24.96" customHeight="1">
      <c r="A99" s="9"/>
      <c r="B99" s="187"/>
      <c r="C99" s="188"/>
      <c r="D99" s="189" t="s">
        <v>115</v>
      </c>
      <c r="E99" s="190"/>
      <c r="F99" s="190"/>
      <c r="G99" s="190"/>
      <c r="H99" s="190"/>
      <c r="I99" s="190"/>
      <c r="J99" s="191">
        <f>J130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116</v>
      </c>
      <c r="E100" s="195"/>
      <c r="F100" s="195"/>
      <c r="G100" s="195"/>
      <c r="H100" s="195"/>
      <c r="I100" s="195"/>
      <c r="J100" s="196">
        <f>J131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117</v>
      </c>
      <c r="E101" s="195"/>
      <c r="F101" s="195"/>
      <c r="G101" s="195"/>
      <c r="H101" s="195"/>
      <c r="I101" s="195"/>
      <c r="J101" s="196">
        <f>J198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1193</v>
      </c>
      <c r="E102" s="195"/>
      <c r="F102" s="195"/>
      <c r="G102" s="195"/>
      <c r="H102" s="195"/>
      <c r="I102" s="195"/>
      <c r="J102" s="196">
        <f>J204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118</v>
      </c>
      <c r="E103" s="195"/>
      <c r="F103" s="195"/>
      <c r="G103" s="195"/>
      <c r="H103" s="195"/>
      <c r="I103" s="195"/>
      <c r="J103" s="196">
        <f>J218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1194</v>
      </c>
      <c r="E104" s="195"/>
      <c r="F104" s="195"/>
      <c r="G104" s="195"/>
      <c r="H104" s="195"/>
      <c r="I104" s="195"/>
      <c r="J104" s="196">
        <f>J222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119</v>
      </c>
      <c r="E105" s="195"/>
      <c r="F105" s="195"/>
      <c r="G105" s="195"/>
      <c r="H105" s="195"/>
      <c r="I105" s="195"/>
      <c r="J105" s="196">
        <f>J232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122</v>
      </c>
      <c r="E106" s="195"/>
      <c r="F106" s="195"/>
      <c r="G106" s="195"/>
      <c r="H106" s="195"/>
      <c r="I106" s="195"/>
      <c r="J106" s="196">
        <f>J296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7"/>
      <c r="C107" s="188"/>
      <c r="D107" s="189" t="s">
        <v>1195</v>
      </c>
      <c r="E107" s="190"/>
      <c r="F107" s="190"/>
      <c r="G107" s="190"/>
      <c r="H107" s="190"/>
      <c r="I107" s="190"/>
      <c r="J107" s="191">
        <f>J299</f>
        <v>0</v>
      </c>
      <c r="K107" s="188"/>
      <c r="L107" s="19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82" t="str">
        <f>E7</f>
        <v>Rekonstrukce ul.Lesní, Cheb - II.etapa - FÁZE II.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" customFormat="1" ht="12" customHeight="1">
      <c r="B118" s="20"/>
      <c r="C118" s="31" t="s">
        <v>106</v>
      </c>
      <c r="D118" s="21"/>
      <c r="E118" s="21"/>
      <c r="F118" s="21"/>
      <c r="G118" s="21"/>
      <c r="H118" s="21"/>
      <c r="I118" s="21"/>
      <c r="J118" s="21"/>
      <c r="K118" s="21"/>
      <c r="L118" s="19"/>
    </row>
    <row r="119" s="2" customFormat="1" ht="16.5" customHeight="1">
      <c r="A119" s="37"/>
      <c r="B119" s="38"/>
      <c r="C119" s="39"/>
      <c r="D119" s="39"/>
      <c r="E119" s="182" t="s">
        <v>107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108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E11</f>
        <v>80-2 - SO 302 - Dešťová kanalizace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F14</f>
        <v xml:space="preserve"> </v>
      </c>
      <c r="G123" s="39"/>
      <c r="H123" s="39"/>
      <c r="I123" s="31" t="s">
        <v>22</v>
      </c>
      <c r="J123" s="78" t="str">
        <f>IF(J14="","",J14)</f>
        <v>22. 7. 2022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E17</f>
        <v>Město Cheb</v>
      </c>
      <c r="G125" s="39"/>
      <c r="H125" s="39"/>
      <c r="I125" s="31" t="s">
        <v>30</v>
      </c>
      <c r="J125" s="35" t="str">
        <f>E23</f>
        <v>ing.Netík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IF(E20="","",E20)</f>
        <v>Vyplň údaj</v>
      </c>
      <c r="G126" s="39"/>
      <c r="H126" s="39"/>
      <c r="I126" s="31" t="s">
        <v>33</v>
      </c>
      <c r="J126" s="35" t="str">
        <f>E26</f>
        <v>Volek S.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8"/>
      <c r="B128" s="199"/>
      <c r="C128" s="200" t="s">
        <v>132</v>
      </c>
      <c r="D128" s="201" t="s">
        <v>61</v>
      </c>
      <c r="E128" s="201" t="s">
        <v>57</v>
      </c>
      <c r="F128" s="201" t="s">
        <v>58</v>
      </c>
      <c r="G128" s="201" t="s">
        <v>133</v>
      </c>
      <c r="H128" s="201" t="s">
        <v>134</v>
      </c>
      <c r="I128" s="201" t="s">
        <v>135</v>
      </c>
      <c r="J128" s="202" t="s">
        <v>112</v>
      </c>
      <c r="K128" s="203" t="s">
        <v>136</v>
      </c>
      <c r="L128" s="204"/>
      <c r="M128" s="99" t="s">
        <v>1</v>
      </c>
      <c r="N128" s="100" t="s">
        <v>40</v>
      </c>
      <c r="O128" s="100" t="s">
        <v>137</v>
      </c>
      <c r="P128" s="100" t="s">
        <v>138</v>
      </c>
      <c r="Q128" s="100" t="s">
        <v>139</v>
      </c>
      <c r="R128" s="100" t="s">
        <v>140</v>
      </c>
      <c r="S128" s="100" t="s">
        <v>141</v>
      </c>
      <c r="T128" s="101" t="s">
        <v>142</v>
      </c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</row>
    <row r="129" s="2" customFormat="1" ht="22.8" customHeight="1">
      <c r="A129" s="37"/>
      <c r="B129" s="38"/>
      <c r="C129" s="106" t="s">
        <v>143</v>
      </c>
      <c r="D129" s="39"/>
      <c r="E129" s="39"/>
      <c r="F129" s="39"/>
      <c r="G129" s="39"/>
      <c r="H129" s="39"/>
      <c r="I129" s="39"/>
      <c r="J129" s="205">
        <f>BK129</f>
        <v>0</v>
      </c>
      <c r="K129" s="39"/>
      <c r="L129" s="43"/>
      <c r="M129" s="102"/>
      <c r="N129" s="206"/>
      <c r="O129" s="103"/>
      <c r="P129" s="207">
        <f>P130+P299</f>
        <v>0</v>
      </c>
      <c r="Q129" s="103"/>
      <c r="R129" s="207">
        <f>R130+R299</f>
        <v>38.408986460000001</v>
      </c>
      <c r="S129" s="103"/>
      <c r="T129" s="208">
        <f>T130+T299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114</v>
      </c>
      <c r="BK129" s="209">
        <f>BK130+BK299</f>
        <v>0</v>
      </c>
    </row>
    <row r="130" s="12" customFormat="1" ht="25.92" customHeight="1">
      <c r="A130" s="12"/>
      <c r="B130" s="210"/>
      <c r="C130" s="211"/>
      <c r="D130" s="212" t="s">
        <v>75</v>
      </c>
      <c r="E130" s="213" t="s">
        <v>144</v>
      </c>
      <c r="F130" s="213" t="s">
        <v>145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P131+P198+P204+P218+P222+P232+P296</f>
        <v>0</v>
      </c>
      <c r="Q130" s="218"/>
      <c r="R130" s="219">
        <f>R131+R198+R204+R218+R222+R232+R296</f>
        <v>38.408986460000001</v>
      </c>
      <c r="S130" s="218"/>
      <c r="T130" s="220">
        <f>T131+T198+T204+T218+T222+T232+T296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83</v>
      </c>
      <c r="AT130" s="222" t="s">
        <v>75</v>
      </c>
      <c r="AU130" s="222" t="s">
        <v>76</v>
      </c>
      <c r="AY130" s="221" t="s">
        <v>146</v>
      </c>
      <c r="BK130" s="223">
        <f>BK131+BK198+BK204+BK218+BK222+BK232+BK296</f>
        <v>0</v>
      </c>
    </row>
    <row r="131" s="12" customFormat="1" ht="22.8" customHeight="1">
      <c r="A131" s="12"/>
      <c r="B131" s="210"/>
      <c r="C131" s="211"/>
      <c r="D131" s="212" t="s">
        <v>75</v>
      </c>
      <c r="E131" s="224" t="s">
        <v>83</v>
      </c>
      <c r="F131" s="224" t="s">
        <v>147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SUM(P132:P197)</f>
        <v>0</v>
      </c>
      <c r="Q131" s="218"/>
      <c r="R131" s="219">
        <f>SUM(R132:R197)</f>
        <v>2.8105932</v>
      </c>
      <c r="S131" s="218"/>
      <c r="T131" s="220">
        <f>SUM(T132:T197)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83</v>
      </c>
      <c r="AT131" s="222" t="s">
        <v>75</v>
      </c>
      <c r="AU131" s="222" t="s">
        <v>83</v>
      </c>
      <c r="AY131" s="221" t="s">
        <v>146</v>
      </c>
      <c r="BK131" s="223">
        <f>SUM(BK132:BK197)</f>
        <v>0</v>
      </c>
    </row>
    <row r="132" s="2" customFormat="1" ht="24.15" customHeight="1">
      <c r="A132" s="37"/>
      <c r="B132" s="38"/>
      <c r="C132" s="226" t="s">
        <v>83</v>
      </c>
      <c r="D132" s="226" t="s">
        <v>148</v>
      </c>
      <c r="E132" s="227" t="s">
        <v>208</v>
      </c>
      <c r="F132" s="228" t="s">
        <v>209</v>
      </c>
      <c r="G132" s="229" t="s">
        <v>151</v>
      </c>
      <c r="H132" s="230">
        <v>82.5</v>
      </c>
      <c r="I132" s="231"/>
      <c r="J132" s="232">
        <f>ROUND(I132*H132,2)</f>
        <v>0</v>
      </c>
      <c r="K132" s="233"/>
      <c r="L132" s="43"/>
      <c r="M132" s="234" t="s">
        <v>1</v>
      </c>
      <c r="N132" s="235" t="s">
        <v>41</v>
      </c>
      <c r="O132" s="90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8" t="s">
        <v>152</v>
      </c>
      <c r="AT132" s="238" t="s">
        <v>148</v>
      </c>
      <c r="AU132" s="238" t="s">
        <v>80</v>
      </c>
      <c r="AY132" s="16" t="s">
        <v>146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6" t="s">
        <v>83</v>
      </c>
      <c r="BK132" s="239">
        <f>ROUND(I132*H132,2)</f>
        <v>0</v>
      </c>
      <c r="BL132" s="16" t="s">
        <v>152</v>
      </c>
      <c r="BM132" s="238" t="s">
        <v>1196</v>
      </c>
    </row>
    <row r="133" s="2" customFormat="1">
      <c r="A133" s="37"/>
      <c r="B133" s="38"/>
      <c r="C133" s="39"/>
      <c r="D133" s="240" t="s">
        <v>154</v>
      </c>
      <c r="E133" s="39"/>
      <c r="F133" s="241" t="s">
        <v>209</v>
      </c>
      <c r="G133" s="39"/>
      <c r="H133" s="39"/>
      <c r="I133" s="242"/>
      <c r="J133" s="39"/>
      <c r="K133" s="39"/>
      <c r="L133" s="43"/>
      <c r="M133" s="243"/>
      <c r="N133" s="24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154</v>
      </c>
      <c r="AU133" s="16" t="s">
        <v>80</v>
      </c>
    </row>
    <row r="134" s="13" customFormat="1">
      <c r="A134" s="13"/>
      <c r="B134" s="245"/>
      <c r="C134" s="246"/>
      <c r="D134" s="240" t="s">
        <v>155</v>
      </c>
      <c r="E134" s="247" t="s">
        <v>1</v>
      </c>
      <c r="F134" s="248" t="s">
        <v>1197</v>
      </c>
      <c r="G134" s="246"/>
      <c r="H134" s="249">
        <v>82.5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155</v>
      </c>
      <c r="AU134" s="255" t="s">
        <v>80</v>
      </c>
      <c r="AV134" s="13" t="s">
        <v>80</v>
      </c>
      <c r="AW134" s="13" t="s">
        <v>32</v>
      </c>
      <c r="AX134" s="13" t="s">
        <v>83</v>
      </c>
      <c r="AY134" s="255" t="s">
        <v>146</v>
      </c>
    </row>
    <row r="135" s="2" customFormat="1" ht="33" customHeight="1">
      <c r="A135" s="37"/>
      <c r="B135" s="38"/>
      <c r="C135" s="226" t="s">
        <v>80</v>
      </c>
      <c r="D135" s="226" t="s">
        <v>148</v>
      </c>
      <c r="E135" s="227" t="s">
        <v>1198</v>
      </c>
      <c r="F135" s="228" t="s">
        <v>1199</v>
      </c>
      <c r="G135" s="229" t="s">
        <v>215</v>
      </c>
      <c r="H135" s="230">
        <v>123.09699999999999</v>
      </c>
      <c r="I135" s="231"/>
      <c r="J135" s="232">
        <f>ROUND(I135*H135,2)</f>
        <v>0</v>
      </c>
      <c r="K135" s="233"/>
      <c r="L135" s="43"/>
      <c r="M135" s="234" t="s">
        <v>1</v>
      </c>
      <c r="N135" s="235" t="s">
        <v>41</v>
      </c>
      <c r="O135" s="90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8" t="s">
        <v>152</v>
      </c>
      <c r="AT135" s="238" t="s">
        <v>148</v>
      </c>
      <c r="AU135" s="238" t="s">
        <v>80</v>
      </c>
      <c r="AY135" s="16" t="s">
        <v>146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6" t="s">
        <v>83</v>
      </c>
      <c r="BK135" s="239">
        <f>ROUND(I135*H135,2)</f>
        <v>0</v>
      </c>
      <c r="BL135" s="16" t="s">
        <v>152</v>
      </c>
      <c r="BM135" s="238" t="s">
        <v>1200</v>
      </c>
    </row>
    <row r="136" s="2" customFormat="1">
      <c r="A136" s="37"/>
      <c r="B136" s="38"/>
      <c r="C136" s="39"/>
      <c r="D136" s="240" t="s">
        <v>154</v>
      </c>
      <c r="E136" s="39"/>
      <c r="F136" s="241" t="s">
        <v>1199</v>
      </c>
      <c r="G136" s="39"/>
      <c r="H136" s="39"/>
      <c r="I136" s="242"/>
      <c r="J136" s="39"/>
      <c r="K136" s="39"/>
      <c r="L136" s="43"/>
      <c r="M136" s="243"/>
      <c r="N136" s="24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154</v>
      </c>
      <c r="AU136" s="16" t="s">
        <v>80</v>
      </c>
    </row>
    <row r="137" s="13" customFormat="1">
      <c r="A137" s="13"/>
      <c r="B137" s="245"/>
      <c r="C137" s="246"/>
      <c r="D137" s="240" t="s">
        <v>155</v>
      </c>
      <c r="E137" s="247" t="s">
        <v>1</v>
      </c>
      <c r="F137" s="248" t="s">
        <v>1201</v>
      </c>
      <c r="G137" s="246"/>
      <c r="H137" s="249">
        <v>84.872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155</v>
      </c>
      <c r="AU137" s="255" t="s">
        <v>80</v>
      </c>
      <c r="AV137" s="13" t="s">
        <v>80</v>
      </c>
      <c r="AW137" s="13" t="s">
        <v>32</v>
      </c>
      <c r="AX137" s="13" t="s">
        <v>76</v>
      </c>
      <c r="AY137" s="255" t="s">
        <v>146</v>
      </c>
    </row>
    <row r="138" s="13" customFormat="1">
      <c r="A138" s="13"/>
      <c r="B138" s="245"/>
      <c r="C138" s="246"/>
      <c r="D138" s="240" t="s">
        <v>155</v>
      </c>
      <c r="E138" s="247" t="s">
        <v>1</v>
      </c>
      <c r="F138" s="248" t="s">
        <v>1202</v>
      </c>
      <c r="G138" s="246"/>
      <c r="H138" s="249">
        <v>33.755000000000003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155</v>
      </c>
      <c r="AU138" s="255" t="s">
        <v>80</v>
      </c>
      <c r="AV138" s="13" t="s">
        <v>80</v>
      </c>
      <c r="AW138" s="13" t="s">
        <v>32</v>
      </c>
      <c r="AX138" s="13" t="s">
        <v>76</v>
      </c>
      <c r="AY138" s="255" t="s">
        <v>146</v>
      </c>
    </row>
    <row r="139" s="13" customFormat="1">
      <c r="A139" s="13"/>
      <c r="B139" s="245"/>
      <c r="C139" s="246"/>
      <c r="D139" s="240" t="s">
        <v>155</v>
      </c>
      <c r="E139" s="247" t="s">
        <v>1</v>
      </c>
      <c r="F139" s="248" t="s">
        <v>1203</v>
      </c>
      <c r="G139" s="246"/>
      <c r="H139" s="249">
        <v>4.4699999999999998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155</v>
      </c>
      <c r="AU139" s="255" t="s">
        <v>80</v>
      </c>
      <c r="AV139" s="13" t="s">
        <v>80</v>
      </c>
      <c r="AW139" s="13" t="s">
        <v>32</v>
      </c>
      <c r="AX139" s="13" t="s">
        <v>76</v>
      </c>
      <c r="AY139" s="255" t="s">
        <v>146</v>
      </c>
    </row>
    <row r="140" s="14" customFormat="1">
      <c r="A140" s="14"/>
      <c r="B140" s="256"/>
      <c r="C140" s="257"/>
      <c r="D140" s="240" t="s">
        <v>155</v>
      </c>
      <c r="E140" s="258" t="s">
        <v>1</v>
      </c>
      <c r="F140" s="259" t="s">
        <v>167</v>
      </c>
      <c r="G140" s="257"/>
      <c r="H140" s="260">
        <v>123.09700000000001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155</v>
      </c>
      <c r="AU140" s="266" t="s">
        <v>80</v>
      </c>
      <c r="AV140" s="14" t="s">
        <v>152</v>
      </c>
      <c r="AW140" s="14" t="s">
        <v>4</v>
      </c>
      <c r="AX140" s="14" t="s">
        <v>83</v>
      </c>
      <c r="AY140" s="266" t="s">
        <v>146</v>
      </c>
    </row>
    <row r="141" s="2" customFormat="1" ht="33" customHeight="1">
      <c r="A141" s="37"/>
      <c r="B141" s="38"/>
      <c r="C141" s="226" t="s">
        <v>161</v>
      </c>
      <c r="D141" s="226" t="s">
        <v>148</v>
      </c>
      <c r="E141" s="227" t="s">
        <v>1204</v>
      </c>
      <c r="F141" s="228" t="s">
        <v>1205</v>
      </c>
      <c r="G141" s="229" t="s">
        <v>215</v>
      </c>
      <c r="H141" s="230">
        <v>52.756999999999998</v>
      </c>
      <c r="I141" s="231"/>
      <c r="J141" s="232">
        <f>ROUND(I141*H141,2)</f>
        <v>0</v>
      </c>
      <c r="K141" s="233"/>
      <c r="L141" s="43"/>
      <c r="M141" s="234" t="s">
        <v>1</v>
      </c>
      <c r="N141" s="235" t="s">
        <v>41</v>
      </c>
      <c r="O141" s="90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8" t="s">
        <v>152</v>
      </c>
      <c r="AT141" s="238" t="s">
        <v>148</v>
      </c>
      <c r="AU141" s="238" t="s">
        <v>80</v>
      </c>
      <c r="AY141" s="16" t="s">
        <v>146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6" t="s">
        <v>83</v>
      </c>
      <c r="BK141" s="239">
        <f>ROUND(I141*H141,2)</f>
        <v>0</v>
      </c>
      <c r="BL141" s="16" t="s">
        <v>152</v>
      </c>
      <c r="BM141" s="238" t="s">
        <v>1206</v>
      </c>
    </row>
    <row r="142" s="2" customFormat="1">
      <c r="A142" s="37"/>
      <c r="B142" s="38"/>
      <c r="C142" s="39"/>
      <c r="D142" s="240" t="s">
        <v>154</v>
      </c>
      <c r="E142" s="39"/>
      <c r="F142" s="241" t="s">
        <v>1205</v>
      </c>
      <c r="G142" s="39"/>
      <c r="H142" s="39"/>
      <c r="I142" s="242"/>
      <c r="J142" s="39"/>
      <c r="K142" s="39"/>
      <c r="L142" s="43"/>
      <c r="M142" s="243"/>
      <c r="N142" s="24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154</v>
      </c>
      <c r="AU142" s="16" t="s">
        <v>80</v>
      </c>
    </row>
    <row r="143" s="13" customFormat="1">
      <c r="A143" s="13"/>
      <c r="B143" s="245"/>
      <c r="C143" s="246"/>
      <c r="D143" s="240" t="s">
        <v>155</v>
      </c>
      <c r="E143" s="247" t="s">
        <v>1</v>
      </c>
      <c r="F143" s="248" t="s">
        <v>1207</v>
      </c>
      <c r="G143" s="246"/>
      <c r="H143" s="249">
        <v>36.374000000000002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155</v>
      </c>
      <c r="AU143" s="255" t="s">
        <v>80</v>
      </c>
      <c r="AV143" s="13" t="s">
        <v>80</v>
      </c>
      <c r="AW143" s="13" t="s">
        <v>32</v>
      </c>
      <c r="AX143" s="13" t="s">
        <v>76</v>
      </c>
      <c r="AY143" s="255" t="s">
        <v>146</v>
      </c>
    </row>
    <row r="144" s="13" customFormat="1">
      <c r="A144" s="13"/>
      <c r="B144" s="245"/>
      <c r="C144" s="246"/>
      <c r="D144" s="240" t="s">
        <v>155</v>
      </c>
      <c r="E144" s="247" t="s">
        <v>1</v>
      </c>
      <c r="F144" s="248" t="s">
        <v>1208</v>
      </c>
      <c r="G144" s="246"/>
      <c r="H144" s="249">
        <v>14.467000000000001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155</v>
      </c>
      <c r="AU144" s="255" t="s">
        <v>80</v>
      </c>
      <c r="AV144" s="13" t="s">
        <v>80</v>
      </c>
      <c r="AW144" s="13" t="s">
        <v>32</v>
      </c>
      <c r="AX144" s="13" t="s">
        <v>76</v>
      </c>
      <c r="AY144" s="255" t="s">
        <v>146</v>
      </c>
    </row>
    <row r="145" s="13" customFormat="1">
      <c r="A145" s="13"/>
      <c r="B145" s="245"/>
      <c r="C145" s="246"/>
      <c r="D145" s="240" t="s">
        <v>155</v>
      </c>
      <c r="E145" s="247" t="s">
        <v>1</v>
      </c>
      <c r="F145" s="248" t="s">
        <v>1209</v>
      </c>
      <c r="G145" s="246"/>
      <c r="H145" s="249">
        <v>1.9159999999999999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155</v>
      </c>
      <c r="AU145" s="255" t="s">
        <v>80</v>
      </c>
      <c r="AV145" s="13" t="s">
        <v>80</v>
      </c>
      <c r="AW145" s="13" t="s">
        <v>32</v>
      </c>
      <c r="AX145" s="13" t="s">
        <v>76</v>
      </c>
      <c r="AY145" s="255" t="s">
        <v>146</v>
      </c>
    </row>
    <row r="146" s="14" customFormat="1">
      <c r="A146" s="14"/>
      <c r="B146" s="256"/>
      <c r="C146" s="257"/>
      <c r="D146" s="240" t="s">
        <v>155</v>
      </c>
      <c r="E146" s="258" t="s">
        <v>1</v>
      </c>
      <c r="F146" s="259" t="s">
        <v>167</v>
      </c>
      <c r="G146" s="257"/>
      <c r="H146" s="260">
        <v>52.756999999999998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155</v>
      </c>
      <c r="AU146" s="266" t="s">
        <v>80</v>
      </c>
      <c r="AV146" s="14" t="s">
        <v>152</v>
      </c>
      <c r="AW146" s="14" t="s">
        <v>4</v>
      </c>
      <c r="AX146" s="14" t="s">
        <v>83</v>
      </c>
      <c r="AY146" s="266" t="s">
        <v>146</v>
      </c>
    </row>
    <row r="147" s="2" customFormat="1" ht="24.15" customHeight="1">
      <c r="A147" s="37"/>
      <c r="B147" s="38"/>
      <c r="C147" s="226" t="s">
        <v>152</v>
      </c>
      <c r="D147" s="226" t="s">
        <v>148</v>
      </c>
      <c r="E147" s="227" t="s">
        <v>1210</v>
      </c>
      <c r="F147" s="228" t="s">
        <v>1211</v>
      </c>
      <c r="G147" s="229" t="s">
        <v>215</v>
      </c>
      <c r="H147" s="230">
        <v>6</v>
      </c>
      <c r="I147" s="231"/>
      <c r="J147" s="232">
        <f>ROUND(I147*H147,2)</f>
        <v>0</v>
      </c>
      <c r="K147" s="233"/>
      <c r="L147" s="43"/>
      <c r="M147" s="234" t="s">
        <v>1</v>
      </c>
      <c r="N147" s="235" t="s">
        <v>41</v>
      </c>
      <c r="O147" s="90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8" t="s">
        <v>152</v>
      </c>
      <c r="AT147" s="238" t="s">
        <v>148</v>
      </c>
      <c r="AU147" s="238" t="s">
        <v>80</v>
      </c>
      <c r="AY147" s="16" t="s">
        <v>146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6" t="s">
        <v>83</v>
      </c>
      <c r="BK147" s="239">
        <f>ROUND(I147*H147,2)</f>
        <v>0</v>
      </c>
      <c r="BL147" s="16" t="s">
        <v>152</v>
      </c>
      <c r="BM147" s="238" t="s">
        <v>1212</v>
      </c>
    </row>
    <row r="148" s="2" customFormat="1">
      <c r="A148" s="37"/>
      <c r="B148" s="38"/>
      <c r="C148" s="39"/>
      <c r="D148" s="240" t="s">
        <v>154</v>
      </c>
      <c r="E148" s="39"/>
      <c r="F148" s="241" t="s">
        <v>1211</v>
      </c>
      <c r="G148" s="39"/>
      <c r="H148" s="39"/>
      <c r="I148" s="242"/>
      <c r="J148" s="39"/>
      <c r="K148" s="39"/>
      <c r="L148" s="43"/>
      <c r="M148" s="243"/>
      <c r="N148" s="24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154</v>
      </c>
      <c r="AU148" s="16" t="s">
        <v>80</v>
      </c>
    </row>
    <row r="149" s="13" customFormat="1">
      <c r="A149" s="13"/>
      <c r="B149" s="245"/>
      <c r="C149" s="246"/>
      <c r="D149" s="240" t="s">
        <v>155</v>
      </c>
      <c r="E149" s="247" t="s">
        <v>1</v>
      </c>
      <c r="F149" s="248" t="s">
        <v>1213</v>
      </c>
      <c r="G149" s="246"/>
      <c r="H149" s="249">
        <v>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155</v>
      </c>
      <c r="AU149" s="255" t="s">
        <v>80</v>
      </c>
      <c r="AV149" s="13" t="s">
        <v>80</v>
      </c>
      <c r="AW149" s="13" t="s">
        <v>32</v>
      </c>
      <c r="AX149" s="13" t="s">
        <v>76</v>
      </c>
      <c r="AY149" s="255" t="s">
        <v>146</v>
      </c>
    </row>
    <row r="150" s="14" customFormat="1">
      <c r="A150" s="14"/>
      <c r="B150" s="256"/>
      <c r="C150" s="257"/>
      <c r="D150" s="240" t="s">
        <v>155</v>
      </c>
      <c r="E150" s="258" t="s">
        <v>1</v>
      </c>
      <c r="F150" s="259" t="s">
        <v>167</v>
      </c>
      <c r="G150" s="257"/>
      <c r="H150" s="260">
        <v>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155</v>
      </c>
      <c r="AU150" s="266" t="s">
        <v>80</v>
      </c>
      <c r="AV150" s="14" t="s">
        <v>152</v>
      </c>
      <c r="AW150" s="14" t="s">
        <v>4</v>
      </c>
      <c r="AX150" s="14" t="s">
        <v>83</v>
      </c>
      <c r="AY150" s="266" t="s">
        <v>146</v>
      </c>
    </row>
    <row r="151" s="2" customFormat="1" ht="21.75" customHeight="1">
      <c r="A151" s="37"/>
      <c r="B151" s="38"/>
      <c r="C151" s="226" t="s">
        <v>172</v>
      </c>
      <c r="D151" s="226" t="s">
        <v>148</v>
      </c>
      <c r="E151" s="227" t="s">
        <v>1214</v>
      </c>
      <c r="F151" s="228" t="s">
        <v>1215</v>
      </c>
      <c r="G151" s="229" t="s">
        <v>151</v>
      </c>
      <c r="H151" s="230">
        <v>250.22999999999999</v>
      </c>
      <c r="I151" s="231"/>
      <c r="J151" s="232">
        <f>ROUND(I151*H151,2)</f>
        <v>0</v>
      </c>
      <c r="K151" s="233"/>
      <c r="L151" s="43"/>
      <c r="M151" s="234" t="s">
        <v>1</v>
      </c>
      <c r="N151" s="235" t="s">
        <v>41</v>
      </c>
      <c r="O151" s="90"/>
      <c r="P151" s="236">
        <f>O151*H151</f>
        <v>0</v>
      </c>
      <c r="Q151" s="236">
        <v>0.00084000000000000003</v>
      </c>
      <c r="R151" s="236">
        <f>Q151*H151</f>
        <v>0.2101932</v>
      </c>
      <c r="S151" s="236">
        <v>0</v>
      </c>
      <c r="T151" s="23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8" t="s">
        <v>152</v>
      </c>
      <c r="AT151" s="238" t="s">
        <v>148</v>
      </c>
      <c r="AU151" s="238" t="s">
        <v>80</v>
      </c>
      <c r="AY151" s="16" t="s">
        <v>146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6" t="s">
        <v>83</v>
      </c>
      <c r="BK151" s="239">
        <f>ROUND(I151*H151,2)</f>
        <v>0</v>
      </c>
      <c r="BL151" s="16" t="s">
        <v>152</v>
      </c>
      <c r="BM151" s="238" t="s">
        <v>1216</v>
      </c>
    </row>
    <row r="152" s="2" customFormat="1">
      <c r="A152" s="37"/>
      <c r="B152" s="38"/>
      <c r="C152" s="39"/>
      <c r="D152" s="240" t="s">
        <v>154</v>
      </c>
      <c r="E152" s="39"/>
      <c r="F152" s="241" t="s">
        <v>1215</v>
      </c>
      <c r="G152" s="39"/>
      <c r="H152" s="39"/>
      <c r="I152" s="242"/>
      <c r="J152" s="39"/>
      <c r="K152" s="39"/>
      <c r="L152" s="43"/>
      <c r="M152" s="243"/>
      <c r="N152" s="24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154</v>
      </c>
      <c r="AU152" s="16" t="s">
        <v>80</v>
      </c>
    </row>
    <row r="153" s="13" customFormat="1">
      <c r="A153" s="13"/>
      <c r="B153" s="245"/>
      <c r="C153" s="246"/>
      <c r="D153" s="240" t="s">
        <v>155</v>
      </c>
      <c r="E153" s="247" t="s">
        <v>1</v>
      </c>
      <c r="F153" s="248" t="s">
        <v>1217</v>
      </c>
      <c r="G153" s="246"/>
      <c r="H153" s="249">
        <v>242.49000000000001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155</v>
      </c>
      <c r="AU153" s="255" t="s">
        <v>80</v>
      </c>
      <c r="AV153" s="13" t="s">
        <v>80</v>
      </c>
      <c r="AW153" s="13" t="s">
        <v>32</v>
      </c>
      <c r="AX153" s="13" t="s">
        <v>76</v>
      </c>
      <c r="AY153" s="255" t="s">
        <v>146</v>
      </c>
    </row>
    <row r="154" s="13" customFormat="1">
      <c r="A154" s="13"/>
      <c r="B154" s="245"/>
      <c r="C154" s="246"/>
      <c r="D154" s="240" t="s">
        <v>155</v>
      </c>
      <c r="E154" s="247" t="s">
        <v>1</v>
      </c>
      <c r="F154" s="248" t="s">
        <v>1218</v>
      </c>
      <c r="G154" s="246"/>
      <c r="H154" s="249">
        <v>7.7400000000000002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155</v>
      </c>
      <c r="AU154" s="255" t="s">
        <v>80</v>
      </c>
      <c r="AV154" s="13" t="s">
        <v>80</v>
      </c>
      <c r="AW154" s="13" t="s">
        <v>32</v>
      </c>
      <c r="AX154" s="13" t="s">
        <v>76</v>
      </c>
      <c r="AY154" s="255" t="s">
        <v>146</v>
      </c>
    </row>
    <row r="155" s="14" customFormat="1">
      <c r="A155" s="14"/>
      <c r="B155" s="256"/>
      <c r="C155" s="257"/>
      <c r="D155" s="240" t="s">
        <v>155</v>
      </c>
      <c r="E155" s="258" t="s">
        <v>1</v>
      </c>
      <c r="F155" s="259" t="s">
        <v>167</v>
      </c>
      <c r="G155" s="257"/>
      <c r="H155" s="260">
        <v>250.23000000000002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155</v>
      </c>
      <c r="AU155" s="266" t="s">
        <v>80</v>
      </c>
      <c r="AV155" s="14" t="s">
        <v>152</v>
      </c>
      <c r="AW155" s="14" t="s">
        <v>4</v>
      </c>
      <c r="AX155" s="14" t="s">
        <v>83</v>
      </c>
      <c r="AY155" s="266" t="s">
        <v>146</v>
      </c>
    </row>
    <row r="156" s="2" customFormat="1" ht="24.15" customHeight="1">
      <c r="A156" s="37"/>
      <c r="B156" s="38"/>
      <c r="C156" s="226" t="s">
        <v>177</v>
      </c>
      <c r="D156" s="226" t="s">
        <v>148</v>
      </c>
      <c r="E156" s="227" t="s">
        <v>1219</v>
      </c>
      <c r="F156" s="228" t="s">
        <v>1220</v>
      </c>
      <c r="G156" s="229" t="s">
        <v>151</v>
      </c>
      <c r="H156" s="230">
        <v>250.22999999999999</v>
      </c>
      <c r="I156" s="231"/>
      <c r="J156" s="232">
        <f>ROUND(I156*H156,2)</f>
        <v>0</v>
      </c>
      <c r="K156" s="233"/>
      <c r="L156" s="43"/>
      <c r="M156" s="234" t="s">
        <v>1</v>
      </c>
      <c r="N156" s="235" t="s">
        <v>41</v>
      </c>
      <c r="O156" s="90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8" t="s">
        <v>152</v>
      </c>
      <c r="AT156" s="238" t="s">
        <v>148</v>
      </c>
      <c r="AU156" s="238" t="s">
        <v>80</v>
      </c>
      <c r="AY156" s="16" t="s">
        <v>146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6" t="s">
        <v>83</v>
      </c>
      <c r="BK156" s="239">
        <f>ROUND(I156*H156,2)</f>
        <v>0</v>
      </c>
      <c r="BL156" s="16" t="s">
        <v>152</v>
      </c>
      <c r="BM156" s="238" t="s">
        <v>1221</v>
      </c>
    </row>
    <row r="157" s="2" customFormat="1">
      <c r="A157" s="37"/>
      <c r="B157" s="38"/>
      <c r="C157" s="39"/>
      <c r="D157" s="240" t="s">
        <v>154</v>
      </c>
      <c r="E157" s="39"/>
      <c r="F157" s="241" t="s">
        <v>1220</v>
      </c>
      <c r="G157" s="39"/>
      <c r="H157" s="39"/>
      <c r="I157" s="242"/>
      <c r="J157" s="39"/>
      <c r="K157" s="39"/>
      <c r="L157" s="43"/>
      <c r="M157" s="243"/>
      <c r="N157" s="244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154</v>
      </c>
      <c r="AU157" s="16" t="s">
        <v>80</v>
      </c>
    </row>
    <row r="158" s="2" customFormat="1" ht="37.8" customHeight="1">
      <c r="A158" s="37"/>
      <c r="B158" s="38"/>
      <c r="C158" s="226" t="s">
        <v>181</v>
      </c>
      <c r="D158" s="226" t="s">
        <v>148</v>
      </c>
      <c r="E158" s="227" t="s">
        <v>239</v>
      </c>
      <c r="F158" s="228" t="s">
        <v>240</v>
      </c>
      <c r="G158" s="229" t="s">
        <v>215</v>
      </c>
      <c r="H158" s="230">
        <v>175.85400000000001</v>
      </c>
      <c r="I158" s="231"/>
      <c r="J158" s="232">
        <f>ROUND(I158*H158,2)</f>
        <v>0</v>
      </c>
      <c r="K158" s="233"/>
      <c r="L158" s="43"/>
      <c r="M158" s="234" t="s">
        <v>1</v>
      </c>
      <c r="N158" s="235" t="s">
        <v>41</v>
      </c>
      <c r="O158" s="90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8" t="s">
        <v>152</v>
      </c>
      <c r="AT158" s="238" t="s">
        <v>148</v>
      </c>
      <c r="AU158" s="238" t="s">
        <v>80</v>
      </c>
      <c r="AY158" s="16" t="s">
        <v>146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6" t="s">
        <v>83</v>
      </c>
      <c r="BK158" s="239">
        <f>ROUND(I158*H158,2)</f>
        <v>0</v>
      </c>
      <c r="BL158" s="16" t="s">
        <v>152</v>
      </c>
      <c r="BM158" s="238" t="s">
        <v>1222</v>
      </c>
    </row>
    <row r="159" s="2" customFormat="1">
      <c r="A159" s="37"/>
      <c r="B159" s="38"/>
      <c r="C159" s="39"/>
      <c r="D159" s="240" t="s">
        <v>154</v>
      </c>
      <c r="E159" s="39"/>
      <c r="F159" s="241" t="s">
        <v>240</v>
      </c>
      <c r="G159" s="39"/>
      <c r="H159" s="39"/>
      <c r="I159" s="242"/>
      <c r="J159" s="39"/>
      <c r="K159" s="39"/>
      <c r="L159" s="43"/>
      <c r="M159" s="243"/>
      <c r="N159" s="24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154</v>
      </c>
      <c r="AU159" s="16" t="s">
        <v>80</v>
      </c>
    </row>
    <row r="160" s="13" customFormat="1">
      <c r="A160" s="13"/>
      <c r="B160" s="245"/>
      <c r="C160" s="246"/>
      <c r="D160" s="240" t="s">
        <v>155</v>
      </c>
      <c r="E160" s="247" t="s">
        <v>1</v>
      </c>
      <c r="F160" s="248" t="s">
        <v>1223</v>
      </c>
      <c r="G160" s="246"/>
      <c r="H160" s="249">
        <v>175.85400000000001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155</v>
      </c>
      <c r="AU160" s="255" t="s">
        <v>80</v>
      </c>
      <c r="AV160" s="13" t="s">
        <v>80</v>
      </c>
      <c r="AW160" s="13" t="s">
        <v>32</v>
      </c>
      <c r="AX160" s="13" t="s">
        <v>76</v>
      </c>
      <c r="AY160" s="255" t="s">
        <v>146</v>
      </c>
    </row>
    <row r="161" s="14" customFormat="1">
      <c r="A161" s="14"/>
      <c r="B161" s="256"/>
      <c r="C161" s="257"/>
      <c r="D161" s="240" t="s">
        <v>155</v>
      </c>
      <c r="E161" s="258" t="s">
        <v>1</v>
      </c>
      <c r="F161" s="259" t="s">
        <v>167</v>
      </c>
      <c r="G161" s="257"/>
      <c r="H161" s="260">
        <v>175.85400000000001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155</v>
      </c>
      <c r="AU161" s="266" t="s">
        <v>80</v>
      </c>
      <c r="AV161" s="14" t="s">
        <v>152</v>
      </c>
      <c r="AW161" s="14" t="s">
        <v>4</v>
      </c>
      <c r="AX161" s="14" t="s">
        <v>83</v>
      </c>
      <c r="AY161" s="266" t="s">
        <v>146</v>
      </c>
    </row>
    <row r="162" s="2" customFormat="1" ht="16.5" customHeight="1">
      <c r="A162" s="37"/>
      <c r="B162" s="38"/>
      <c r="C162" s="226" t="s">
        <v>185</v>
      </c>
      <c r="D162" s="226" t="s">
        <v>148</v>
      </c>
      <c r="E162" s="227" t="s">
        <v>244</v>
      </c>
      <c r="F162" s="228" t="s">
        <v>245</v>
      </c>
      <c r="G162" s="229" t="s">
        <v>215</v>
      </c>
      <c r="H162" s="230">
        <v>175.85400000000001</v>
      </c>
      <c r="I162" s="231"/>
      <c r="J162" s="232">
        <f>ROUND(I162*H162,2)</f>
        <v>0</v>
      </c>
      <c r="K162" s="233"/>
      <c r="L162" s="43"/>
      <c r="M162" s="234" t="s">
        <v>1</v>
      </c>
      <c r="N162" s="235" t="s">
        <v>41</v>
      </c>
      <c r="O162" s="90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8" t="s">
        <v>152</v>
      </c>
      <c r="AT162" s="238" t="s">
        <v>148</v>
      </c>
      <c r="AU162" s="238" t="s">
        <v>80</v>
      </c>
      <c r="AY162" s="16" t="s">
        <v>146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6" t="s">
        <v>83</v>
      </c>
      <c r="BK162" s="239">
        <f>ROUND(I162*H162,2)</f>
        <v>0</v>
      </c>
      <c r="BL162" s="16" t="s">
        <v>152</v>
      </c>
      <c r="BM162" s="238" t="s">
        <v>1224</v>
      </c>
    </row>
    <row r="163" s="2" customFormat="1">
      <c r="A163" s="37"/>
      <c r="B163" s="38"/>
      <c r="C163" s="39"/>
      <c r="D163" s="240" t="s">
        <v>154</v>
      </c>
      <c r="E163" s="39"/>
      <c r="F163" s="241" t="s">
        <v>245</v>
      </c>
      <c r="G163" s="39"/>
      <c r="H163" s="39"/>
      <c r="I163" s="242"/>
      <c r="J163" s="39"/>
      <c r="K163" s="39"/>
      <c r="L163" s="43"/>
      <c r="M163" s="243"/>
      <c r="N163" s="24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154</v>
      </c>
      <c r="AU163" s="16" t="s">
        <v>80</v>
      </c>
    </row>
    <row r="164" s="2" customFormat="1" ht="33" customHeight="1">
      <c r="A164" s="37"/>
      <c r="B164" s="38"/>
      <c r="C164" s="226" t="s">
        <v>190</v>
      </c>
      <c r="D164" s="226" t="s">
        <v>148</v>
      </c>
      <c r="E164" s="227" t="s">
        <v>248</v>
      </c>
      <c r="F164" s="228" t="s">
        <v>249</v>
      </c>
      <c r="G164" s="229" t="s">
        <v>250</v>
      </c>
      <c r="H164" s="230">
        <v>351.70800000000003</v>
      </c>
      <c r="I164" s="231"/>
      <c r="J164" s="232">
        <f>ROUND(I164*H164,2)</f>
        <v>0</v>
      </c>
      <c r="K164" s="233"/>
      <c r="L164" s="43"/>
      <c r="M164" s="234" t="s">
        <v>1</v>
      </c>
      <c r="N164" s="235" t="s">
        <v>41</v>
      </c>
      <c r="O164" s="90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8" t="s">
        <v>152</v>
      </c>
      <c r="AT164" s="238" t="s">
        <v>148</v>
      </c>
      <c r="AU164" s="238" t="s">
        <v>80</v>
      </c>
      <c r="AY164" s="16" t="s">
        <v>146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6" t="s">
        <v>83</v>
      </c>
      <c r="BK164" s="239">
        <f>ROUND(I164*H164,2)</f>
        <v>0</v>
      </c>
      <c r="BL164" s="16" t="s">
        <v>152</v>
      </c>
      <c r="BM164" s="238" t="s">
        <v>1225</v>
      </c>
    </row>
    <row r="165" s="2" customFormat="1">
      <c r="A165" s="37"/>
      <c r="B165" s="38"/>
      <c r="C165" s="39"/>
      <c r="D165" s="240" t="s">
        <v>154</v>
      </c>
      <c r="E165" s="39"/>
      <c r="F165" s="241" t="s">
        <v>249</v>
      </c>
      <c r="G165" s="39"/>
      <c r="H165" s="39"/>
      <c r="I165" s="242"/>
      <c r="J165" s="39"/>
      <c r="K165" s="39"/>
      <c r="L165" s="43"/>
      <c r="M165" s="243"/>
      <c r="N165" s="244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154</v>
      </c>
      <c r="AU165" s="16" t="s">
        <v>80</v>
      </c>
    </row>
    <row r="166" s="13" customFormat="1">
      <c r="A166" s="13"/>
      <c r="B166" s="245"/>
      <c r="C166" s="246"/>
      <c r="D166" s="240" t="s">
        <v>155</v>
      </c>
      <c r="E166" s="247" t="s">
        <v>1</v>
      </c>
      <c r="F166" s="248" t="s">
        <v>1226</v>
      </c>
      <c r="G166" s="246"/>
      <c r="H166" s="249">
        <v>351.70800000000003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155</v>
      </c>
      <c r="AU166" s="255" t="s">
        <v>80</v>
      </c>
      <c r="AV166" s="13" t="s">
        <v>80</v>
      </c>
      <c r="AW166" s="13" t="s">
        <v>32</v>
      </c>
      <c r="AX166" s="13" t="s">
        <v>83</v>
      </c>
      <c r="AY166" s="255" t="s">
        <v>146</v>
      </c>
    </row>
    <row r="167" s="2" customFormat="1" ht="24.15" customHeight="1">
      <c r="A167" s="37"/>
      <c r="B167" s="38"/>
      <c r="C167" s="226" t="s">
        <v>195</v>
      </c>
      <c r="D167" s="226" t="s">
        <v>148</v>
      </c>
      <c r="E167" s="227" t="s">
        <v>254</v>
      </c>
      <c r="F167" s="228" t="s">
        <v>255</v>
      </c>
      <c r="G167" s="229" t="s">
        <v>215</v>
      </c>
      <c r="H167" s="230">
        <v>124.877</v>
      </c>
      <c r="I167" s="231"/>
      <c r="J167" s="232">
        <f>ROUND(I167*H167,2)</f>
        <v>0</v>
      </c>
      <c r="K167" s="233"/>
      <c r="L167" s="43"/>
      <c r="M167" s="234" t="s">
        <v>1</v>
      </c>
      <c r="N167" s="235" t="s">
        <v>41</v>
      </c>
      <c r="O167" s="90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8" t="s">
        <v>152</v>
      </c>
      <c r="AT167" s="238" t="s">
        <v>148</v>
      </c>
      <c r="AU167" s="238" t="s">
        <v>80</v>
      </c>
      <c r="AY167" s="16" t="s">
        <v>146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6" t="s">
        <v>83</v>
      </c>
      <c r="BK167" s="239">
        <f>ROUND(I167*H167,2)</f>
        <v>0</v>
      </c>
      <c r="BL167" s="16" t="s">
        <v>152</v>
      </c>
      <c r="BM167" s="238" t="s">
        <v>1227</v>
      </c>
    </row>
    <row r="168" s="2" customFormat="1">
      <c r="A168" s="37"/>
      <c r="B168" s="38"/>
      <c r="C168" s="39"/>
      <c r="D168" s="240" t="s">
        <v>154</v>
      </c>
      <c r="E168" s="39"/>
      <c r="F168" s="241" t="s">
        <v>255</v>
      </c>
      <c r="G168" s="39"/>
      <c r="H168" s="39"/>
      <c r="I168" s="242"/>
      <c r="J168" s="39"/>
      <c r="K168" s="39"/>
      <c r="L168" s="43"/>
      <c r="M168" s="243"/>
      <c r="N168" s="24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154</v>
      </c>
      <c r="AU168" s="16" t="s">
        <v>80</v>
      </c>
    </row>
    <row r="169" s="13" customFormat="1">
      <c r="A169" s="13"/>
      <c r="B169" s="245"/>
      <c r="C169" s="246"/>
      <c r="D169" s="240" t="s">
        <v>155</v>
      </c>
      <c r="E169" s="247" t="s">
        <v>1</v>
      </c>
      <c r="F169" s="248" t="s">
        <v>1228</v>
      </c>
      <c r="G169" s="246"/>
      <c r="H169" s="249">
        <v>83.5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155</v>
      </c>
      <c r="AU169" s="255" t="s">
        <v>80</v>
      </c>
      <c r="AV169" s="13" t="s">
        <v>80</v>
      </c>
      <c r="AW169" s="13" t="s">
        <v>32</v>
      </c>
      <c r="AX169" s="13" t="s">
        <v>76</v>
      </c>
      <c r="AY169" s="255" t="s">
        <v>146</v>
      </c>
    </row>
    <row r="170" s="13" customFormat="1">
      <c r="A170" s="13"/>
      <c r="B170" s="245"/>
      <c r="C170" s="246"/>
      <c r="D170" s="240" t="s">
        <v>155</v>
      </c>
      <c r="E170" s="247" t="s">
        <v>1</v>
      </c>
      <c r="F170" s="248" t="s">
        <v>1229</v>
      </c>
      <c r="G170" s="246"/>
      <c r="H170" s="249">
        <v>4.2999999999999998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155</v>
      </c>
      <c r="AU170" s="255" t="s">
        <v>80</v>
      </c>
      <c r="AV170" s="13" t="s">
        <v>80</v>
      </c>
      <c r="AW170" s="13" t="s">
        <v>32</v>
      </c>
      <c r="AX170" s="13" t="s">
        <v>76</v>
      </c>
      <c r="AY170" s="255" t="s">
        <v>146</v>
      </c>
    </row>
    <row r="171" s="13" customFormat="1">
      <c r="A171" s="13"/>
      <c r="B171" s="245"/>
      <c r="C171" s="246"/>
      <c r="D171" s="240" t="s">
        <v>155</v>
      </c>
      <c r="E171" s="247" t="s">
        <v>1</v>
      </c>
      <c r="F171" s="248" t="s">
        <v>1230</v>
      </c>
      <c r="G171" s="246"/>
      <c r="H171" s="249">
        <v>37.076999999999998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155</v>
      </c>
      <c r="AU171" s="255" t="s">
        <v>80</v>
      </c>
      <c r="AV171" s="13" t="s">
        <v>80</v>
      </c>
      <c r="AW171" s="13" t="s">
        <v>32</v>
      </c>
      <c r="AX171" s="13" t="s">
        <v>76</v>
      </c>
      <c r="AY171" s="255" t="s">
        <v>146</v>
      </c>
    </row>
    <row r="172" s="14" customFormat="1">
      <c r="A172" s="14"/>
      <c r="B172" s="256"/>
      <c r="C172" s="257"/>
      <c r="D172" s="240" t="s">
        <v>155</v>
      </c>
      <c r="E172" s="258" t="s">
        <v>1</v>
      </c>
      <c r="F172" s="259" t="s">
        <v>167</v>
      </c>
      <c r="G172" s="257"/>
      <c r="H172" s="260">
        <v>124.877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155</v>
      </c>
      <c r="AU172" s="266" t="s">
        <v>80</v>
      </c>
      <c r="AV172" s="14" t="s">
        <v>152</v>
      </c>
      <c r="AW172" s="14" t="s">
        <v>4</v>
      </c>
      <c r="AX172" s="14" t="s">
        <v>83</v>
      </c>
      <c r="AY172" s="266" t="s">
        <v>146</v>
      </c>
    </row>
    <row r="173" s="2" customFormat="1" ht="16.5" customHeight="1">
      <c r="A173" s="37"/>
      <c r="B173" s="38"/>
      <c r="C173" s="267" t="s">
        <v>203</v>
      </c>
      <c r="D173" s="267" t="s">
        <v>259</v>
      </c>
      <c r="E173" s="268" t="s">
        <v>260</v>
      </c>
      <c r="F173" s="269" t="s">
        <v>1231</v>
      </c>
      <c r="G173" s="270" t="s">
        <v>250</v>
      </c>
      <c r="H173" s="271">
        <v>249.75399999999999</v>
      </c>
      <c r="I173" s="272"/>
      <c r="J173" s="273">
        <f>ROUND(I173*H173,2)</f>
        <v>0</v>
      </c>
      <c r="K173" s="274"/>
      <c r="L173" s="275"/>
      <c r="M173" s="276" t="s">
        <v>1</v>
      </c>
      <c r="N173" s="277" t="s">
        <v>41</v>
      </c>
      <c r="O173" s="90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8" t="s">
        <v>185</v>
      </c>
      <c r="AT173" s="238" t="s">
        <v>259</v>
      </c>
      <c r="AU173" s="238" t="s">
        <v>80</v>
      </c>
      <c r="AY173" s="16" t="s">
        <v>146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6" t="s">
        <v>83</v>
      </c>
      <c r="BK173" s="239">
        <f>ROUND(I173*H173,2)</f>
        <v>0</v>
      </c>
      <c r="BL173" s="16" t="s">
        <v>152</v>
      </c>
      <c r="BM173" s="238" t="s">
        <v>1232</v>
      </c>
    </row>
    <row r="174" s="2" customFormat="1">
      <c r="A174" s="37"/>
      <c r="B174" s="38"/>
      <c r="C174" s="39"/>
      <c r="D174" s="240" t="s">
        <v>154</v>
      </c>
      <c r="E174" s="39"/>
      <c r="F174" s="241" t="s">
        <v>1231</v>
      </c>
      <c r="G174" s="39"/>
      <c r="H174" s="39"/>
      <c r="I174" s="242"/>
      <c r="J174" s="39"/>
      <c r="K174" s="39"/>
      <c r="L174" s="43"/>
      <c r="M174" s="243"/>
      <c r="N174" s="244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154</v>
      </c>
      <c r="AU174" s="16" t="s">
        <v>80</v>
      </c>
    </row>
    <row r="175" s="13" customFormat="1">
      <c r="A175" s="13"/>
      <c r="B175" s="245"/>
      <c r="C175" s="246"/>
      <c r="D175" s="240" t="s">
        <v>155</v>
      </c>
      <c r="E175" s="247" t="s">
        <v>1</v>
      </c>
      <c r="F175" s="248" t="s">
        <v>1233</v>
      </c>
      <c r="G175" s="246"/>
      <c r="H175" s="249">
        <v>249.75399999999999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155</v>
      </c>
      <c r="AU175" s="255" t="s">
        <v>80</v>
      </c>
      <c r="AV175" s="13" t="s">
        <v>80</v>
      </c>
      <c r="AW175" s="13" t="s">
        <v>32</v>
      </c>
      <c r="AX175" s="13" t="s">
        <v>83</v>
      </c>
      <c r="AY175" s="255" t="s">
        <v>146</v>
      </c>
    </row>
    <row r="176" s="2" customFormat="1" ht="24.15" customHeight="1">
      <c r="A176" s="37"/>
      <c r="B176" s="38"/>
      <c r="C176" s="226" t="s">
        <v>207</v>
      </c>
      <c r="D176" s="226" t="s">
        <v>148</v>
      </c>
      <c r="E176" s="227" t="s">
        <v>1234</v>
      </c>
      <c r="F176" s="228" t="s">
        <v>1235</v>
      </c>
      <c r="G176" s="229" t="s">
        <v>215</v>
      </c>
      <c r="H176" s="230">
        <v>29.050000000000001</v>
      </c>
      <c r="I176" s="231"/>
      <c r="J176" s="232">
        <f>ROUND(I176*H176,2)</f>
        <v>0</v>
      </c>
      <c r="K176" s="233"/>
      <c r="L176" s="43"/>
      <c r="M176" s="234" t="s">
        <v>1</v>
      </c>
      <c r="N176" s="235" t="s">
        <v>41</v>
      </c>
      <c r="O176" s="90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8" t="s">
        <v>152</v>
      </c>
      <c r="AT176" s="238" t="s">
        <v>148</v>
      </c>
      <c r="AU176" s="238" t="s">
        <v>80</v>
      </c>
      <c r="AY176" s="16" t="s">
        <v>146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6" t="s">
        <v>83</v>
      </c>
      <c r="BK176" s="239">
        <f>ROUND(I176*H176,2)</f>
        <v>0</v>
      </c>
      <c r="BL176" s="16" t="s">
        <v>152</v>
      </c>
      <c r="BM176" s="238" t="s">
        <v>1236</v>
      </c>
    </row>
    <row r="177" s="2" customFormat="1">
      <c r="A177" s="37"/>
      <c r="B177" s="38"/>
      <c r="C177" s="39"/>
      <c r="D177" s="240" t="s">
        <v>154</v>
      </c>
      <c r="E177" s="39"/>
      <c r="F177" s="241" t="s">
        <v>1235</v>
      </c>
      <c r="G177" s="39"/>
      <c r="H177" s="39"/>
      <c r="I177" s="242"/>
      <c r="J177" s="39"/>
      <c r="K177" s="39"/>
      <c r="L177" s="43"/>
      <c r="M177" s="243"/>
      <c r="N177" s="244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154</v>
      </c>
      <c r="AU177" s="16" t="s">
        <v>80</v>
      </c>
    </row>
    <row r="178" s="13" customFormat="1">
      <c r="A178" s="13"/>
      <c r="B178" s="245"/>
      <c r="C178" s="246"/>
      <c r="D178" s="240" t="s">
        <v>155</v>
      </c>
      <c r="E178" s="247" t="s">
        <v>1</v>
      </c>
      <c r="F178" s="248" t="s">
        <v>1237</v>
      </c>
      <c r="G178" s="246"/>
      <c r="H178" s="249">
        <v>27.463999999999999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155</v>
      </c>
      <c r="AU178" s="255" t="s">
        <v>80</v>
      </c>
      <c r="AV178" s="13" t="s">
        <v>80</v>
      </c>
      <c r="AW178" s="13" t="s">
        <v>32</v>
      </c>
      <c r="AX178" s="13" t="s">
        <v>76</v>
      </c>
      <c r="AY178" s="255" t="s">
        <v>146</v>
      </c>
    </row>
    <row r="179" s="13" customFormat="1">
      <c r="A179" s="13"/>
      <c r="B179" s="245"/>
      <c r="C179" s="246"/>
      <c r="D179" s="240" t="s">
        <v>155</v>
      </c>
      <c r="E179" s="247" t="s">
        <v>1</v>
      </c>
      <c r="F179" s="248" t="s">
        <v>1238</v>
      </c>
      <c r="G179" s="246"/>
      <c r="H179" s="249">
        <v>1.5860000000000001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155</v>
      </c>
      <c r="AU179" s="255" t="s">
        <v>80</v>
      </c>
      <c r="AV179" s="13" t="s">
        <v>80</v>
      </c>
      <c r="AW179" s="13" t="s">
        <v>32</v>
      </c>
      <c r="AX179" s="13" t="s">
        <v>76</v>
      </c>
      <c r="AY179" s="255" t="s">
        <v>146</v>
      </c>
    </row>
    <row r="180" s="14" customFormat="1">
      <c r="A180" s="14"/>
      <c r="B180" s="256"/>
      <c r="C180" s="257"/>
      <c r="D180" s="240" t="s">
        <v>155</v>
      </c>
      <c r="E180" s="258" t="s">
        <v>1</v>
      </c>
      <c r="F180" s="259" t="s">
        <v>167</v>
      </c>
      <c r="G180" s="257"/>
      <c r="H180" s="260">
        <v>29.049999999999997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155</v>
      </c>
      <c r="AU180" s="266" t="s">
        <v>80</v>
      </c>
      <c r="AV180" s="14" t="s">
        <v>152</v>
      </c>
      <c r="AW180" s="14" t="s">
        <v>4</v>
      </c>
      <c r="AX180" s="14" t="s">
        <v>83</v>
      </c>
      <c r="AY180" s="266" t="s">
        <v>146</v>
      </c>
    </row>
    <row r="181" s="2" customFormat="1" ht="16.5" customHeight="1">
      <c r="A181" s="37"/>
      <c r="B181" s="38"/>
      <c r="C181" s="267" t="s">
        <v>212</v>
      </c>
      <c r="D181" s="267" t="s">
        <v>259</v>
      </c>
      <c r="E181" s="268" t="s">
        <v>260</v>
      </c>
      <c r="F181" s="269" t="s">
        <v>1231</v>
      </c>
      <c r="G181" s="270" t="s">
        <v>250</v>
      </c>
      <c r="H181" s="271">
        <v>58.100000000000001</v>
      </c>
      <c r="I181" s="272"/>
      <c r="J181" s="273">
        <f>ROUND(I181*H181,2)</f>
        <v>0</v>
      </c>
      <c r="K181" s="274"/>
      <c r="L181" s="275"/>
      <c r="M181" s="276" t="s">
        <v>1</v>
      </c>
      <c r="N181" s="277" t="s">
        <v>41</v>
      </c>
      <c r="O181" s="90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8" t="s">
        <v>185</v>
      </c>
      <c r="AT181" s="238" t="s">
        <v>259</v>
      </c>
      <c r="AU181" s="238" t="s">
        <v>80</v>
      </c>
      <c r="AY181" s="16" t="s">
        <v>146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6" t="s">
        <v>83</v>
      </c>
      <c r="BK181" s="239">
        <f>ROUND(I181*H181,2)</f>
        <v>0</v>
      </c>
      <c r="BL181" s="16" t="s">
        <v>152</v>
      </c>
      <c r="BM181" s="238" t="s">
        <v>1239</v>
      </c>
    </row>
    <row r="182" s="2" customFormat="1">
      <c r="A182" s="37"/>
      <c r="B182" s="38"/>
      <c r="C182" s="39"/>
      <c r="D182" s="240" t="s">
        <v>154</v>
      </c>
      <c r="E182" s="39"/>
      <c r="F182" s="241" t="s">
        <v>1231</v>
      </c>
      <c r="G182" s="39"/>
      <c r="H182" s="39"/>
      <c r="I182" s="242"/>
      <c r="J182" s="39"/>
      <c r="K182" s="39"/>
      <c r="L182" s="43"/>
      <c r="M182" s="243"/>
      <c r="N182" s="24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154</v>
      </c>
      <c r="AU182" s="16" t="s">
        <v>80</v>
      </c>
    </row>
    <row r="183" s="13" customFormat="1">
      <c r="A183" s="13"/>
      <c r="B183" s="245"/>
      <c r="C183" s="246"/>
      <c r="D183" s="240" t="s">
        <v>155</v>
      </c>
      <c r="E183" s="247" t="s">
        <v>1</v>
      </c>
      <c r="F183" s="248" t="s">
        <v>1240</v>
      </c>
      <c r="G183" s="246"/>
      <c r="H183" s="249">
        <v>58.100000000000001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155</v>
      </c>
      <c r="AU183" s="255" t="s">
        <v>80</v>
      </c>
      <c r="AV183" s="13" t="s">
        <v>80</v>
      </c>
      <c r="AW183" s="13" t="s">
        <v>32</v>
      </c>
      <c r="AX183" s="13" t="s">
        <v>83</v>
      </c>
      <c r="AY183" s="255" t="s">
        <v>146</v>
      </c>
    </row>
    <row r="184" s="2" customFormat="1" ht="24.15" customHeight="1">
      <c r="A184" s="37"/>
      <c r="B184" s="38"/>
      <c r="C184" s="226" t="s">
        <v>229</v>
      </c>
      <c r="D184" s="226" t="s">
        <v>148</v>
      </c>
      <c r="E184" s="227" t="s">
        <v>264</v>
      </c>
      <c r="F184" s="228" t="s">
        <v>265</v>
      </c>
      <c r="G184" s="229" t="s">
        <v>151</v>
      </c>
      <c r="H184" s="230">
        <v>82.5</v>
      </c>
      <c r="I184" s="231"/>
      <c r="J184" s="232">
        <f>ROUND(I184*H184,2)</f>
        <v>0</v>
      </c>
      <c r="K184" s="233"/>
      <c r="L184" s="43"/>
      <c r="M184" s="234" t="s">
        <v>1</v>
      </c>
      <c r="N184" s="235" t="s">
        <v>41</v>
      </c>
      <c r="O184" s="90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8" t="s">
        <v>152</v>
      </c>
      <c r="AT184" s="238" t="s">
        <v>148</v>
      </c>
      <c r="AU184" s="238" t="s">
        <v>80</v>
      </c>
      <c r="AY184" s="16" t="s">
        <v>146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6" t="s">
        <v>83</v>
      </c>
      <c r="BK184" s="239">
        <f>ROUND(I184*H184,2)</f>
        <v>0</v>
      </c>
      <c r="BL184" s="16" t="s">
        <v>152</v>
      </c>
      <c r="BM184" s="238" t="s">
        <v>1241</v>
      </c>
    </row>
    <row r="185" s="2" customFormat="1">
      <c r="A185" s="37"/>
      <c r="B185" s="38"/>
      <c r="C185" s="39"/>
      <c r="D185" s="240" t="s">
        <v>154</v>
      </c>
      <c r="E185" s="39"/>
      <c r="F185" s="241" t="s">
        <v>265</v>
      </c>
      <c r="G185" s="39"/>
      <c r="H185" s="39"/>
      <c r="I185" s="242"/>
      <c r="J185" s="39"/>
      <c r="K185" s="39"/>
      <c r="L185" s="43"/>
      <c r="M185" s="243"/>
      <c r="N185" s="244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154</v>
      </c>
      <c r="AU185" s="16" t="s">
        <v>80</v>
      </c>
    </row>
    <row r="186" s="13" customFormat="1">
      <c r="A186" s="13"/>
      <c r="B186" s="245"/>
      <c r="C186" s="246"/>
      <c r="D186" s="240" t="s">
        <v>155</v>
      </c>
      <c r="E186" s="247" t="s">
        <v>1</v>
      </c>
      <c r="F186" s="248" t="s">
        <v>1197</v>
      </c>
      <c r="G186" s="246"/>
      <c r="H186" s="249">
        <v>82.5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155</v>
      </c>
      <c r="AU186" s="255" t="s">
        <v>80</v>
      </c>
      <c r="AV186" s="13" t="s">
        <v>80</v>
      </c>
      <c r="AW186" s="13" t="s">
        <v>32</v>
      </c>
      <c r="AX186" s="13" t="s">
        <v>76</v>
      </c>
      <c r="AY186" s="255" t="s">
        <v>146</v>
      </c>
    </row>
    <row r="187" s="14" customFormat="1">
      <c r="A187" s="14"/>
      <c r="B187" s="256"/>
      <c r="C187" s="257"/>
      <c r="D187" s="240" t="s">
        <v>155</v>
      </c>
      <c r="E187" s="258" t="s">
        <v>1</v>
      </c>
      <c r="F187" s="259" t="s">
        <v>167</v>
      </c>
      <c r="G187" s="257"/>
      <c r="H187" s="260">
        <v>82.5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155</v>
      </c>
      <c r="AU187" s="266" t="s">
        <v>80</v>
      </c>
      <c r="AV187" s="14" t="s">
        <v>152</v>
      </c>
      <c r="AW187" s="14" t="s">
        <v>4</v>
      </c>
      <c r="AX187" s="14" t="s">
        <v>83</v>
      </c>
      <c r="AY187" s="266" t="s">
        <v>146</v>
      </c>
    </row>
    <row r="188" s="2" customFormat="1" ht="16.5" customHeight="1">
      <c r="A188" s="37"/>
      <c r="B188" s="38"/>
      <c r="C188" s="267" t="s">
        <v>8</v>
      </c>
      <c r="D188" s="267" t="s">
        <v>259</v>
      </c>
      <c r="E188" s="268" t="s">
        <v>269</v>
      </c>
      <c r="F188" s="269" t="s">
        <v>270</v>
      </c>
      <c r="G188" s="270" t="s">
        <v>215</v>
      </c>
      <c r="H188" s="271">
        <v>12.375</v>
      </c>
      <c r="I188" s="272"/>
      <c r="J188" s="273">
        <f>ROUND(I188*H188,2)</f>
        <v>0</v>
      </c>
      <c r="K188" s="274"/>
      <c r="L188" s="275"/>
      <c r="M188" s="276" t="s">
        <v>1</v>
      </c>
      <c r="N188" s="277" t="s">
        <v>41</v>
      </c>
      <c r="O188" s="90"/>
      <c r="P188" s="236">
        <f>O188*H188</f>
        <v>0</v>
      </c>
      <c r="Q188" s="236">
        <v>0.20999999999999999</v>
      </c>
      <c r="R188" s="236">
        <f>Q188*H188</f>
        <v>2.5987499999999999</v>
      </c>
      <c r="S188" s="236">
        <v>0</v>
      </c>
      <c r="T188" s="23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8" t="s">
        <v>185</v>
      </c>
      <c r="AT188" s="238" t="s">
        <v>259</v>
      </c>
      <c r="AU188" s="238" t="s">
        <v>80</v>
      </c>
      <c r="AY188" s="16" t="s">
        <v>146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6" t="s">
        <v>83</v>
      </c>
      <c r="BK188" s="239">
        <f>ROUND(I188*H188,2)</f>
        <v>0</v>
      </c>
      <c r="BL188" s="16" t="s">
        <v>152</v>
      </c>
      <c r="BM188" s="238" t="s">
        <v>1242</v>
      </c>
    </row>
    <row r="189" s="2" customFormat="1">
      <c r="A189" s="37"/>
      <c r="B189" s="38"/>
      <c r="C189" s="39"/>
      <c r="D189" s="240" t="s">
        <v>154</v>
      </c>
      <c r="E189" s="39"/>
      <c r="F189" s="241" t="s">
        <v>270</v>
      </c>
      <c r="G189" s="39"/>
      <c r="H189" s="39"/>
      <c r="I189" s="242"/>
      <c r="J189" s="39"/>
      <c r="K189" s="39"/>
      <c r="L189" s="43"/>
      <c r="M189" s="243"/>
      <c r="N189" s="24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154</v>
      </c>
      <c r="AU189" s="16" t="s">
        <v>80</v>
      </c>
    </row>
    <row r="190" s="13" customFormat="1">
      <c r="A190" s="13"/>
      <c r="B190" s="245"/>
      <c r="C190" s="246"/>
      <c r="D190" s="240" t="s">
        <v>155</v>
      </c>
      <c r="E190" s="247" t="s">
        <v>1</v>
      </c>
      <c r="F190" s="248" t="s">
        <v>1243</v>
      </c>
      <c r="G190" s="246"/>
      <c r="H190" s="249">
        <v>12.375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155</v>
      </c>
      <c r="AU190" s="255" t="s">
        <v>80</v>
      </c>
      <c r="AV190" s="13" t="s">
        <v>80</v>
      </c>
      <c r="AW190" s="13" t="s">
        <v>32</v>
      </c>
      <c r="AX190" s="13" t="s">
        <v>83</v>
      </c>
      <c r="AY190" s="255" t="s">
        <v>146</v>
      </c>
    </row>
    <row r="191" s="2" customFormat="1" ht="24.15" customHeight="1">
      <c r="A191" s="37"/>
      <c r="B191" s="38"/>
      <c r="C191" s="226" t="s">
        <v>238</v>
      </c>
      <c r="D191" s="226" t="s">
        <v>148</v>
      </c>
      <c r="E191" s="227" t="s">
        <v>274</v>
      </c>
      <c r="F191" s="228" t="s">
        <v>275</v>
      </c>
      <c r="G191" s="229" t="s">
        <v>151</v>
      </c>
      <c r="H191" s="230">
        <v>82.5</v>
      </c>
      <c r="I191" s="231"/>
      <c r="J191" s="232">
        <f>ROUND(I191*H191,2)</f>
        <v>0</v>
      </c>
      <c r="K191" s="233"/>
      <c r="L191" s="43"/>
      <c r="M191" s="234" t="s">
        <v>1</v>
      </c>
      <c r="N191" s="235" t="s">
        <v>41</v>
      </c>
      <c r="O191" s="90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8" t="s">
        <v>152</v>
      </c>
      <c r="AT191" s="238" t="s">
        <v>148</v>
      </c>
      <c r="AU191" s="238" t="s">
        <v>80</v>
      </c>
      <c r="AY191" s="16" t="s">
        <v>146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6" t="s">
        <v>83</v>
      </c>
      <c r="BK191" s="239">
        <f>ROUND(I191*H191,2)</f>
        <v>0</v>
      </c>
      <c r="BL191" s="16" t="s">
        <v>152</v>
      </c>
      <c r="BM191" s="238" t="s">
        <v>1244</v>
      </c>
    </row>
    <row r="192" s="2" customFormat="1">
      <c r="A192" s="37"/>
      <c r="B192" s="38"/>
      <c r="C192" s="39"/>
      <c r="D192" s="240" t="s">
        <v>154</v>
      </c>
      <c r="E192" s="39"/>
      <c r="F192" s="241" t="s">
        <v>275</v>
      </c>
      <c r="G192" s="39"/>
      <c r="H192" s="39"/>
      <c r="I192" s="242"/>
      <c r="J192" s="39"/>
      <c r="K192" s="39"/>
      <c r="L192" s="43"/>
      <c r="M192" s="243"/>
      <c r="N192" s="24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154</v>
      </c>
      <c r="AU192" s="16" t="s">
        <v>80</v>
      </c>
    </row>
    <row r="193" s="13" customFormat="1">
      <c r="A193" s="13"/>
      <c r="B193" s="245"/>
      <c r="C193" s="246"/>
      <c r="D193" s="240" t="s">
        <v>155</v>
      </c>
      <c r="E193" s="247" t="s">
        <v>1</v>
      </c>
      <c r="F193" s="248" t="s">
        <v>1197</v>
      </c>
      <c r="G193" s="246"/>
      <c r="H193" s="249">
        <v>82.5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155</v>
      </c>
      <c r="AU193" s="255" t="s">
        <v>80</v>
      </c>
      <c r="AV193" s="13" t="s">
        <v>80</v>
      </c>
      <c r="AW193" s="13" t="s">
        <v>32</v>
      </c>
      <c r="AX193" s="13" t="s">
        <v>76</v>
      </c>
      <c r="AY193" s="255" t="s">
        <v>146</v>
      </c>
    </row>
    <row r="194" s="14" customFormat="1">
      <c r="A194" s="14"/>
      <c r="B194" s="256"/>
      <c r="C194" s="257"/>
      <c r="D194" s="240" t="s">
        <v>155</v>
      </c>
      <c r="E194" s="258" t="s">
        <v>1</v>
      </c>
      <c r="F194" s="259" t="s">
        <v>167</v>
      </c>
      <c r="G194" s="257"/>
      <c r="H194" s="260">
        <v>82.5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155</v>
      </c>
      <c r="AU194" s="266" t="s">
        <v>80</v>
      </c>
      <c r="AV194" s="14" t="s">
        <v>152</v>
      </c>
      <c r="AW194" s="14" t="s">
        <v>4</v>
      </c>
      <c r="AX194" s="14" t="s">
        <v>83</v>
      </c>
      <c r="AY194" s="266" t="s">
        <v>146</v>
      </c>
    </row>
    <row r="195" s="2" customFormat="1" ht="16.5" customHeight="1">
      <c r="A195" s="37"/>
      <c r="B195" s="38"/>
      <c r="C195" s="267" t="s">
        <v>243</v>
      </c>
      <c r="D195" s="267" t="s">
        <v>259</v>
      </c>
      <c r="E195" s="268" t="s">
        <v>278</v>
      </c>
      <c r="F195" s="269" t="s">
        <v>279</v>
      </c>
      <c r="G195" s="270" t="s">
        <v>280</v>
      </c>
      <c r="H195" s="271">
        <v>1.6499999999999999</v>
      </c>
      <c r="I195" s="272"/>
      <c r="J195" s="273">
        <f>ROUND(I195*H195,2)</f>
        <v>0</v>
      </c>
      <c r="K195" s="274"/>
      <c r="L195" s="275"/>
      <c r="M195" s="276" t="s">
        <v>1</v>
      </c>
      <c r="N195" s="277" t="s">
        <v>41</v>
      </c>
      <c r="O195" s="90"/>
      <c r="P195" s="236">
        <f>O195*H195</f>
        <v>0</v>
      </c>
      <c r="Q195" s="236">
        <v>0.001</v>
      </c>
      <c r="R195" s="236">
        <f>Q195*H195</f>
        <v>0.00165</v>
      </c>
      <c r="S195" s="236">
        <v>0</v>
      </c>
      <c r="T195" s="23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8" t="s">
        <v>185</v>
      </c>
      <c r="AT195" s="238" t="s">
        <v>259</v>
      </c>
      <c r="AU195" s="238" t="s">
        <v>80</v>
      </c>
      <c r="AY195" s="16" t="s">
        <v>146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6" t="s">
        <v>83</v>
      </c>
      <c r="BK195" s="239">
        <f>ROUND(I195*H195,2)</f>
        <v>0</v>
      </c>
      <c r="BL195" s="16" t="s">
        <v>152</v>
      </c>
      <c r="BM195" s="238" t="s">
        <v>1245</v>
      </c>
    </row>
    <row r="196" s="2" customFormat="1">
      <c r="A196" s="37"/>
      <c r="B196" s="38"/>
      <c r="C196" s="39"/>
      <c r="D196" s="240" t="s">
        <v>154</v>
      </c>
      <c r="E196" s="39"/>
      <c r="F196" s="241" t="s">
        <v>279</v>
      </c>
      <c r="G196" s="39"/>
      <c r="H196" s="39"/>
      <c r="I196" s="242"/>
      <c r="J196" s="39"/>
      <c r="K196" s="39"/>
      <c r="L196" s="43"/>
      <c r="M196" s="243"/>
      <c r="N196" s="24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154</v>
      </c>
      <c r="AU196" s="16" t="s">
        <v>80</v>
      </c>
    </row>
    <row r="197" s="13" customFormat="1">
      <c r="A197" s="13"/>
      <c r="B197" s="245"/>
      <c r="C197" s="246"/>
      <c r="D197" s="240" t="s">
        <v>155</v>
      </c>
      <c r="E197" s="247" t="s">
        <v>1</v>
      </c>
      <c r="F197" s="248" t="s">
        <v>1246</v>
      </c>
      <c r="G197" s="246"/>
      <c r="H197" s="249">
        <v>1.6499999999999999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155</v>
      </c>
      <c r="AU197" s="255" t="s">
        <v>80</v>
      </c>
      <c r="AV197" s="13" t="s">
        <v>80</v>
      </c>
      <c r="AW197" s="13" t="s">
        <v>32</v>
      </c>
      <c r="AX197" s="13" t="s">
        <v>83</v>
      </c>
      <c r="AY197" s="255" t="s">
        <v>146</v>
      </c>
    </row>
    <row r="198" s="12" customFormat="1" ht="22.8" customHeight="1">
      <c r="A198" s="12"/>
      <c r="B198" s="210"/>
      <c r="C198" s="211"/>
      <c r="D198" s="212" t="s">
        <v>75</v>
      </c>
      <c r="E198" s="224" t="s">
        <v>80</v>
      </c>
      <c r="F198" s="224" t="s">
        <v>310</v>
      </c>
      <c r="G198" s="211"/>
      <c r="H198" s="211"/>
      <c r="I198" s="214"/>
      <c r="J198" s="225">
        <f>BK198</f>
        <v>0</v>
      </c>
      <c r="K198" s="211"/>
      <c r="L198" s="216"/>
      <c r="M198" s="217"/>
      <c r="N198" s="218"/>
      <c r="O198" s="218"/>
      <c r="P198" s="219">
        <f>SUM(P199:P203)</f>
        <v>0</v>
      </c>
      <c r="Q198" s="218"/>
      <c r="R198" s="219">
        <f>SUM(R199:R203)</f>
        <v>4.0635700000000003</v>
      </c>
      <c r="S198" s="218"/>
      <c r="T198" s="220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83</v>
      </c>
      <c r="AT198" s="222" t="s">
        <v>75</v>
      </c>
      <c r="AU198" s="222" t="s">
        <v>83</v>
      </c>
      <c r="AY198" s="221" t="s">
        <v>146</v>
      </c>
      <c r="BK198" s="223">
        <f>SUM(BK199:BK203)</f>
        <v>0</v>
      </c>
    </row>
    <row r="199" s="2" customFormat="1" ht="33" customHeight="1">
      <c r="A199" s="37"/>
      <c r="B199" s="38"/>
      <c r="C199" s="226" t="s">
        <v>247</v>
      </c>
      <c r="D199" s="226" t="s">
        <v>148</v>
      </c>
      <c r="E199" s="227" t="s">
        <v>312</v>
      </c>
      <c r="F199" s="228" t="s">
        <v>313</v>
      </c>
      <c r="G199" s="229" t="s">
        <v>215</v>
      </c>
      <c r="H199" s="230">
        <v>2.4340000000000002</v>
      </c>
      <c r="I199" s="231"/>
      <c r="J199" s="232">
        <f>ROUND(I199*H199,2)</f>
        <v>0</v>
      </c>
      <c r="K199" s="233"/>
      <c r="L199" s="43"/>
      <c r="M199" s="234" t="s">
        <v>1</v>
      </c>
      <c r="N199" s="235" t="s">
        <v>41</v>
      </c>
      <c r="O199" s="90"/>
      <c r="P199" s="236">
        <f>O199*H199</f>
        <v>0</v>
      </c>
      <c r="Q199" s="236">
        <v>1.665</v>
      </c>
      <c r="R199" s="236">
        <f>Q199*H199</f>
        <v>4.0526100000000005</v>
      </c>
      <c r="S199" s="236">
        <v>0</v>
      </c>
      <c r="T199" s="23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8" t="s">
        <v>152</v>
      </c>
      <c r="AT199" s="238" t="s">
        <v>148</v>
      </c>
      <c r="AU199" s="238" t="s">
        <v>80</v>
      </c>
      <c r="AY199" s="16" t="s">
        <v>146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6" t="s">
        <v>83</v>
      </c>
      <c r="BK199" s="239">
        <f>ROUND(I199*H199,2)</f>
        <v>0</v>
      </c>
      <c r="BL199" s="16" t="s">
        <v>152</v>
      </c>
      <c r="BM199" s="238" t="s">
        <v>1247</v>
      </c>
    </row>
    <row r="200" s="2" customFormat="1">
      <c r="A200" s="37"/>
      <c r="B200" s="38"/>
      <c r="C200" s="39"/>
      <c r="D200" s="240" t="s">
        <v>154</v>
      </c>
      <c r="E200" s="39"/>
      <c r="F200" s="241" t="s">
        <v>313</v>
      </c>
      <c r="G200" s="39"/>
      <c r="H200" s="39"/>
      <c r="I200" s="242"/>
      <c r="J200" s="39"/>
      <c r="K200" s="39"/>
      <c r="L200" s="43"/>
      <c r="M200" s="243"/>
      <c r="N200" s="244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154</v>
      </c>
      <c r="AU200" s="16" t="s">
        <v>80</v>
      </c>
    </row>
    <row r="201" s="13" customFormat="1">
      <c r="A201" s="13"/>
      <c r="B201" s="245"/>
      <c r="C201" s="246"/>
      <c r="D201" s="240" t="s">
        <v>155</v>
      </c>
      <c r="E201" s="247" t="s">
        <v>1</v>
      </c>
      <c r="F201" s="248" t="s">
        <v>1248</v>
      </c>
      <c r="G201" s="246"/>
      <c r="H201" s="249">
        <v>2.4340000000000002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155</v>
      </c>
      <c r="AU201" s="255" t="s">
        <v>80</v>
      </c>
      <c r="AV201" s="13" t="s">
        <v>80</v>
      </c>
      <c r="AW201" s="13" t="s">
        <v>32</v>
      </c>
      <c r="AX201" s="13" t="s">
        <v>83</v>
      </c>
      <c r="AY201" s="255" t="s">
        <v>146</v>
      </c>
    </row>
    <row r="202" s="2" customFormat="1" ht="24.15" customHeight="1">
      <c r="A202" s="37"/>
      <c r="B202" s="38"/>
      <c r="C202" s="226" t="s">
        <v>253</v>
      </c>
      <c r="D202" s="226" t="s">
        <v>148</v>
      </c>
      <c r="E202" s="227" t="s">
        <v>1249</v>
      </c>
      <c r="F202" s="228" t="s">
        <v>1250</v>
      </c>
      <c r="G202" s="229" t="s">
        <v>198</v>
      </c>
      <c r="H202" s="230">
        <v>68.5</v>
      </c>
      <c r="I202" s="231"/>
      <c r="J202" s="232">
        <f>ROUND(I202*H202,2)</f>
        <v>0</v>
      </c>
      <c r="K202" s="233"/>
      <c r="L202" s="43"/>
      <c r="M202" s="234" t="s">
        <v>1</v>
      </c>
      <c r="N202" s="235" t="s">
        <v>41</v>
      </c>
      <c r="O202" s="90"/>
      <c r="P202" s="236">
        <f>O202*H202</f>
        <v>0</v>
      </c>
      <c r="Q202" s="236">
        <v>0.00016000000000000001</v>
      </c>
      <c r="R202" s="236">
        <f>Q202*H202</f>
        <v>0.010960000000000001</v>
      </c>
      <c r="S202" s="236">
        <v>0</v>
      </c>
      <c r="T202" s="23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8" t="s">
        <v>152</v>
      </c>
      <c r="AT202" s="238" t="s">
        <v>148</v>
      </c>
      <c r="AU202" s="238" t="s">
        <v>80</v>
      </c>
      <c r="AY202" s="16" t="s">
        <v>146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6" t="s">
        <v>83</v>
      </c>
      <c r="BK202" s="239">
        <f>ROUND(I202*H202,2)</f>
        <v>0</v>
      </c>
      <c r="BL202" s="16" t="s">
        <v>152</v>
      </c>
      <c r="BM202" s="238" t="s">
        <v>1251</v>
      </c>
    </row>
    <row r="203" s="2" customFormat="1">
      <c r="A203" s="37"/>
      <c r="B203" s="38"/>
      <c r="C203" s="39"/>
      <c r="D203" s="240" t="s">
        <v>154</v>
      </c>
      <c r="E203" s="39"/>
      <c r="F203" s="241" t="s">
        <v>1250</v>
      </c>
      <c r="G203" s="39"/>
      <c r="H203" s="39"/>
      <c r="I203" s="242"/>
      <c r="J203" s="39"/>
      <c r="K203" s="39"/>
      <c r="L203" s="43"/>
      <c r="M203" s="243"/>
      <c r="N203" s="244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154</v>
      </c>
      <c r="AU203" s="16" t="s">
        <v>80</v>
      </c>
    </row>
    <row r="204" s="12" customFormat="1" ht="22.8" customHeight="1">
      <c r="A204" s="12"/>
      <c r="B204" s="210"/>
      <c r="C204" s="211"/>
      <c r="D204" s="212" t="s">
        <v>75</v>
      </c>
      <c r="E204" s="224" t="s">
        <v>152</v>
      </c>
      <c r="F204" s="224" t="s">
        <v>1252</v>
      </c>
      <c r="G204" s="211"/>
      <c r="H204" s="211"/>
      <c r="I204" s="214"/>
      <c r="J204" s="225">
        <f>BK204</f>
        <v>0</v>
      </c>
      <c r="K204" s="211"/>
      <c r="L204" s="216"/>
      <c r="M204" s="217"/>
      <c r="N204" s="218"/>
      <c r="O204" s="218"/>
      <c r="P204" s="219">
        <f>SUM(P205:P217)</f>
        <v>0</v>
      </c>
      <c r="Q204" s="218"/>
      <c r="R204" s="219">
        <f>SUM(R205:R217)</f>
        <v>1.4577</v>
      </c>
      <c r="S204" s="218"/>
      <c r="T204" s="220">
        <f>SUM(T205:T217)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1" t="s">
        <v>83</v>
      </c>
      <c r="AT204" s="222" t="s">
        <v>75</v>
      </c>
      <c r="AU204" s="222" t="s">
        <v>83</v>
      </c>
      <c r="AY204" s="221" t="s">
        <v>146</v>
      </c>
      <c r="BK204" s="223">
        <f>SUM(BK205:BK217)</f>
        <v>0</v>
      </c>
    </row>
    <row r="205" s="2" customFormat="1" ht="16.5" customHeight="1">
      <c r="A205" s="37"/>
      <c r="B205" s="38"/>
      <c r="C205" s="226" t="s">
        <v>258</v>
      </c>
      <c r="D205" s="226" t="s">
        <v>148</v>
      </c>
      <c r="E205" s="227" t="s">
        <v>1253</v>
      </c>
      <c r="F205" s="228" t="s">
        <v>1254</v>
      </c>
      <c r="G205" s="229" t="s">
        <v>215</v>
      </c>
      <c r="H205" s="230">
        <v>10.77</v>
      </c>
      <c r="I205" s="231"/>
      <c r="J205" s="232">
        <f>ROUND(I205*H205,2)</f>
        <v>0</v>
      </c>
      <c r="K205" s="233"/>
      <c r="L205" s="43"/>
      <c r="M205" s="234" t="s">
        <v>1</v>
      </c>
      <c r="N205" s="235" t="s">
        <v>41</v>
      </c>
      <c r="O205" s="90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8" t="s">
        <v>152</v>
      </c>
      <c r="AT205" s="238" t="s">
        <v>148</v>
      </c>
      <c r="AU205" s="238" t="s">
        <v>80</v>
      </c>
      <c r="AY205" s="16" t="s">
        <v>146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6" t="s">
        <v>83</v>
      </c>
      <c r="BK205" s="239">
        <f>ROUND(I205*H205,2)</f>
        <v>0</v>
      </c>
      <c r="BL205" s="16" t="s">
        <v>152</v>
      </c>
      <c r="BM205" s="238" t="s">
        <v>1255</v>
      </c>
    </row>
    <row r="206" s="2" customFormat="1">
      <c r="A206" s="37"/>
      <c r="B206" s="38"/>
      <c r="C206" s="39"/>
      <c r="D206" s="240" t="s">
        <v>154</v>
      </c>
      <c r="E206" s="39"/>
      <c r="F206" s="241" t="s">
        <v>1254</v>
      </c>
      <c r="G206" s="39"/>
      <c r="H206" s="39"/>
      <c r="I206" s="242"/>
      <c r="J206" s="39"/>
      <c r="K206" s="39"/>
      <c r="L206" s="43"/>
      <c r="M206" s="243"/>
      <c r="N206" s="244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154</v>
      </c>
      <c r="AU206" s="16" t="s">
        <v>80</v>
      </c>
    </row>
    <row r="207" s="13" customFormat="1">
      <c r="A207" s="13"/>
      <c r="B207" s="245"/>
      <c r="C207" s="246"/>
      <c r="D207" s="240" t="s">
        <v>155</v>
      </c>
      <c r="E207" s="247" t="s">
        <v>1</v>
      </c>
      <c r="F207" s="248" t="s">
        <v>1256</v>
      </c>
      <c r="G207" s="246"/>
      <c r="H207" s="249">
        <v>10.275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155</v>
      </c>
      <c r="AU207" s="255" t="s">
        <v>80</v>
      </c>
      <c r="AV207" s="13" t="s">
        <v>80</v>
      </c>
      <c r="AW207" s="13" t="s">
        <v>32</v>
      </c>
      <c r="AX207" s="13" t="s">
        <v>76</v>
      </c>
      <c r="AY207" s="255" t="s">
        <v>146</v>
      </c>
    </row>
    <row r="208" s="13" customFormat="1">
      <c r="A208" s="13"/>
      <c r="B208" s="245"/>
      <c r="C208" s="246"/>
      <c r="D208" s="240" t="s">
        <v>155</v>
      </c>
      <c r="E208" s="247" t="s">
        <v>1</v>
      </c>
      <c r="F208" s="248" t="s">
        <v>1257</v>
      </c>
      <c r="G208" s="246"/>
      <c r="H208" s="249">
        <v>0.495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155</v>
      </c>
      <c r="AU208" s="255" t="s">
        <v>80</v>
      </c>
      <c r="AV208" s="13" t="s">
        <v>80</v>
      </c>
      <c r="AW208" s="13" t="s">
        <v>32</v>
      </c>
      <c r="AX208" s="13" t="s">
        <v>76</v>
      </c>
      <c r="AY208" s="255" t="s">
        <v>146</v>
      </c>
    </row>
    <row r="209" s="14" customFormat="1">
      <c r="A209" s="14"/>
      <c r="B209" s="256"/>
      <c r="C209" s="257"/>
      <c r="D209" s="240" t="s">
        <v>155</v>
      </c>
      <c r="E209" s="258" t="s">
        <v>1</v>
      </c>
      <c r="F209" s="259" t="s">
        <v>167</v>
      </c>
      <c r="G209" s="257"/>
      <c r="H209" s="260">
        <v>10.77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155</v>
      </c>
      <c r="AU209" s="266" t="s">
        <v>80</v>
      </c>
      <c r="AV209" s="14" t="s">
        <v>152</v>
      </c>
      <c r="AW209" s="14" t="s">
        <v>4</v>
      </c>
      <c r="AX209" s="14" t="s">
        <v>83</v>
      </c>
      <c r="AY209" s="266" t="s">
        <v>146</v>
      </c>
    </row>
    <row r="210" s="2" customFormat="1" ht="21.75" customHeight="1">
      <c r="A210" s="37"/>
      <c r="B210" s="38"/>
      <c r="C210" s="226" t="s">
        <v>7</v>
      </c>
      <c r="D210" s="226" t="s">
        <v>148</v>
      </c>
      <c r="E210" s="227" t="s">
        <v>1258</v>
      </c>
      <c r="F210" s="228" t="s">
        <v>1259</v>
      </c>
      <c r="G210" s="229" t="s">
        <v>441</v>
      </c>
      <c r="H210" s="230">
        <v>5</v>
      </c>
      <c r="I210" s="231"/>
      <c r="J210" s="232">
        <f>ROUND(I210*H210,2)</f>
        <v>0</v>
      </c>
      <c r="K210" s="233"/>
      <c r="L210" s="43"/>
      <c r="M210" s="234" t="s">
        <v>1</v>
      </c>
      <c r="N210" s="235" t="s">
        <v>41</v>
      </c>
      <c r="O210" s="90"/>
      <c r="P210" s="236">
        <f>O210*H210</f>
        <v>0</v>
      </c>
      <c r="Q210" s="236">
        <v>0.22394</v>
      </c>
      <c r="R210" s="236">
        <f>Q210*H210</f>
        <v>1.1196999999999999</v>
      </c>
      <c r="S210" s="236">
        <v>0</v>
      </c>
      <c r="T210" s="23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8" t="s">
        <v>152</v>
      </c>
      <c r="AT210" s="238" t="s">
        <v>148</v>
      </c>
      <c r="AU210" s="238" t="s">
        <v>80</v>
      </c>
      <c r="AY210" s="16" t="s">
        <v>146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6" t="s">
        <v>83</v>
      </c>
      <c r="BK210" s="239">
        <f>ROUND(I210*H210,2)</f>
        <v>0</v>
      </c>
      <c r="BL210" s="16" t="s">
        <v>152</v>
      </c>
      <c r="BM210" s="238" t="s">
        <v>1260</v>
      </c>
    </row>
    <row r="211" s="2" customFormat="1">
      <c r="A211" s="37"/>
      <c r="B211" s="38"/>
      <c r="C211" s="39"/>
      <c r="D211" s="240" t="s">
        <v>154</v>
      </c>
      <c r="E211" s="39"/>
      <c r="F211" s="241" t="s">
        <v>1259</v>
      </c>
      <c r="G211" s="39"/>
      <c r="H211" s="39"/>
      <c r="I211" s="242"/>
      <c r="J211" s="39"/>
      <c r="K211" s="39"/>
      <c r="L211" s="43"/>
      <c r="M211" s="243"/>
      <c r="N211" s="24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154</v>
      </c>
      <c r="AU211" s="16" t="s">
        <v>80</v>
      </c>
    </row>
    <row r="212" s="2" customFormat="1" ht="24.15" customHeight="1">
      <c r="A212" s="37"/>
      <c r="B212" s="38"/>
      <c r="C212" s="267" t="s">
        <v>268</v>
      </c>
      <c r="D212" s="267" t="s">
        <v>259</v>
      </c>
      <c r="E212" s="268" t="s">
        <v>1261</v>
      </c>
      <c r="F212" s="269" t="s">
        <v>1262</v>
      </c>
      <c r="G212" s="270" t="s">
        <v>441</v>
      </c>
      <c r="H212" s="271">
        <v>2</v>
      </c>
      <c r="I212" s="272"/>
      <c r="J212" s="273">
        <f>ROUND(I212*H212,2)</f>
        <v>0</v>
      </c>
      <c r="K212" s="274"/>
      <c r="L212" s="275"/>
      <c r="M212" s="276" t="s">
        <v>1</v>
      </c>
      <c r="N212" s="277" t="s">
        <v>41</v>
      </c>
      <c r="O212" s="90"/>
      <c r="P212" s="236">
        <f>O212*H212</f>
        <v>0</v>
      </c>
      <c r="Q212" s="236">
        <v>0.068000000000000005</v>
      </c>
      <c r="R212" s="236">
        <f>Q212*H212</f>
        <v>0.13600000000000001</v>
      </c>
      <c r="S212" s="236">
        <v>0</v>
      </c>
      <c r="T212" s="23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8" t="s">
        <v>185</v>
      </c>
      <c r="AT212" s="238" t="s">
        <v>259</v>
      </c>
      <c r="AU212" s="238" t="s">
        <v>80</v>
      </c>
      <c r="AY212" s="16" t="s">
        <v>146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6" t="s">
        <v>83</v>
      </c>
      <c r="BK212" s="239">
        <f>ROUND(I212*H212,2)</f>
        <v>0</v>
      </c>
      <c r="BL212" s="16" t="s">
        <v>152</v>
      </c>
      <c r="BM212" s="238" t="s">
        <v>1263</v>
      </c>
    </row>
    <row r="213" s="2" customFormat="1">
      <c r="A213" s="37"/>
      <c r="B213" s="38"/>
      <c r="C213" s="39"/>
      <c r="D213" s="240" t="s">
        <v>154</v>
      </c>
      <c r="E213" s="39"/>
      <c r="F213" s="241" t="s">
        <v>1262</v>
      </c>
      <c r="G213" s="39"/>
      <c r="H213" s="39"/>
      <c r="I213" s="242"/>
      <c r="J213" s="39"/>
      <c r="K213" s="39"/>
      <c r="L213" s="43"/>
      <c r="M213" s="243"/>
      <c r="N213" s="244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154</v>
      </c>
      <c r="AU213" s="16" t="s">
        <v>80</v>
      </c>
    </row>
    <row r="214" s="2" customFormat="1" ht="24.15" customHeight="1">
      <c r="A214" s="37"/>
      <c r="B214" s="38"/>
      <c r="C214" s="267" t="s">
        <v>273</v>
      </c>
      <c r="D214" s="267" t="s">
        <v>259</v>
      </c>
      <c r="E214" s="268" t="s">
        <v>1264</v>
      </c>
      <c r="F214" s="269" t="s">
        <v>1265</v>
      </c>
      <c r="G214" s="270" t="s">
        <v>441</v>
      </c>
      <c r="H214" s="271">
        <v>2</v>
      </c>
      <c r="I214" s="272"/>
      <c r="J214" s="273">
        <f>ROUND(I214*H214,2)</f>
        <v>0</v>
      </c>
      <c r="K214" s="274"/>
      <c r="L214" s="275"/>
      <c r="M214" s="276" t="s">
        <v>1</v>
      </c>
      <c r="N214" s="277" t="s">
        <v>41</v>
      </c>
      <c r="O214" s="90"/>
      <c r="P214" s="236">
        <f>O214*H214</f>
        <v>0</v>
      </c>
      <c r="Q214" s="236">
        <v>0.081000000000000003</v>
      </c>
      <c r="R214" s="236">
        <f>Q214*H214</f>
        <v>0.16200000000000001</v>
      </c>
      <c r="S214" s="236">
        <v>0</v>
      </c>
      <c r="T214" s="23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8" t="s">
        <v>185</v>
      </c>
      <c r="AT214" s="238" t="s">
        <v>259</v>
      </c>
      <c r="AU214" s="238" t="s">
        <v>80</v>
      </c>
      <c r="AY214" s="16" t="s">
        <v>146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6" t="s">
        <v>83</v>
      </c>
      <c r="BK214" s="239">
        <f>ROUND(I214*H214,2)</f>
        <v>0</v>
      </c>
      <c r="BL214" s="16" t="s">
        <v>152</v>
      </c>
      <c r="BM214" s="238" t="s">
        <v>1266</v>
      </c>
    </row>
    <row r="215" s="2" customFormat="1">
      <c r="A215" s="37"/>
      <c r="B215" s="38"/>
      <c r="C215" s="39"/>
      <c r="D215" s="240" t="s">
        <v>154</v>
      </c>
      <c r="E215" s="39"/>
      <c r="F215" s="241" t="s">
        <v>1265</v>
      </c>
      <c r="G215" s="39"/>
      <c r="H215" s="39"/>
      <c r="I215" s="242"/>
      <c r="J215" s="39"/>
      <c r="K215" s="39"/>
      <c r="L215" s="43"/>
      <c r="M215" s="243"/>
      <c r="N215" s="244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154</v>
      </c>
      <c r="AU215" s="16" t="s">
        <v>80</v>
      </c>
    </row>
    <row r="216" s="2" customFormat="1" ht="24.15" customHeight="1">
      <c r="A216" s="37"/>
      <c r="B216" s="38"/>
      <c r="C216" s="267" t="s">
        <v>277</v>
      </c>
      <c r="D216" s="267" t="s">
        <v>259</v>
      </c>
      <c r="E216" s="268" t="s">
        <v>1267</v>
      </c>
      <c r="F216" s="269" t="s">
        <v>1268</v>
      </c>
      <c r="G216" s="270" t="s">
        <v>441</v>
      </c>
      <c r="H216" s="271">
        <v>1</v>
      </c>
      <c r="I216" s="272"/>
      <c r="J216" s="273">
        <f>ROUND(I216*H216,2)</f>
        <v>0</v>
      </c>
      <c r="K216" s="274"/>
      <c r="L216" s="275"/>
      <c r="M216" s="276" t="s">
        <v>1</v>
      </c>
      <c r="N216" s="277" t="s">
        <v>41</v>
      </c>
      <c r="O216" s="90"/>
      <c r="P216" s="236">
        <f>O216*H216</f>
        <v>0</v>
      </c>
      <c r="Q216" s="236">
        <v>0.040000000000000001</v>
      </c>
      <c r="R216" s="236">
        <f>Q216*H216</f>
        <v>0.040000000000000001</v>
      </c>
      <c r="S216" s="236">
        <v>0</v>
      </c>
      <c r="T216" s="23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8" t="s">
        <v>185</v>
      </c>
      <c r="AT216" s="238" t="s">
        <v>259</v>
      </c>
      <c r="AU216" s="238" t="s">
        <v>80</v>
      </c>
      <c r="AY216" s="16" t="s">
        <v>146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6" t="s">
        <v>83</v>
      </c>
      <c r="BK216" s="239">
        <f>ROUND(I216*H216,2)</f>
        <v>0</v>
      </c>
      <c r="BL216" s="16" t="s">
        <v>152</v>
      </c>
      <c r="BM216" s="238" t="s">
        <v>1269</v>
      </c>
    </row>
    <row r="217" s="2" customFormat="1">
      <c r="A217" s="37"/>
      <c r="B217" s="38"/>
      <c r="C217" s="39"/>
      <c r="D217" s="240" t="s">
        <v>154</v>
      </c>
      <c r="E217" s="39"/>
      <c r="F217" s="241" t="s">
        <v>1268</v>
      </c>
      <c r="G217" s="39"/>
      <c r="H217" s="39"/>
      <c r="I217" s="242"/>
      <c r="J217" s="39"/>
      <c r="K217" s="39"/>
      <c r="L217" s="43"/>
      <c r="M217" s="243"/>
      <c r="N217" s="244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154</v>
      </c>
      <c r="AU217" s="16" t="s">
        <v>80</v>
      </c>
    </row>
    <row r="218" s="12" customFormat="1" ht="22.8" customHeight="1">
      <c r="A218" s="12"/>
      <c r="B218" s="210"/>
      <c r="C218" s="211"/>
      <c r="D218" s="212" t="s">
        <v>75</v>
      </c>
      <c r="E218" s="224" t="s">
        <v>172</v>
      </c>
      <c r="F218" s="224" t="s">
        <v>335</v>
      </c>
      <c r="G218" s="211"/>
      <c r="H218" s="211"/>
      <c r="I218" s="214"/>
      <c r="J218" s="225">
        <f>BK218</f>
        <v>0</v>
      </c>
      <c r="K218" s="211"/>
      <c r="L218" s="216"/>
      <c r="M218" s="217"/>
      <c r="N218" s="218"/>
      <c r="O218" s="218"/>
      <c r="P218" s="219">
        <f>SUM(P219:P221)</f>
        <v>0</v>
      </c>
      <c r="Q218" s="218"/>
      <c r="R218" s="219">
        <f>SUM(R219:R221)</f>
        <v>0</v>
      </c>
      <c r="S218" s="218"/>
      <c r="T218" s="220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1" t="s">
        <v>83</v>
      </c>
      <c r="AT218" s="222" t="s">
        <v>75</v>
      </c>
      <c r="AU218" s="222" t="s">
        <v>83</v>
      </c>
      <c r="AY218" s="221" t="s">
        <v>146</v>
      </c>
      <c r="BK218" s="223">
        <f>SUM(BK219:BK221)</f>
        <v>0</v>
      </c>
    </row>
    <row r="219" s="2" customFormat="1" ht="21.75" customHeight="1">
      <c r="A219" s="37"/>
      <c r="B219" s="38"/>
      <c r="C219" s="226" t="s">
        <v>283</v>
      </c>
      <c r="D219" s="226" t="s">
        <v>148</v>
      </c>
      <c r="E219" s="227" t="s">
        <v>1270</v>
      </c>
      <c r="F219" s="228" t="s">
        <v>1271</v>
      </c>
      <c r="G219" s="229" t="s">
        <v>151</v>
      </c>
      <c r="H219" s="230">
        <v>6.75</v>
      </c>
      <c r="I219" s="231"/>
      <c r="J219" s="232">
        <f>ROUND(I219*H219,2)</f>
        <v>0</v>
      </c>
      <c r="K219" s="233"/>
      <c r="L219" s="43"/>
      <c r="M219" s="234" t="s">
        <v>1</v>
      </c>
      <c r="N219" s="235" t="s">
        <v>41</v>
      </c>
      <c r="O219" s="90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8" t="s">
        <v>152</v>
      </c>
      <c r="AT219" s="238" t="s">
        <v>148</v>
      </c>
      <c r="AU219" s="238" t="s">
        <v>80</v>
      </c>
      <c r="AY219" s="16" t="s">
        <v>146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6" t="s">
        <v>83</v>
      </c>
      <c r="BK219" s="239">
        <f>ROUND(I219*H219,2)</f>
        <v>0</v>
      </c>
      <c r="BL219" s="16" t="s">
        <v>152</v>
      </c>
      <c r="BM219" s="238" t="s">
        <v>1272</v>
      </c>
    </row>
    <row r="220" s="2" customFormat="1">
      <c r="A220" s="37"/>
      <c r="B220" s="38"/>
      <c r="C220" s="39"/>
      <c r="D220" s="240" t="s">
        <v>154</v>
      </c>
      <c r="E220" s="39"/>
      <c r="F220" s="241" t="s">
        <v>1271</v>
      </c>
      <c r="G220" s="39"/>
      <c r="H220" s="39"/>
      <c r="I220" s="242"/>
      <c r="J220" s="39"/>
      <c r="K220" s="39"/>
      <c r="L220" s="43"/>
      <c r="M220" s="243"/>
      <c r="N220" s="244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154</v>
      </c>
      <c r="AU220" s="16" t="s">
        <v>80</v>
      </c>
    </row>
    <row r="221" s="13" customFormat="1">
      <c r="A221" s="13"/>
      <c r="B221" s="245"/>
      <c r="C221" s="246"/>
      <c r="D221" s="240" t="s">
        <v>155</v>
      </c>
      <c r="E221" s="247" t="s">
        <v>1</v>
      </c>
      <c r="F221" s="248" t="s">
        <v>1273</v>
      </c>
      <c r="G221" s="246"/>
      <c r="H221" s="249">
        <v>6.75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155</v>
      </c>
      <c r="AU221" s="255" t="s">
        <v>80</v>
      </c>
      <c r="AV221" s="13" t="s">
        <v>80</v>
      </c>
      <c r="AW221" s="13" t="s">
        <v>32</v>
      </c>
      <c r="AX221" s="13" t="s">
        <v>83</v>
      </c>
      <c r="AY221" s="255" t="s">
        <v>146</v>
      </c>
    </row>
    <row r="222" s="12" customFormat="1" ht="22.8" customHeight="1">
      <c r="A222" s="12"/>
      <c r="B222" s="210"/>
      <c r="C222" s="211"/>
      <c r="D222" s="212" t="s">
        <v>75</v>
      </c>
      <c r="E222" s="224" t="s">
        <v>177</v>
      </c>
      <c r="F222" s="224" t="s">
        <v>1274</v>
      </c>
      <c r="G222" s="211"/>
      <c r="H222" s="211"/>
      <c r="I222" s="214"/>
      <c r="J222" s="225">
        <f>BK222</f>
        <v>0</v>
      </c>
      <c r="K222" s="211"/>
      <c r="L222" s="216"/>
      <c r="M222" s="217"/>
      <c r="N222" s="218"/>
      <c r="O222" s="218"/>
      <c r="P222" s="219">
        <f>SUM(P223:P231)</f>
        <v>0</v>
      </c>
      <c r="Q222" s="218"/>
      <c r="R222" s="219">
        <f>SUM(R223:R231)</f>
        <v>2.3796052599999995</v>
      </c>
      <c r="S222" s="218"/>
      <c r="T222" s="220">
        <f>SUM(T223:T231)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1" t="s">
        <v>83</v>
      </c>
      <c r="AT222" s="222" t="s">
        <v>75</v>
      </c>
      <c r="AU222" s="222" t="s">
        <v>83</v>
      </c>
      <c r="AY222" s="221" t="s">
        <v>146</v>
      </c>
      <c r="BK222" s="223">
        <f>SUM(BK223:BK231)</f>
        <v>0</v>
      </c>
    </row>
    <row r="223" s="2" customFormat="1" ht="33" customHeight="1">
      <c r="A223" s="37"/>
      <c r="B223" s="38"/>
      <c r="C223" s="226" t="s">
        <v>289</v>
      </c>
      <c r="D223" s="226" t="s">
        <v>148</v>
      </c>
      <c r="E223" s="227" t="s">
        <v>1275</v>
      </c>
      <c r="F223" s="228" t="s">
        <v>1276</v>
      </c>
      <c r="G223" s="229" t="s">
        <v>215</v>
      </c>
      <c r="H223" s="230">
        <v>1.0129999999999999</v>
      </c>
      <c r="I223" s="231"/>
      <c r="J223" s="232">
        <f>ROUND(I223*H223,2)</f>
        <v>0</v>
      </c>
      <c r="K223" s="233"/>
      <c r="L223" s="43"/>
      <c r="M223" s="234" t="s">
        <v>1</v>
      </c>
      <c r="N223" s="235" t="s">
        <v>41</v>
      </c>
      <c r="O223" s="90"/>
      <c r="P223" s="236">
        <f>O223*H223</f>
        <v>0</v>
      </c>
      <c r="Q223" s="236">
        <v>2.3010199999999998</v>
      </c>
      <c r="R223" s="236">
        <f>Q223*H223</f>
        <v>2.3309332599999997</v>
      </c>
      <c r="S223" s="236">
        <v>0</v>
      </c>
      <c r="T223" s="23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8" t="s">
        <v>152</v>
      </c>
      <c r="AT223" s="238" t="s">
        <v>148</v>
      </c>
      <c r="AU223" s="238" t="s">
        <v>80</v>
      </c>
      <c r="AY223" s="16" t="s">
        <v>146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6" t="s">
        <v>83</v>
      </c>
      <c r="BK223" s="239">
        <f>ROUND(I223*H223,2)</f>
        <v>0</v>
      </c>
      <c r="BL223" s="16" t="s">
        <v>152</v>
      </c>
      <c r="BM223" s="238" t="s">
        <v>1277</v>
      </c>
    </row>
    <row r="224" s="2" customFormat="1">
      <c r="A224" s="37"/>
      <c r="B224" s="38"/>
      <c r="C224" s="39"/>
      <c r="D224" s="240" t="s">
        <v>154</v>
      </c>
      <c r="E224" s="39"/>
      <c r="F224" s="241" t="s">
        <v>1276</v>
      </c>
      <c r="G224" s="39"/>
      <c r="H224" s="39"/>
      <c r="I224" s="242"/>
      <c r="J224" s="39"/>
      <c r="K224" s="39"/>
      <c r="L224" s="43"/>
      <c r="M224" s="243"/>
      <c r="N224" s="24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154</v>
      </c>
      <c r="AU224" s="16" t="s">
        <v>80</v>
      </c>
    </row>
    <row r="225" s="13" customFormat="1">
      <c r="A225" s="13"/>
      <c r="B225" s="245"/>
      <c r="C225" s="246"/>
      <c r="D225" s="240" t="s">
        <v>155</v>
      </c>
      <c r="E225" s="247" t="s">
        <v>1</v>
      </c>
      <c r="F225" s="248" t="s">
        <v>1278</v>
      </c>
      <c r="G225" s="246"/>
      <c r="H225" s="249">
        <v>1.0129999999999999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155</v>
      </c>
      <c r="AU225" s="255" t="s">
        <v>80</v>
      </c>
      <c r="AV225" s="13" t="s">
        <v>80</v>
      </c>
      <c r="AW225" s="13" t="s">
        <v>32</v>
      </c>
      <c r="AX225" s="13" t="s">
        <v>83</v>
      </c>
      <c r="AY225" s="255" t="s">
        <v>146</v>
      </c>
    </row>
    <row r="226" s="2" customFormat="1" ht="16.5" customHeight="1">
      <c r="A226" s="37"/>
      <c r="B226" s="38"/>
      <c r="C226" s="226" t="s">
        <v>301</v>
      </c>
      <c r="D226" s="226" t="s">
        <v>148</v>
      </c>
      <c r="E226" s="227" t="s">
        <v>1279</v>
      </c>
      <c r="F226" s="228" t="s">
        <v>1280</v>
      </c>
      <c r="G226" s="229" t="s">
        <v>151</v>
      </c>
      <c r="H226" s="230">
        <v>3.6000000000000001</v>
      </c>
      <c r="I226" s="231"/>
      <c r="J226" s="232">
        <f>ROUND(I226*H226,2)</f>
        <v>0</v>
      </c>
      <c r="K226" s="233"/>
      <c r="L226" s="43"/>
      <c r="M226" s="234" t="s">
        <v>1</v>
      </c>
      <c r="N226" s="235" t="s">
        <v>41</v>
      </c>
      <c r="O226" s="90"/>
      <c r="P226" s="236">
        <f>O226*H226</f>
        <v>0</v>
      </c>
      <c r="Q226" s="236">
        <v>0.013520000000000001</v>
      </c>
      <c r="R226" s="236">
        <f>Q226*H226</f>
        <v>0.048672000000000007</v>
      </c>
      <c r="S226" s="236">
        <v>0</v>
      </c>
      <c r="T226" s="23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8" t="s">
        <v>152</v>
      </c>
      <c r="AT226" s="238" t="s">
        <v>148</v>
      </c>
      <c r="AU226" s="238" t="s">
        <v>80</v>
      </c>
      <c r="AY226" s="16" t="s">
        <v>146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6" t="s">
        <v>83</v>
      </c>
      <c r="BK226" s="239">
        <f>ROUND(I226*H226,2)</f>
        <v>0</v>
      </c>
      <c r="BL226" s="16" t="s">
        <v>152</v>
      </c>
      <c r="BM226" s="238" t="s">
        <v>1281</v>
      </c>
    </row>
    <row r="227" s="2" customFormat="1">
      <c r="A227" s="37"/>
      <c r="B227" s="38"/>
      <c r="C227" s="39"/>
      <c r="D227" s="240" t="s">
        <v>154</v>
      </c>
      <c r="E227" s="39"/>
      <c r="F227" s="241" t="s">
        <v>1280</v>
      </c>
      <c r="G227" s="39"/>
      <c r="H227" s="39"/>
      <c r="I227" s="242"/>
      <c r="J227" s="39"/>
      <c r="K227" s="39"/>
      <c r="L227" s="43"/>
      <c r="M227" s="243"/>
      <c r="N227" s="244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154</v>
      </c>
      <c r="AU227" s="16" t="s">
        <v>80</v>
      </c>
    </row>
    <row r="228" s="13" customFormat="1">
      <c r="A228" s="13"/>
      <c r="B228" s="245"/>
      <c r="C228" s="246"/>
      <c r="D228" s="240" t="s">
        <v>155</v>
      </c>
      <c r="E228" s="247" t="s">
        <v>1</v>
      </c>
      <c r="F228" s="248" t="s">
        <v>1282</v>
      </c>
      <c r="G228" s="246"/>
      <c r="H228" s="249">
        <v>3.6000000000000001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155</v>
      </c>
      <c r="AU228" s="255" t="s">
        <v>80</v>
      </c>
      <c r="AV228" s="13" t="s">
        <v>80</v>
      </c>
      <c r="AW228" s="13" t="s">
        <v>32</v>
      </c>
      <c r="AX228" s="13" t="s">
        <v>76</v>
      </c>
      <c r="AY228" s="255" t="s">
        <v>146</v>
      </c>
    </row>
    <row r="229" s="14" customFormat="1">
      <c r="A229" s="14"/>
      <c r="B229" s="256"/>
      <c r="C229" s="257"/>
      <c r="D229" s="240" t="s">
        <v>155</v>
      </c>
      <c r="E229" s="258" t="s">
        <v>1</v>
      </c>
      <c r="F229" s="259" t="s">
        <v>167</v>
      </c>
      <c r="G229" s="257"/>
      <c r="H229" s="260">
        <v>3.6000000000000001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155</v>
      </c>
      <c r="AU229" s="266" t="s">
        <v>80</v>
      </c>
      <c r="AV229" s="14" t="s">
        <v>152</v>
      </c>
      <c r="AW229" s="14" t="s">
        <v>4</v>
      </c>
      <c r="AX229" s="14" t="s">
        <v>83</v>
      </c>
      <c r="AY229" s="266" t="s">
        <v>146</v>
      </c>
    </row>
    <row r="230" s="2" customFormat="1" ht="16.5" customHeight="1">
      <c r="A230" s="37"/>
      <c r="B230" s="38"/>
      <c r="C230" s="226" t="s">
        <v>305</v>
      </c>
      <c r="D230" s="226" t="s">
        <v>148</v>
      </c>
      <c r="E230" s="227" t="s">
        <v>1283</v>
      </c>
      <c r="F230" s="228" t="s">
        <v>1284</v>
      </c>
      <c r="G230" s="229" t="s">
        <v>151</v>
      </c>
      <c r="H230" s="230">
        <v>3.6000000000000001</v>
      </c>
      <c r="I230" s="231"/>
      <c r="J230" s="232">
        <f>ROUND(I230*H230,2)</f>
        <v>0</v>
      </c>
      <c r="K230" s="233"/>
      <c r="L230" s="43"/>
      <c r="M230" s="234" t="s">
        <v>1</v>
      </c>
      <c r="N230" s="235" t="s">
        <v>41</v>
      </c>
      <c r="O230" s="90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8" t="s">
        <v>152</v>
      </c>
      <c r="AT230" s="238" t="s">
        <v>148</v>
      </c>
      <c r="AU230" s="238" t="s">
        <v>80</v>
      </c>
      <c r="AY230" s="16" t="s">
        <v>146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6" t="s">
        <v>83</v>
      </c>
      <c r="BK230" s="239">
        <f>ROUND(I230*H230,2)</f>
        <v>0</v>
      </c>
      <c r="BL230" s="16" t="s">
        <v>152</v>
      </c>
      <c r="BM230" s="238" t="s">
        <v>1285</v>
      </c>
    </row>
    <row r="231" s="2" customFormat="1">
      <c r="A231" s="37"/>
      <c r="B231" s="38"/>
      <c r="C231" s="39"/>
      <c r="D231" s="240" t="s">
        <v>154</v>
      </c>
      <c r="E231" s="39"/>
      <c r="F231" s="241" t="s">
        <v>1284</v>
      </c>
      <c r="G231" s="39"/>
      <c r="H231" s="39"/>
      <c r="I231" s="242"/>
      <c r="J231" s="39"/>
      <c r="K231" s="39"/>
      <c r="L231" s="43"/>
      <c r="M231" s="243"/>
      <c r="N231" s="244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154</v>
      </c>
      <c r="AU231" s="16" t="s">
        <v>80</v>
      </c>
    </row>
    <row r="232" s="12" customFormat="1" ht="22.8" customHeight="1">
      <c r="A232" s="12"/>
      <c r="B232" s="210"/>
      <c r="C232" s="211"/>
      <c r="D232" s="212" t="s">
        <v>75</v>
      </c>
      <c r="E232" s="224" t="s">
        <v>185</v>
      </c>
      <c r="F232" s="224" t="s">
        <v>437</v>
      </c>
      <c r="G232" s="211"/>
      <c r="H232" s="211"/>
      <c r="I232" s="214"/>
      <c r="J232" s="225">
        <f>BK232</f>
        <v>0</v>
      </c>
      <c r="K232" s="211"/>
      <c r="L232" s="216"/>
      <c r="M232" s="217"/>
      <c r="N232" s="218"/>
      <c r="O232" s="218"/>
      <c r="P232" s="219">
        <f>SUM(P233:P295)</f>
        <v>0</v>
      </c>
      <c r="Q232" s="218"/>
      <c r="R232" s="219">
        <f>SUM(R233:R295)</f>
        <v>27.697517999999999</v>
      </c>
      <c r="S232" s="218"/>
      <c r="T232" s="220">
        <f>SUM(T233:T295)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1" t="s">
        <v>83</v>
      </c>
      <c r="AT232" s="222" t="s">
        <v>75</v>
      </c>
      <c r="AU232" s="222" t="s">
        <v>83</v>
      </c>
      <c r="AY232" s="221" t="s">
        <v>146</v>
      </c>
      <c r="BK232" s="223">
        <f>SUM(BK233:BK295)</f>
        <v>0</v>
      </c>
    </row>
    <row r="233" s="2" customFormat="1" ht="21.75" customHeight="1">
      <c r="A233" s="37"/>
      <c r="B233" s="38"/>
      <c r="C233" s="226" t="s">
        <v>311</v>
      </c>
      <c r="D233" s="226" t="s">
        <v>148</v>
      </c>
      <c r="E233" s="227" t="s">
        <v>1286</v>
      </c>
      <c r="F233" s="228" t="s">
        <v>1287</v>
      </c>
      <c r="G233" s="229" t="s">
        <v>865</v>
      </c>
      <c r="H233" s="230">
        <v>1</v>
      </c>
      <c r="I233" s="231"/>
      <c r="J233" s="232">
        <f>ROUND(I233*H233,2)</f>
        <v>0</v>
      </c>
      <c r="K233" s="233"/>
      <c r="L233" s="43"/>
      <c r="M233" s="234" t="s">
        <v>1</v>
      </c>
      <c r="N233" s="235" t="s">
        <v>41</v>
      </c>
      <c r="O233" s="90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8" t="s">
        <v>152</v>
      </c>
      <c r="AT233" s="238" t="s">
        <v>148</v>
      </c>
      <c r="AU233" s="238" t="s">
        <v>80</v>
      </c>
      <c r="AY233" s="16" t="s">
        <v>146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6" t="s">
        <v>83</v>
      </c>
      <c r="BK233" s="239">
        <f>ROUND(I233*H233,2)</f>
        <v>0</v>
      </c>
      <c r="BL233" s="16" t="s">
        <v>152</v>
      </c>
      <c r="BM233" s="238" t="s">
        <v>1288</v>
      </c>
    </row>
    <row r="234" s="2" customFormat="1">
      <c r="A234" s="37"/>
      <c r="B234" s="38"/>
      <c r="C234" s="39"/>
      <c r="D234" s="240" t="s">
        <v>154</v>
      </c>
      <c r="E234" s="39"/>
      <c r="F234" s="241" t="s">
        <v>1287</v>
      </c>
      <c r="G234" s="39"/>
      <c r="H234" s="39"/>
      <c r="I234" s="242"/>
      <c r="J234" s="39"/>
      <c r="K234" s="39"/>
      <c r="L234" s="43"/>
      <c r="M234" s="243"/>
      <c r="N234" s="244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154</v>
      </c>
      <c r="AU234" s="16" t="s">
        <v>80</v>
      </c>
    </row>
    <row r="235" s="2" customFormat="1" ht="24.15" customHeight="1">
      <c r="A235" s="37"/>
      <c r="B235" s="38"/>
      <c r="C235" s="267" t="s">
        <v>316</v>
      </c>
      <c r="D235" s="267" t="s">
        <v>259</v>
      </c>
      <c r="E235" s="268" t="s">
        <v>1289</v>
      </c>
      <c r="F235" s="269" t="s">
        <v>1290</v>
      </c>
      <c r="G235" s="270" t="s">
        <v>441</v>
      </c>
      <c r="H235" s="271">
        <v>1</v>
      </c>
      <c r="I235" s="272"/>
      <c r="J235" s="273">
        <f>ROUND(I235*H235,2)</f>
        <v>0</v>
      </c>
      <c r="K235" s="274"/>
      <c r="L235" s="275"/>
      <c r="M235" s="276" t="s">
        <v>1</v>
      </c>
      <c r="N235" s="277" t="s">
        <v>41</v>
      </c>
      <c r="O235" s="90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8" t="s">
        <v>185</v>
      </c>
      <c r="AT235" s="238" t="s">
        <v>259</v>
      </c>
      <c r="AU235" s="238" t="s">
        <v>80</v>
      </c>
      <c r="AY235" s="16" t="s">
        <v>146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6" t="s">
        <v>83</v>
      </c>
      <c r="BK235" s="239">
        <f>ROUND(I235*H235,2)</f>
        <v>0</v>
      </c>
      <c r="BL235" s="16" t="s">
        <v>152</v>
      </c>
      <c r="BM235" s="238" t="s">
        <v>1291</v>
      </c>
    </row>
    <row r="236" s="2" customFormat="1">
      <c r="A236" s="37"/>
      <c r="B236" s="38"/>
      <c r="C236" s="39"/>
      <c r="D236" s="240" t="s">
        <v>154</v>
      </c>
      <c r="E236" s="39"/>
      <c r="F236" s="241" t="s">
        <v>1290</v>
      </c>
      <c r="G236" s="39"/>
      <c r="H236" s="39"/>
      <c r="I236" s="242"/>
      <c r="J236" s="39"/>
      <c r="K236" s="39"/>
      <c r="L236" s="43"/>
      <c r="M236" s="243"/>
      <c r="N236" s="24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154</v>
      </c>
      <c r="AU236" s="16" t="s">
        <v>80</v>
      </c>
    </row>
    <row r="237" s="2" customFormat="1" ht="24.15" customHeight="1">
      <c r="A237" s="37"/>
      <c r="B237" s="38"/>
      <c r="C237" s="226" t="s">
        <v>322</v>
      </c>
      <c r="D237" s="226" t="s">
        <v>148</v>
      </c>
      <c r="E237" s="227" t="s">
        <v>1292</v>
      </c>
      <c r="F237" s="228" t="s">
        <v>1293</v>
      </c>
      <c r="G237" s="229" t="s">
        <v>198</v>
      </c>
      <c r="H237" s="230">
        <v>5.5</v>
      </c>
      <c r="I237" s="231"/>
      <c r="J237" s="232">
        <f>ROUND(I237*H237,2)</f>
        <v>0</v>
      </c>
      <c r="K237" s="233"/>
      <c r="L237" s="43"/>
      <c r="M237" s="234" t="s">
        <v>1</v>
      </c>
      <c r="N237" s="235" t="s">
        <v>41</v>
      </c>
      <c r="O237" s="90"/>
      <c r="P237" s="236">
        <f>O237*H237</f>
        <v>0</v>
      </c>
      <c r="Q237" s="236">
        <v>1.0000000000000001E-05</v>
      </c>
      <c r="R237" s="236">
        <f>Q237*H237</f>
        <v>5.5000000000000002E-05</v>
      </c>
      <c r="S237" s="236">
        <v>0</v>
      </c>
      <c r="T237" s="23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8" t="s">
        <v>152</v>
      </c>
      <c r="AT237" s="238" t="s">
        <v>148</v>
      </c>
      <c r="AU237" s="238" t="s">
        <v>80</v>
      </c>
      <c r="AY237" s="16" t="s">
        <v>146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6" t="s">
        <v>83</v>
      </c>
      <c r="BK237" s="239">
        <f>ROUND(I237*H237,2)</f>
        <v>0</v>
      </c>
      <c r="BL237" s="16" t="s">
        <v>152</v>
      </c>
      <c r="BM237" s="238" t="s">
        <v>1294</v>
      </c>
    </row>
    <row r="238" s="2" customFormat="1">
      <c r="A238" s="37"/>
      <c r="B238" s="38"/>
      <c r="C238" s="39"/>
      <c r="D238" s="240" t="s">
        <v>154</v>
      </c>
      <c r="E238" s="39"/>
      <c r="F238" s="241" t="s">
        <v>1293</v>
      </c>
      <c r="G238" s="39"/>
      <c r="H238" s="39"/>
      <c r="I238" s="242"/>
      <c r="J238" s="39"/>
      <c r="K238" s="39"/>
      <c r="L238" s="43"/>
      <c r="M238" s="243"/>
      <c r="N238" s="24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154</v>
      </c>
      <c r="AU238" s="16" t="s">
        <v>80</v>
      </c>
    </row>
    <row r="239" s="2" customFormat="1" ht="24.15" customHeight="1">
      <c r="A239" s="37"/>
      <c r="B239" s="38"/>
      <c r="C239" s="267" t="s">
        <v>326</v>
      </c>
      <c r="D239" s="267" t="s">
        <v>259</v>
      </c>
      <c r="E239" s="268" t="s">
        <v>1295</v>
      </c>
      <c r="F239" s="269" t="s">
        <v>1296</v>
      </c>
      <c r="G239" s="270" t="s">
        <v>198</v>
      </c>
      <c r="H239" s="271">
        <v>5.7750000000000004</v>
      </c>
      <c r="I239" s="272"/>
      <c r="J239" s="273">
        <f>ROUND(I239*H239,2)</f>
        <v>0</v>
      </c>
      <c r="K239" s="274"/>
      <c r="L239" s="275"/>
      <c r="M239" s="276" t="s">
        <v>1</v>
      </c>
      <c r="N239" s="277" t="s">
        <v>41</v>
      </c>
      <c r="O239" s="90"/>
      <c r="P239" s="236">
        <f>O239*H239</f>
        <v>0</v>
      </c>
      <c r="Q239" s="236">
        <v>0.0028999999999999998</v>
      </c>
      <c r="R239" s="236">
        <f>Q239*H239</f>
        <v>0.016747499999999998</v>
      </c>
      <c r="S239" s="236">
        <v>0</v>
      </c>
      <c r="T239" s="23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8" t="s">
        <v>185</v>
      </c>
      <c r="AT239" s="238" t="s">
        <v>259</v>
      </c>
      <c r="AU239" s="238" t="s">
        <v>80</v>
      </c>
      <c r="AY239" s="16" t="s">
        <v>146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6" t="s">
        <v>83</v>
      </c>
      <c r="BK239" s="239">
        <f>ROUND(I239*H239,2)</f>
        <v>0</v>
      </c>
      <c r="BL239" s="16" t="s">
        <v>152</v>
      </c>
      <c r="BM239" s="238" t="s">
        <v>1297</v>
      </c>
    </row>
    <row r="240" s="2" customFormat="1">
      <c r="A240" s="37"/>
      <c r="B240" s="38"/>
      <c r="C240" s="39"/>
      <c r="D240" s="240" t="s">
        <v>154</v>
      </c>
      <c r="E240" s="39"/>
      <c r="F240" s="241" t="s">
        <v>1296</v>
      </c>
      <c r="G240" s="39"/>
      <c r="H240" s="39"/>
      <c r="I240" s="242"/>
      <c r="J240" s="39"/>
      <c r="K240" s="39"/>
      <c r="L240" s="43"/>
      <c r="M240" s="243"/>
      <c r="N240" s="244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154</v>
      </c>
      <c r="AU240" s="16" t="s">
        <v>80</v>
      </c>
    </row>
    <row r="241" s="13" customFormat="1">
      <c r="A241" s="13"/>
      <c r="B241" s="245"/>
      <c r="C241" s="246"/>
      <c r="D241" s="240" t="s">
        <v>155</v>
      </c>
      <c r="E241" s="247" t="s">
        <v>1</v>
      </c>
      <c r="F241" s="248" t="s">
        <v>1298</v>
      </c>
      <c r="G241" s="246"/>
      <c r="H241" s="249">
        <v>5.7750000000000004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155</v>
      </c>
      <c r="AU241" s="255" t="s">
        <v>80</v>
      </c>
      <c r="AV241" s="13" t="s">
        <v>80</v>
      </c>
      <c r="AW241" s="13" t="s">
        <v>32</v>
      </c>
      <c r="AX241" s="13" t="s">
        <v>83</v>
      </c>
      <c r="AY241" s="255" t="s">
        <v>146</v>
      </c>
    </row>
    <row r="242" s="2" customFormat="1" ht="24.15" customHeight="1">
      <c r="A242" s="37"/>
      <c r="B242" s="38"/>
      <c r="C242" s="226" t="s">
        <v>331</v>
      </c>
      <c r="D242" s="226" t="s">
        <v>148</v>
      </c>
      <c r="E242" s="227" t="s">
        <v>1299</v>
      </c>
      <c r="F242" s="228" t="s">
        <v>1300</v>
      </c>
      <c r="G242" s="229" t="s">
        <v>198</v>
      </c>
      <c r="H242" s="230">
        <v>2</v>
      </c>
      <c r="I242" s="231"/>
      <c r="J242" s="232">
        <f>ROUND(I242*H242,2)</f>
        <v>0</v>
      </c>
      <c r="K242" s="233"/>
      <c r="L242" s="43"/>
      <c r="M242" s="234" t="s">
        <v>1</v>
      </c>
      <c r="N242" s="235" t="s">
        <v>41</v>
      </c>
      <c r="O242" s="90"/>
      <c r="P242" s="236">
        <f>O242*H242</f>
        <v>0</v>
      </c>
      <c r="Q242" s="236">
        <v>1.0000000000000001E-05</v>
      </c>
      <c r="R242" s="236">
        <f>Q242*H242</f>
        <v>2.0000000000000002E-05</v>
      </c>
      <c r="S242" s="236">
        <v>0</v>
      </c>
      <c r="T242" s="23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8" t="s">
        <v>152</v>
      </c>
      <c r="AT242" s="238" t="s">
        <v>148</v>
      </c>
      <c r="AU242" s="238" t="s">
        <v>80</v>
      </c>
      <c r="AY242" s="16" t="s">
        <v>146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6" t="s">
        <v>83</v>
      </c>
      <c r="BK242" s="239">
        <f>ROUND(I242*H242,2)</f>
        <v>0</v>
      </c>
      <c r="BL242" s="16" t="s">
        <v>152</v>
      </c>
      <c r="BM242" s="238" t="s">
        <v>1301</v>
      </c>
    </row>
    <row r="243" s="2" customFormat="1">
      <c r="A243" s="37"/>
      <c r="B243" s="38"/>
      <c r="C243" s="39"/>
      <c r="D243" s="240" t="s">
        <v>154</v>
      </c>
      <c r="E243" s="39"/>
      <c r="F243" s="241" t="s">
        <v>1300</v>
      </c>
      <c r="G243" s="39"/>
      <c r="H243" s="39"/>
      <c r="I243" s="242"/>
      <c r="J243" s="39"/>
      <c r="K243" s="39"/>
      <c r="L243" s="43"/>
      <c r="M243" s="243"/>
      <c r="N243" s="244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154</v>
      </c>
      <c r="AU243" s="16" t="s">
        <v>80</v>
      </c>
    </row>
    <row r="244" s="2" customFormat="1" ht="24.15" customHeight="1">
      <c r="A244" s="37"/>
      <c r="B244" s="38"/>
      <c r="C244" s="267" t="s">
        <v>336</v>
      </c>
      <c r="D244" s="267" t="s">
        <v>259</v>
      </c>
      <c r="E244" s="268" t="s">
        <v>1302</v>
      </c>
      <c r="F244" s="269" t="s">
        <v>1303</v>
      </c>
      <c r="G244" s="270" t="s">
        <v>198</v>
      </c>
      <c r="H244" s="271">
        <v>2.1000000000000001</v>
      </c>
      <c r="I244" s="272"/>
      <c r="J244" s="273">
        <f>ROUND(I244*H244,2)</f>
        <v>0</v>
      </c>
      <c r="K244" s="274"/>
      <c r="L244" s="275"/>
      <c r="M244" s="276" t="s">
        <v>1</v>
      </c>
      <c r="N244" s="277" t="s">
        <v>41</v>
      </c>
      <c r="O244" s="90"/>
      <c r="P244" s="236">
        <f>O244*H244</f>
        <v>0</v>
      </c>
      <c r="Q244" s="236">
        <v>0.0045999999999999999</v>
      </c>
      <c r="R244" s="236">
        <f>Q244*H244</f>
        <v>0.0096600000000000002</v>
      </c>
      <c r="S244" s="236">
        <v>0</v>
      </c>
      <c r="T244" s="237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8" t="s">
        <v>185</v>
      </c>
      <c r="AT244" s="238" t="s">
        <v>259</v>
      </c>
      <c r="AU244" s="238" t="s">
        <v>80</v>
      </c>
      <c r="AY244" s="16" t="s">
        <v>146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6" t="s">
        <v>83</v>
      </c>
      <c r="BK244" s="239">
        <f>ROUND(I244*H244,2)</f>
        <v>0</v>
      </c>
      <c r="BL244" s="16" t="s">
        <v>152</v>
      </c>
      <c r="BM244" s="238" t="s">
        <v>1304</v>
      </c>
    </row>
    <row r="245" s="2" customFormat="1">
      <c r="A245" s="37"/>
      <c r="B245" s="38"/>
      <c r="C245" s="39"/>
      <c r="D245" s="240" t="s">
        <v>154</v>
      </c>
      <c r="E245" s="39"/>
      <c r="F245" s="241" t="s">
        <v>1303</v>
      </c>
      <c r="G245" s="39"/>
      <c r="H245" s="39"/>
      <c r="I245" s="242"/>
      <c r="J245" s="39"/>
      <c r="K245" s="39"/>
      <c r="L245" s="43"/>
      <c r="M245" s="243"/>
      <c r="N245" s="24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154</v>
      </c>
      <c r="AU245" s="16" t="s">
        <v>80</v>
      </c>
    </row>
    <row r="246" s="13" customFormat="1">
      <c r="A246" s="13"/>
      <c r="B246" s="245"/>
      <c r="C246" s="246"/>
      <c r="D246" s="240" t="s">
        <v>155</v>
      </c>
      <c r="E246" s="247" t="s">
        <v>1</v>
      </c>
      <c r="F246" s="248" t="s">
        <v>1305</v>
      </c>
      <c r="G246" s="246"/>
      <c r="H246" s="249">
        <v>2.1000000000000001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155</v>
      </c>
      <c r="AU246" s="255" t="s">
        <v>80</v>
      </c>
      <c r="AV246" s="13" t="s">
        <v>80</v>
      </c>
      <c r="AW246" s="13" t="s">
        <v>32</v>
      </c>
      <c r="AX246" s="13" t="s">
        <v>83</v>
      </c>
      <c r="AY246" s="255" t="s">
        <v>146</v>
      </c>
    </row>
    <row r="247" s="2" customFormat="1" ht="24.15" customHeight="1">
      <c r="A247" s="37"/>
      <c r="B247" s="38"/>
      <c r="C247" s="226" t="s">
        <v>340</v>
      </c>
      <c r="D247" s="226" t="s">
        <v>148</v>
      </c>
      <c r="E247" s="227" t="s">
        <v>1306</v>
      </c>
      <c r="F247" s="228" t="s">
        <v>1307</v>
      </c>
      <c r="G247" s="229" t="s">
        <v>198</v>
      </c>
      <c r="H247" s="230">
        <v>68.5</v>
      </c>
      <c r="I247" s="231"/>
      <c r="J247" s="232">
        <f>ROUND(I247*H247,2)</f>
        <v>0</v>
      </c>
      <c r="K247" s="233"/>
      <c r="L247" s="43"/>
      <c r="M247" s="234" t="s">
        <v>1</v>
      </c>
      <c r="N247" s="235" t="s">
        <v>41</v>
      </c>
      <c r="O247" s="90"/>
      <c r="P247" s="236">
        <f>O247*H247</f>
        <v>0</v>
      </c>
      <c r="Q247" s="236">
        <v>2.0000000000000002E-05</v>
      </c>
      <c r="R247" s="236">
        <f>Q247*H247</f>
        <v>0.0013700000000000001</v>
      </c>
      <c r="S247" s="236">
        <v>0</v>
      </c>
      <c r="T247" s="23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8" t="s">
        <v>152</v>
      </c>
      <c r="AT247" s="238" t="s">
        <v>148</v>
      </c>
      <c r="AU247" s="238" t="s">
        <v>80</v>
      </c>
      <c r="AY247" s="16" t="s">
        <v>146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6" t="s">
        <v>83</v>
      </c>
      <c r="BK247" s="239">
        <f>ROUND(I247*H247,2)</f>
        <v>0</v>
      </c>
      <c r="BL247" s="16" t="s">
        <v>152</v>
      </c>
      <c r="BM247" s="238" t="s">
        <v>1308</v>
      </c>
    </row>
    <row r="248" s="2" customFormat="1">
      <c r="A248" s="37"/>
      <c r="B248" s="38"/>
      <c r="C248" s="39"/>
      <c r="D248" s="240" t="s">
        <v>154</v>
      </c>
      <c r="E248" s="39"/>
      <c r="F248" s="241" t="s">
        <v>1307</v>
      </c>
      <c r="G248" s="39"/>
      <c r="H248" s="39"/>
      <c r="I248" s="242"/>
      <c r="J248" s="39"/>
      <c r="K248" s="39"/>
      <c r="L248" s="43"/>
      <c r="M248" s="243"/>
      <c r="N248" s="24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154</v>
      </c>
      <c r="AU248" s="16" t="s">
        <v>80</v>
      </c>
    </row>
    <row r="249" s="2" customFormat="1" ht="24.15" customHeight="1">
      <c r="A249" s="37"/>
      <c r="B249" s="38"/>
      <c r="C249" s="267" t="s">
        <v>348</v>
      </c>
      <c r="D249" s="267" t="s">
        <v>259</v>
      </c>
      <c r="E249" s="268" t="s">
        <v>1309</v>
      </c>
      <c r="F249" s="269" t="s">
        <v>1310</v>
      </c>
      <c r="G249" s="270" t="s">
        <v>198</v>
      </c>
      <c r="H249" s="271">
        <v>71.924999999999997</v>
      </c>
      <c r="I249" s="272"/>
      <c r="J249" s="273">
        <f>ROUND(I249*H249,2)</f>
        <v>0</v>
      </c>
      <c r="K249" s="274"/>
      <c r="L249" s="275"/>
      <c r="M249" s="276" t="s">
        <v>1</v>
      </c>
      <c r="N249" s="277" t="s">
        <v>41</v>
      </c>
      <c r="O249" s="90"/>
      <c r="P249" s="236">
        <f>O249*H249</f>
        <v>0</v>
      </c>
      <c r="Q249" s="236">
        <v>0.0036600000000000001</v>
      </c>
      <c r="R249" s="236">
        <f>Q249*H249</f>
        <v>0.26324550000000002</v>
      </c>
      <c r="S249" s="236">
        <v>0</v>
      </c>
      <c r="T249" s="23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8" t="s">
        <v>185</v>
      </c>
      <c r="AT249" s="238" t="s">
        <v>259</v>
      </c>
      <c r="AU249" s="238" t="s">
        <v>80</v>
      </c>
      <c r="AY249" s="16" t="s">
        <v>146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6" t="s">
        <v>83</v>
      </c>
      <c r="BK249" s="239">
        <f>ROUND(I249*H249,2)</f>
        <v>0</v>
      </c>
      <c r="BL249" s="16" t="s">
        <v>152</v>
      </c>
      <c r="BM249" s="238" t="s">
        <v>1311</v>
      </c>
    </row>
    <row r="250" s="2" customFormat="1">
      <c r="A250" s="37"/>
      <c r="B250" s="38"/>
      <c r="C250" s="39"/>
      <c r="D250" s="240" t="s">
        <v>154</v>
      </c>
      <c r="E250" s="39"/>
      <c r="F250" s="241" t="s">
        <v>1310</v>
      </c>
      <c r="G250" s="39"/>
      <c r="H250" s="39"/>
      <c r="I250" s="242"/>
      <c r="J250" s="39"/>
      <c r="K250" s="39"/>
      <c r="L250" s="43"/>
      <c r="M250" s="243"/>
      <c r="N250" s="24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154</v>
      </c>
      <c r="AU250" s="16" t="s">
        <v>80</v>
      </c>
    </row>
    <row r="251" s="13" customFormat="1">
      <c r="A251" s="13"/>
      <c r="B251" s="245"/>
      <c r="C251" s="246"/>
      <c r="D251" s="240" t="s">
        <v>155</v>
      </c>
      <c r="E251" s="247" t="s">
        <v>1</v>
      </c>
      <c r="F251" s="248" t="s">
        <v>1312</v>
      </c>
      <c r="G251" s="246"/>
      <c r="H251" s="249">
        <v>71.924999999999997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155</v>
      </c>
      <c r="AU251" s="255" t="s">
        <v>80</v>
      </c>
      <c r="AV251" s="13" t="s">
        <v>80</v>
      </c>
      <c r="AW251" s="13" t="s">
        <v>32</v>
      </c>
      <c r="AX251" s="13" t="s">
        <v>83</v>
      </c>
      <c r="AY251" s="255" t="s">
        <v>146</v>
      </c>
    </row>
    <row r="252" s="2" customFormat="1" ht="24.15" customHeight="1">
      <c r="A252" s="37"/>
      <c r="B252" s="38"/>
      <c r="C252" s="226" t="s">
        <v>365</v>
      </c>
      <c r="D252" s="226" t="s">
        <v>148</v>
      </c>
      <c r="E252" s="227" t="s">
        <v>1313</v>
      </c>
      <c r="F252" s="228" t="s">
        <v>1314</v>
      </c>
      <c r="G252" s="229" t="s">
        <v>441</v>
      </c>
      <c r="H252" s="230">
        <v>1</v>
      </c>
      <c r="I252" s="231"/>
      <c r="J252" s="232">
        <f>ROUND(I252*H252,2)</f>
        <v>0</v>
      </c>
      <c r="K252" s="233"/>
      <c r="L252" s="43"/>
      <c r="M252" s="234" t="s">
        <v>1</v>
      </c>
      <c r="N252" s="235" t="s">
        <v>41</v>
      </c>
      <c r="O252" s="90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8" t="s">
        <v>152</v>
      </c>
      <c r="AT252" s="238" t="s">
        <v>148</v>
      </c>
      <c r="AU252" s="238" t="s">
        <v>80</v>
      </c>
      <c r="AY252" s="16" t="s">
        <v>146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6" t="s">
        <v>83</v>
      </c>
      <c r="BK252" s="239">
        <f>ROUND(I252*H252,2)</f>
        <v>0</v>
      </c>
      <c r="BL252" s="16" t="s">
        <v>152</v>
      </c>
      <c r="BM252" s="238" t="s">
        <v>1315</v>
      </c>
    </row>
    <row r="253" s="2" customFormat="1">
      <c r="A253" s="37"/>
      <c r="B253" s="38"/>
      <c r="C253" s="39"/>
      <c r="D253" s="240" t="s">
        <v>154</v>
      </c>
      <c r="E253" s="39"/>
      <c r="F253" s="241" t="s">
        <v>1314</v>
      </c>
      <c r="G253" s="39"/>
      <c r="H253" s="39"/>
      <c r="I253" s="242"/>
      <c r="J253" s="39"/>
      <c r="K253" s="39"/>
      <c r="L253" s="43"/>
      <c r="M253" s="243"/>
      <c r="N253" s="244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154</v>
      </c>
      <c r="AU253" s="16" t="s">
        <v>80</v>
      </c>
    </row>
    <row r="254" s="2" customFormat="1" ht="16.5" customHeight="1">
      <c r="A254" s="37"/>
      <c r="B254" s="38"/>
      <c r="C254" s="267" t="s">
        <v>369</v>
      </c>
      <c r="D254" s="267" t="s">
        <v>259</v>
      </c>
      <c r="E254" s="268" t="s">
        <v>1316</v>
      </c>
      <c r="F254" s="269" t="s">
        <v>1317</v>
      </c>
      <c r="G254" s="270" t="s">
        <v>441</v>
      </c>
      <c r="H254" s="271">
        <v>1</v>
      </c>
      <c r="I254" s="272"/>
      <c r="J254" s="273">
        <f>ROUND(I254*H254,2)</f>
        <v>0</v>
      </c>
      <c r="K254" s="274"/>
      <c r="L254" s="275"/>
      <c r="M254" s="276" t="s">
        <v>1</v>
      </c>
      <c r="N254" s="277" t="s">
        <v>41</v>
      </c>
      <c r="O254" s="90"/>
      <c r="P254" s="236">
        <f>O254*H254</f>
        <v>0</v>
      </c>
      <c r="Q254" s="236">
        <v>0.00080000000000000004</v>
      </c>
      <c r="R254" s="236">
        <f>Q254*H254</f>
        <v>0.00080000000000000004</v>
      </c>
      <c r="S254" s="236">
        <v>0</v>
      </c>
      <c r="T254" s="237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8" t="s">
        <v>185</v>
      </c>
      <c r="AT254" s="238" t="s">
        <v>259</v>
      </c>
      <c r="AU254" s="238" t="s">
        <v>80</v>
      </c>
      <c r="AY254" s="16" t="s">
        <v>146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6" t="s">
        <v>83</v>
      </c>
      <c r="BK254" s="239">
        <f>ROUND(I254*H254,2)</f>
        <v>0</v>
      </c>
      <c r="BL254" s="16" t="s">
        <v>152</v>
      </c>
      <c r="BM254" s="238" t="s">
        <v>1318</v>
      </c>
    </row>
    <row r="255" s="2" customFormat="1">
      <c r="A255" s="37"/>
      <c r="B255" s="38"/>
      <c r="C255" s="39"/>
      <c r="D255" s="240" t="s">
        <v>154</v>
      </c>
      <c r="E255" s="39"/>
      <c r="F255" s="241" t="s">
        <v>1317</v>
      </c>
      <c r="G255" s="39"/>
      <c r="H255" s="39"/>
      <c r="I255" s="242"/>
      <c r="J255" s="39"/>
      <c r="K255" s="39"/>
      <c r="L255" s="43"/>
      <c r="M255" s="243"/>
      <c r="N255" s="244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154</v>
      </c>
      <c r="AU255" s="16" t="s">
        <v>80</v>
      </c>
    </row>
    <row r="256" s="2" customFormat="1" ht="24.15" customHeight="1">
      <c r="A256" s="37"/>
      <c r="B256" s="38"/>
      <c r="C256" s="226" t="s">
        <v>373</v>
      </c>
      <c r="D256" s="226" t="s">
        <v>148</v>
      </c>
      <c r="E256" s="227" t="s">
        <v>1319</v>
      </c>
      <c r="F256" s="228" t="s">
        <v>1320</v>
      </c>
      <c r="G256" s="229" t="s">
        <v>441</v>
      </c>
      <c r="H256" s="230">
        <v>1</v>
      </c>
      <c r="I256" s="231"/>
      <c r="J256" s="232">
        <f>ROUND(I256*H256,2)</f>
        <v>0</v>
      </c>
      <c r="K256" s="233"/>
      <c r="L256" s="43"/>
      <c r="M256" s="234" t="s">
        <v>1</v>
      </c>
      <c r="N256" s="235" t="s">
        <v>41</v>
      </c>
      <c r="O256" s="90"/>
      <c r="P256" s="236">
        <f>O256*H256</f>
        <v>0</v>
      </c>
      <c r="Q256" s="236">
        <v>0.00010000000000000001</v>
      </c>
      <c r="R256" s="236">
        <f>Q256*H256</f>
        <v>0.00010000000000000001</v>
      </c>
      <c r="S256" s="236">
        <v>0</v>
      </c>
      <c r="T256" s="23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8" t="s">
        <v>152</v>
      </c>
      <c r="AT256" s="238" t="s">
        <v>148</v>
      </c>
      <c r="AU256" s="238" t="s">
        <v>80</v>
      </c>
      <c r="AY256" s="16" t="s">
        <v>146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6" t="s">
        <v>83</v>
      </c>
      <c r="BK256" s="239">
        <f>ROUND(I256*H256,2)</f>
        <v>0</v>
      </c>
      <c r="BL256" s="16" t="s">
        <v>152</v>
      </c>
      <c r="BM256" s="238" t="s">
        <v>1321</v>
      </c>
    </row>
    <row r="257" s="2" customFormat="1">
      <c r="A257" s="37"/>
      <c r="B257" s="38"/>
      <c r="C257" s="39"/>
      <c r="D257" s="240" t="s">
        <v>154</v>
      </c>
      <c r="E257" s="39"/>
      <c r="F257" s="241" t="s">
        <v>1320</v>
      </c>
      <c r="G257" s="39"/>
      <c r="H257" s="39"/>
      <c r="I257" s="242"/>
      <c r="J257" s="39"/>
      <c r="K257" s="39"/>
      <c r="L257" s="43"/>
      <c r="M257" s="243"/>
      <c r="N257" s="24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154</v>
      </c>
      <c r="AU257" s="16" t="s">
        <v>80</v>
      </c>
    </row>
    <row r="258" s="2" customFormat="1" ht="16.5" customHeight="1">
      <c r="A258" s="37"/>
      <c r="B258" s="38"/>
      <c r="C258" s="267" t="s">
        <v>377</v>
      </c>
      <c r="D258" s="267" t="s">
        <v>259</v>
      </c>
      <c r="E258" s="268" t="s">
        <v>1322</v>
      </c>
      <c r="F258" s="269" t="s">
        <v>1323</v>
      </c>
      <c r="G258" s="270" t="s">
        <v>441</v>
      </c>
      <c r="H258" s="271">
        <v>1</v>
      </c>
      <c r="I258" s="272"/>
      <c r="J258" s="273">
        <f>ROUND(I258*H258,2)</f>
        <v>0</v>
      </c>
      <c r="K258" s="274"/>
      <c r="L258" s="275"/>
      <c r="M258" s="276" t="s">
        <v>1</v>
      </c>
      <c r="N258" s="277" t="s">
        <v>41</v>
      </c>
      <c r="O258" s="90"/>
      <c r="P258" s="236">
        <f>O258*H258</f>
        <v>0</v>
      </c>
      <c r="Q258" s="236">
        <v>0.00156</v>
      </c>
      <c r="R258" s="236">
        <f>Q258*H258</f>
        <v>0.00156</v>
      </c>
      <c r="S258" s="236">
        <v>0</v>
      </c>
      <c r="T258" s="23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8" t="s">
        <v>185</v>
      </c>
      <c r="AT258" s="238" t="s">
        <v>259</v>
      </c>
      <c r="AU258" s="238" t="s">
        <v>80</v>
      </c>
      <c r="AY258" s="16" t="s">
        <v>146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6" t="s">
        <v>83</v>
      </c>
      <c r="BK258" s="239">
        <f>ROUND(I258*H258,2)</f>
        <v>0</v>
      </c>
      <c r="BL258" s="16" t="s">
        <v>152</v>
      </c>
      <c r="BM258" s="238" t="s">
        <v>1324</v>
      </c>
    </row>
    <row r="259" s="2" customFormat="1">
      <c r="A259" s="37"/>
      <c r="B259" s="38"/>
      <c r="C259" s="39"/>
      <c r="D259" s="240" t="s">
        <v>154</v>
      </c>
      <c r="E259" s="39"/>
      <c r="F259" s="241" t="s">
        <v>1323</v>
      </c>
      <c r="G259" s="39"/>
      <c r="H259" s="39"/>
      <c r="I259" s="242"/>
      <c r="J259" s="39"/>
      <c r="K259" s="39"/>
      <c r="L259" s="43"/>
      <c r="M259" s="243"/>
      <c r="N259" s="24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154</v>
      </c>
      <c r="AU259" s="16" t="s">
        <v>80</v>
      </c>
    </row>
    <row r="260" s="2" customFormat="1" ht="24.15" customHeight="1">
      <c r="A260" s="37"/>
      <c r="B260" s="38"/>
      <c r="C260" s="226" t="s">
        <v>382</v>
      </c>
      <c r="D260" s="226" t="s">
        <v>148</v>
      </c>
      <c r="E260" s="227" t="s">
        <v>1325</v>
      </c>
      <c r="F260" s="228" t="s">
        <v>1326</v>
      </c>
      <c r="G260" s="229" t="s">
        <v>441</v>
      </c>
      <c r="H260" s="230">
        <v>1</v>
      </c>
      <c r="I260" s="231"/>
      <c r="J260" s="232">
        <f>ROUND(I260*H260,2)</f>
        <v>0</v>
      </c>
      <c r="K260" s="233"/>
      <c r="L260" s="43"/>
      <c r="M260" s="234" t="s">
        <v>1</v>
      </c>
      <c r="N260" s="235" t="s">
        <v>41</v>
      </c>
      <c r="O260" s="90"/>
      <c r="P260" s="236">
        <f>O260*H260</f>
        <v>0</v>
      </c>
      <c r="Q260" s="236">
        <v>0.00010000000000000001</v>
      </c>
      <c r="R260" s="236">
        <f>Q260*H260</f>
        <v>0.00010000000000000001</v>
      </c>
      <c r="S260" s="236">
        <v>0</v>
      </c>
      <c r="T260" s="237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8" t="s">
        <v>152</v>
      </c>
      <c r="AT260" s="238" t="s">
        <v>148</v>
      </c>
      <c r="AU260" s="238" t="s">
        <v>80</v>
      </c>
      <c r="AY260" s="16" t="s">
        <v>146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6" t="s">
        <v>83</v>
      </c>
      <c r="BK260" s="239">
        <f>ROUND(I260*H260,2)</f>
        <v>0</v>
      </c>
      <c r="BL260" s="16" t="s">
        <v>152</v>
      </c>
      <c r="BM260" s="238" t="s">
        <v>1327</v>
      </c>
    </row>
    <row r="261" s="2" customFormat="1">
      <c r="A261" s="37"/>
      <c r="B261" s="38"/>
      <c r="C261" s="39"/>
      <c r="D261" s="240" t="s">
        <v>154</v>
      </c>
      <c r="E261" s="39"/>
      <c r="F261" s="241" t="s">
        <v>1326</v>
      </c>
      <c r="G261" s="39"/>
      <c r="H261" s="39"/>
      <c r="I261" s="242"/>
      <c r="J261" s="39"/>
      <c r="K261" s="39"/>
      <c r="L261" s="43"/>
      <c r="M261" s="243"/>
      <c r="N261" s="244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154</v>
      </c>
      <c r="AU261" s="16" t="s">
        <v>80</v>
      </c>
    </row>
    <row r="262" s="2" customFormat="1" ht="16.5" customHeight="1">
      <c r="A262" s="37"/>
      <c r="B262" s="38"/>
      <c r="C262" s="267" t="s">
        <v>386</v>
      </c>
      <c r="D262" s="267" t="s">
        <v>259</v>
      </c>
      <c r="E262" s="268" t="s">
        <v>1328</v>
      </c>
      <c r="F262" s="269" t="s">
        <v>1329</v>
      </c>
      <c r="G262" s="270" t="s">
        <v>441</v>
      </c>
      <c r="H262" s="271">
        <v>1</v>
      </c>
      <c r="I262" s="272"/>
      <c r="J262" s="273">
        <f>ROUND(I262*H262,2)</f>
        <v>0</v>
      </c>
      <c r="K262" s="274"/>
      <c r="L262" s="275"/>
      <c r="M262" s="276" t="s">
        <v>1</v>
      </c>
      <c r="N262" s="277" t="s">
        <v>41</v>
      </c>
      <c r="O262" s="90"/>
      <c r="P262" s="236">
        <f>O262*H262</f>
        <v>0</v>
      </c>
      <c r="Q262" s="236">
        <v>0.00079000000000000001</v>
      </c>
      <c r="R262" s="236">
        <f>Q262*H262</f>
        <v>0.00079000000000000001</v>
      </c>
      <c r="S262" s="236">
        <v>0</v>
      </c>
      <c r="T262" s="23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8" t="s">
        <v>185</v>
      </c>
      <c r="AT262" s="238" t="s">
        <v>259</v>
      </c>
      <c r="AU262" s="238" t="s">
        <v>80</v>
      </c>
      <c r="AY262" s="16" t="s">
        <v>146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6" t="s">
        <v>83</v>
      </c>
      <c r="BK262" s="239">
        <f>ROUND(I262*H262,2)</f>
        <v>0</v>
      </c>
      <c r="BL262" s="16" t="s">
        <v>152</v>
      </c>
      <c r="BM262" s="238" t="s">
        <v>1330</v>
      </c>
    </row>
    <row r="263" s="2" customFormat="1">
      <c r="A263" s="37"/>
      <c r="B263" s="38"/>
      <c r="C263" s="39"/>
      <c r="D263" s="240" t="s">
        <v>154</v>
      </c>
      <c r="E263" s="39"/>
      <c r="F263" s="241" t="s">
        <v>1329</v>
      </c>
      <c r="G263" s="39"/>
      <c r="H263" s="39"/>
      <c r="I263" s="242"/>
      <c r="J263" s="39"/>
      <c r="K263" s="39"/>
      <c r="L263" s="43"/>
      <c r="M263" s="243"/>
      <c r="N263" s="244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154</v>
      </c>
      <c r="AU263" s="16" t="s">
        <v>80</v>
      </c>
    </row>
    <row r="264" s="2" customFormat="1" ht="24.15" customHeight="1">
      <c r="A264" s="37"/>
      <c r="B264" s="38"/>
      <c r="C264" s="226" t="s">
        <v>390</v>
      </c>
      <c r="D264" s="226" t="s">
        <v>148</v>
      </c>
      <c r="E264" s="227" t="s">
        <v>1331</v>
      </c>
      <c r="F264" s="228" t="s">
        <v>1332</v>
      </c>
      <c r="G264" s="229" t="s">
        <v>441</v>
      </c>
      <c r="H264" s="230">
        <v>2</v>
      </c>
      <c r="I264" s="231"/>
      <c r="J264" s="232">
        <f>ROUND(I264*H264,2)</f>
        <v>0</v>
      </c>
      <c r="K264" s="233"/>
      <c r="L264" s="43"/>
      <c r="M264" s="234" t="s">
        <v>1</v>
      </c>
      <c r="N264" s="235" t="s">
        <v>41</v>
      </c>
      <c r="O264" s="90"/>
      <c r="P264" s="236">
        <f>O264*H264</f>
        <v>0</v>
      </c>
      <c r="Q264" s="236">
        <v>0.00010000000000000001</v>
      </c>
      <c r="R264" s="236">
        <f>Q264*H264</f>
        <v>0.00020000000000000001</v>
      </c>
      <c r="S264" s="236">
        <v>0</v>
      </c>
      <c r="T264" s="237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8" t="s">
        <v>152</v>
      </c>
      <c r="AT264" s="238" t="s">
        <v>148</v>
      </c>
      <c r="AU264" s="238" t="s">
        <v>80</v>
      </c>
      <c r="AY264" s="16" t="s">
        <v>146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6" t="s">
        <v>83</v>
      </c>
      <c r="BK264" s="239">
        <f>ROUND(I264*H264,2)</f>
        <v>0</v>
      </c>
      <c r="BL264" s="16" t="s">
        <v>152</v>
      </c>
      <c r="BM264" s="238" t="s">
        <v>1333</v>
      </c>
    </row>
    <row r="265" s="2" customFormat="1">
      <c r="A265" s="37"/>
      <c r="B265" s="38"/>
      <c r="C265" s="39"/>
      <c r="D265" s="240" t="s">
        <v>154</v>
      </c>
      <c r="E265" s="39"/>
      <c r="F265" s="241" t="s">
        <v>1332</v>
      </c>
      <c r="G265" s="39"/>
      <c r="H265" s="39"/>
      <c r="I265" s="242"/>
      <c r="J265" s="39"/>
      <c r="K265" s="39"/>
      <c r="L265" s="43"/>
      <c r="M265" s="243"/>
      <c r="N265" s="244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154</v>
      </c>
      <c r="AU265" s="16" t="s">
        <v>80</v>
      </c>
    </row>
    <row r="266" s="2" customFormat="1" ht="21.75" customHeight="1">
      <c r="A266" s="37"/>
      <c r="B266" s="38"/>
      <c r="C266" s="267" t="s">
        <v>394</v>
      </c>
      <c r="D266" s="267" t="s">
        <v>259</v>
      </c>
      <c r="E266" s="268" t="s">
        <v>1334</v>
      </c>
      <c r="F266" s="269" t="s">
        <v>1335</v>
      </c>
      <c r="G266" s="270" t="s">
        <v>441</v>
      </c>
      <c r="H266" s="271">
        <v>2</v>
      </c>
      <c r="I266" s="272"/>
      <c r="J266" s="273">
        <f>ROUND(I266*H266,2)</f>
        <v>0</v>
      </c>
      <c r="K266" s="274"/>
      <c r="L266" s="275"/>
      <c r="M266" s="276" t="s">
        <v>1</v>
      </c>
      <c r="N266" s="277" t="s">
        <v>41</v>
      </c>
      <c r="O266" s="90"/>
      <c r="P266" s="236">
        <f>O266*H266</f>
        <v>0</v>
      </c>
      <c r="Q266" s="236">
        <v>0.0047999999999999996</v>
      </c>
      <c r="R266" s="236">
        <f>Q266*H266</f>
        <v>0.0095999999999999992</v>
      </c>
      <c r="S266" s="236">
        <v>0</v>
      </c>
      <c r="T266" s="23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8" t="s">
        <v>185</v>
      </c>
      <c r="AT266" s="238" t="s">
        <v>259</v>
      </c>
      <c r="AU266" s="238" t="s">
        <v>80</v>
      </c>
      <c r="AY266" s="16" t="s">
        <v>146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6" t="s">
        <v>83</v>
      </c>
      <c r="BK266" s="239">
        <f>ROUND(I266*H266,2)</f>
        <v>0</v>
      </c>
      <c r="BL266" s="16" t="s">
        <v>152</v>
      </c>
      <c r="BM266" s="238" t="s">
        <v>1336</v>
      </c>
    </row>
    <row r="267" s="2" customFormat="1">
      <c r="A267" s="37"/>
      <c r="B267" s="38"/>
      <c r="C267" s="39"/>
      <c r="D267" s="240" t="s">
        <v>154</v>
      </c>
      <c r="E267" s="39"/>
      <c r="F267" s="241" t="s">
        <v>1335</v>
      </c>
      <c r="G267" s="39"/>
      <c r="H267" s="39"/>
      <c r="I267" s="242"/>
      <c r="J267" s="39"/>
      <c r="K267" s="39"/>
      <c r="L267" s="43"/>
      <c r="M267" s="243"/>
      <c r="N267" s="244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154</v>
      </c>
      <c r="AU267" s="16" t="s">
        <v>80</v>
      </c>
    </row>
    <row r="268" s="2" customFormat="1" ht="24.15" customHeight="1">
      <c r="A268" s="37"/>
      <c r="B268" s="38"/>
      <c r="C268" s="226" t="s">
        <v>398</v>
      </c>
      <c r="D268" s="226" t="s">
        <v>148</v>
      </c>
      <c r="E268" s="227" t="s">
        <v>1337</v>
      </c>
      <c r="F268" s="228" t="s">
        <v>1338</v>
      </c>
      <c r="G268" s="229" t="s">
        <v>441</v>
      </c>
      <c r="H268" s="230">
        <v>1</v>
      </c>
      <c r="I268" s="231"/>
      <c r="J268" s="232">
        <f>ROUND(I268*H268,2)</f>
        <v>0</v>
      </c>
      <c r="K268" s="233"/>
      <c r="L268" s="43"/>
      <c r="M268" s="234" t="s">
        <v>1</v>
      </c>
      <c r="N268" s="235" t="s">
        <v>41</v>
      </c>
      <c r="O268" s="90"/>
      <c r="P268" s="236">
        <f>O268*H268</f>
        <v>0</v>
      </c>
      <c r="Q268" s="236">
        <v>0.00010000000000000001</v>
      </c>
      <c r="R268" s="236">
        <f>Q268*H268</f>
        <v>0.00010000000000000001</v>
      </c>
      <c r="S268" s="236">
        <v>0</v>
      </c>
      <c r="T268" s="23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8" t="s">
        <v>152</v>
      </c>
      <c r="AT268" s="238" t="s">
        <v>148</v>
      </c>
      <c r="AU268" s="238" t="s">
        <v>80</v>
      </c>
      <c r="AY268" s="16" t="s">
        <v>146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6" t="s">
        <v>83</v>
      </c>
      <c r="BK268" s="239">
        <f>ROUND(I268*H268,2)</f>
        <v>0</v>
      </c>
      <c r="BL268" s="16" t="s">
        <v>152</v>
      </c>
      <c r="BM268" s="238" t="s">
        <v>1339</v>
      </c>
    </row>
    <row r="269" s="2" customFormat="1">
      <c r="A269" s="37"/>
      <c r="B269" s="38"/>
      <c r="C269" s="39"/>
      <c r="D269" s="240" t="s">
        <v>154</v>
      </c>
      <c r="E269" s="39"/>
      <c r="F269" s="241" t="s">
        <v>1338</v>
      </c>
      <c r="G269" s="39"/>
      <c r="H269" s="39"/>
      <c r="I269" s="242"/>
      <c r="J269" s="39"/>
      <c r="K269" s="39"/>
      <c r="L269" s="43"/>
      <c r="M269" s="243"/>
      <c r="N269" s="24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154</v>
      </c>
      <c r="AU269" s="16" t="s">
        <v>80</v>
      </c>
    </row>
    <row r="270" s="2" customFormat="1" ht="21.75" customHeight="1">
      <c r="A270" s="37"/>
      <c r="B270" s="38"/>
      <c r="C270" s="267" t="s">
        <v>402</v>
      </c>
      <c r="D270" s="267" t="s">
        <v>259</v>
      </c>
      <c r="E270" s="268" t="s">
        <v>1340</v>
      </c>
      <c r="F270" s="269" t="s">
        <v>1341</v>
      </c>
      <c r="G270" s="270" t="s">
        <v>441</v>
      </c>
      <c r="H270" s="271">
        <v>1</v>
      </c>
      <c r="I270" s="272"/>
      <c r="J270" s="273">
        <f>ROUND(I270*H270,2)</f>
        <v>0</v>
      </c>
      <c r="K270" s="274"/>
      <c r="L270" s="275"/>
      <c r="M270" s="276" t="s">
        <v>1</v>
      </c>
      <c r="N270" s="277" t="s">
        <v>41</v>
      </c>
      <c r="O270" s="90"/>
      <c r="P270" s="236">
        <f>O270*H270</f>
        <v>0</v>
      </c>
      <c r="Q270" s="236">
        <v>0.0011000000000000001</v>
      </c>
      <c r="R270" s="236">
        <f>Q270*H270</f>
        <v>0.0011000000000000001</v>
      </c>
      <c r="S270" s="236">
        <v>0</v>
      </c>
      <c r="T270" s="237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8" t="s">
        <v>185</v>
      </c>
      <c r="AT270" s="238" t="s">
        <v>259</v>
      </c>
      <c r="AU270" s="238" t="s">
        <v>80</v>
      </c>
      <c r="AY270" s="16" t="s">
        <v>146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6" t="s">
        <v>83</v>
      </c>
      <c r="BK270" s="239">
        <f>ROUND(I270*H270,2)</f>
        <v>0</v>
      </c>
      <c r="BL270" s="16" t="s">
        <v>152</v>
      </c>
      <c r="BM270" s="238" t="s">
        <v>1342</v>
      </c>
    </row>
    <row r="271" s="2" customFormat="1">
      <c r="A271" s="37"/>
      <c r="B271" s="38"/>
      <c r="C271" s="39"/>
      <c r="D271" s="240" t="s">
        <v>154</v>
      </c>
      <c r="E271" s="39"/>
      <c r="F271" s="241" t="s">
        <v>1341</v>
      </c>
      <c r="G271" s="39"/>
      <c r="H271" s="39"/>
      <c r="I271" s="242"/>
      <c r="J271" s="39"/>
      <c r="K271" s="39"/>
      <c r="L271" s="43"/>
      <c r="M271" s="243"/>
      <c r="N271" s="244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154</v>
      </c>
      <c r="AU271" s="16" t="s">
        <v>80</v>
      </c>
    </row>
    <row r="272" s="2" customFormat="1" ht="16.5" customHeight="1">
      <c r="A272" s="37"/>
      <c r="B272" s="38"/>
      <c r="C272" s="226" t="s">
        <v>407</v>
      </c>
      <c r="D272" s="226" t="s">
        <v>148</v>
      </c>
      <c r="E272" s="227" t="s">
        <v>1343</v>
      </c>
      <c r="F272" s="228" t="s">
        <v>1344</v>
      </c>
      <c r="G272" s="229" t="s">
        <v>441</v>
      </c>
      <c r="H272" s="230">
        <v>3</v>
      </c>
      <c r="I272" s="231"/>
      <c r="J272" s="232">
        <f>ROUND(I272*H272,2)</f>
        <v>0</v>
      </c>
      <c r="K272" s="233"/>
      <c r="L272" s="43"/>
      <c r="M272" s="234" t="s">
        <v>1</v>
      </c>
      <c r="N272" s="235" t="s">
        <v>41</v>
      </c>
      <c r="O272" s="90"/>
      <c r="P272" s="236">
        <f>O272*H272</f>
        <v>0</v>
      </c>
      <c r="Q272" s="236">
        <v>0.035729999999999998</v>
      </c>
      <c r="R272" s="236">
        <f>Q272*H272</f>
        <v>0.10718999999999999</v>
      </c>
      <c r="S272" s="236">
        <v>0</v>
      </c>
      <c r="T272" s="23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8" t="s">
        <v>152</v>
      </c>
      <c r="AT272" s="238" t="s">
        <v>148</v>
      </c>
      <c r="AU272" s="238" t="s">
        <v>80</v>
      </c>
      <c r="AY272" s="16" t="s">
        <v>146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6" t="s">
        <v>83</v>
      </c>
      <c r="BK272" s="239">
        <f>ROUND(I272*H272,2)</f>
        <v>0</v>
      </c>
      <c r="BL272" s="16" t="s">
        <v>152</v>
      </c>
      <c r="BM272" s="238" t="s">
        <v>1345</v>
      </c>
    </row>
    <row r="273" s="2" customFormat="1">
      <c r="A273" s="37"/>
      <c r="B273" s="38"/>
      <c r="C273" s="39"/>
      <c r="D273" s="240" t="s">
        <v>154</v>
      </c>
      <c r="E273" s="39"/>
      <c r="F273" s="241" t="s">
        <v>1344</v>
      </c>
      <c r="G273" s="39"/>
      <c r="H273" s="39"/>
      <c r="I273" s="242"/>
      <c r="J273" s="39"/>
      <c r="K273" s="39"/>
      <c r="L273" s="43"/>
      <c r="M273" s="243"/>
      <c r="N273" s="24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154</v>
      </c>
      <c r="AU273" s="16" t="s">
        <v>80</v>
      </c>
    </row>
    <row r="274" s="2" customFormat="1" ht="33" customHeight="1">
      <c r="A274" s="37"/>
      <c r="B274" s="38"/>
      <c r="C274" s="226" t="s">
        <v>412</v>
      </c>
      <c r="D274" s="226" t="s">
        <v>148</v>
      </c>
      <c r="E274" s="227" t="s">
        <v>1346</v>
      </c>
      <c r="F274" s="228" t="s">
        <v>1347</v>
      </c>
      <c r="G274" s="229" t="s">
        <v>441</v>
      </c>
      <c r="H274" s="230">
        <v>3</v>
      </c>
      <c r="I274" s="231"/>
      <c r="J274" s="232">
        <f>ROUND(I274*H274,2)</f>
        <v>0</v>
      </c>
      <c r="K274" s="233"/>
      <c r="L274" s="43"/>
      <c r="M274" s="234" t="s">
        <v>1</v>
      </c>
      <c r="N274" s="235" t="s">
        <v>41</v>
      </c>
      <c r="O274" s="90"/>
      <c r="P274" s="236">
        <f>O274*H274</f>
        <v>0</v>
      </c>
      <c r="Q274" s="236">
        <v>2.1167600000000002</v>
      </c>
      <c r="R274" s="236">
        <f>Q274*H274</f>
        <v>6.3502800000000006</v>
      </c>
      <c r="S274" s="236">
        <v>0</v>
      </c>
      <c r="T274" s="23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8" t="s">
        <v>152</v>
      </c>
      <c r="AT274" s="238" t="s">
        <v>148</v>
      </c>
      <c r="AU274" s="238" t="s">
        <v>80</v>
      </c>
      <c r="AY274" s="16" t="s">
        <v>146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6" t="s">
        <v>83</v>
      </c>
      <c r="BK274" s="239">
        <f>ROUND(I274*H274,2)</f>
        <v>0</v>
      </c>
      <c r="BL274" s="16" t="s">
        <v>152</v>
      </c>
      <c r="BM274" s="238" t="s">
        <v>1348</v>
      </c>
    </row>
    <row r="275" s="2" customFormat="1">
      <c r="A275" s="37"/>
      <c r="B275" s="38"/>
      <c r="C275" s="39"/>
      <c r="D275" s="240" t="s">
        <v>154</v>
      </c>
      <c r="E275" s="39"/>
      <c r="F275" s="241" t="s">
        <v>1347</v>
      </c>
      <c r="G275" s="39"/>
      <c r="H275" s="39"/>
      <c r="I275" s="242"/>
      <c r="J275" s="39"/>
      <c r="K275" s="39"/>
      <c r="L275" s="43"/>
      <c r="M275" s="243"/>
      <c r="N275" s="24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154</v>
      </c>
      <c r="AU275" s="16" t="s">
        <v>80</v>
      </c>
    </row>
    <row r="276" s="2" customFormat="1" ht="16.5" customHeight="1">
      <c r="A276" s="37"/>
      <c r="B276" s="38"/>
      <c r="C276" s="267" t="s">
        <v>416</v>
      </c>
      <c r="D276" s="267" t="s">
        <v>259</v>
      </c>
      <c r="E276" s="268" t="s">
        <v>1349</v>
      </c>
      <c r="F276" s="269" t="s">
        <v>1350</v>
      </c>
      <c r="G276" s="270" t="s">
        <v>441</v>
      </c>
      <c r="H276" s="271">
        <v>2</v>
      </c>
      <c r="I276" s="272"/>
      <c r="J276" s="273">
        <f>ROUND(I276*H276,2)</f>
        <v>0</v>
      </c>
      <c r="K276" s="274"/>
      <c r="L276" s="275"/>
      <c r="M276" s="276" t="s">
        <v>1</v>
      </c>
      <c r="N276" s="277" t="s">
        <v>41</v>
      </c>
      <c r="O276" s="90"/>
      <c r="P276" s="236">
        <f>O276*H276</f>
        <v>0</v>
      </c>
      <c r="Q276" s="236">
        <v>0.56999999999999995</v>
      </c>
      <c r="R276" s="236">
        <f>Q276*H276</f>
        <v>1.1399999999999999</v>
      </c>
      <c r="S276" s="236">
        <v>0</v>
      </c>
      <c r="T276" s="23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8" t="s">
        <v>1351</v>
      </c>
      <c r="AT276" s="238" t="s">
        <v>259</v>
      </c>
      <c r="AU276" s="238" t="s">
        <v>80</v>
      </c>
      <c r="AY276" s="16" t="s">
        <v>146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6" t="s">
        <v>83</v>
      </c>
      <c r="BK276" s="239">
        <f>ROUND(I276*H276,2)</f>
        <v>0</v>
      </c>
      <c r="BL276" s="16" t="s">
        <v>1351</v>
      </c>
      <c r="BM276" s="238" t="s">
        <v>1352</v>
      </c>
    </row>
    <row r="277" s="2" customFormat="1">
      <c r="A277" s="37"/>
      <c r="B277" s="38"/>
      <c r="C277" s="39"/>
      <c r="D277" s="240" t="s">
        <v>154</v>
      </c>
      <c r="E277" s="39"/>
      <c r="F277" s="241" t="s">
        <v>1353</v>
      </c>
      <c r="G277" s="39"/>
      <c r="H277" s="39"/>
      <c r="I277" s="242"/>
      <c r="J277" s="39"/>
      <c r="K277" s="39"/>
      <c r="L277" s="43"/>
      <c r="M277" s="243"/>
      <c r="N277" s="24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154</v>
      </c>
      <c r="AU277" s="16" t="s">
        <v>80</v>
      </c>
    </row>
    <row r="278" s="2" customFormat="1" ht="24.15" customHeight="1">
      <c r="A278" s="37"/>
      <c r="B278" s="38"/>
      <c r="C278" s="267" t="s">
        <v>420</v>
      </c>
      <c r="D278" s="267" t="s">
        <v>259</v>
      </c>
      <c r="E278" s="268" t="s">
        <v>1354</v>
      </c>
      <c r="F278" s="269" t="s">
        <v>1355</v>
      </c>
      <c r="G278" s="270" t="s">
        <v>441</v>
      </c>
      <c r="H278" s="271">
        <v>3</v>
      </c>
      <c r="I278" s="272"/>
      <c r="J278" s="273">
        <f>ROUND(I278*H278,2)</f>
        <v>0</v>
      </c>
      <c r="K278" s="274"/>
      <c r="L278" s="275"/>
      <c r="M278" s="276" t="s">
        <v>1</v>
      </c>
      <c r="N278" s="277" t="s">
        <v>41</v>
      </c>
      <c r="O278" s="90"/>
      <c r="P278" s="236">
        <f>O278*H278</f>
        <v>0</v>
      </c>
      <c r="Q278" s="236">
        <v>0.56999999999999995</v>
      </c>
      <c r="R278" s="236">
        <f>Q278*H278</f>
        <v>1.71</v>
      </c>
      <c r="S278" s="236">
        <v>0</v>
      </c>
      <c r="T278" s="23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8" t="s">
        <v>1351</v>
      </c>
      <c r="AT278" s="238" t="s">
        <v>259</v>
      </c>
      <c r="AU278" s="238" t="s">
        <v>80</v>
      </c>
      <c r="AY278" s="16" t="s">
        <v>146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6" t="s">
        <v>83</v>
      </c>
      <c r="BK278" s="239">
        <f>ROUND(I278*H278,2)</f>
        <v>0</v>
      </c>
      <c r="BL278" s="16" t="s">
        <v>1351</v>
      </c>
      <c r="BM278" s="238" t="s">
        <v>1356</v>
      </c>
    </row>
    <row r="279" s="2" customFormat="1">
      <c r="A279" s="37"/>
      <c r="B279" s="38"/>
      <c r="C279" s="39"/>
      <c r="D279" s="240" t="s">
        <v>154</v>
      </c>
      <c r="E279" s="39"/>
      <c r="F279" s="241" t="s">
        <v>1355</v>
      </c>
      <c r="G279" s="39"/>
      <c r="H279" s="39"/>
      <c r="I279" s="242"/>
      <c r="J279" s="39"/>
      <c r="K279" s="39"/>
      <c r="L279" s="43"/>
      <c r="M279" s="243"/>
      <c r="N279" s="244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154</v>
      </c>
      <c r="AU279" s="16" t="s">
        <v>80</v>
      </c>
    </row>
    <row r="280" s="2" customFormat="1" ht="24.15" customHeight="1">
      <c r="A280" s="37"/>
      <c r="B280" s="38"/>
      <c r="C280" s="267" t="s">
        <v>426</v>
      </c>
      <c r="D280" s="267" t="s">
        <v>259</v>
      </c>
      <c r="E280" s="268" t="s">
        <v>1357</v>
      </c>
      <c r="F280" s="269" t="s">
        <v>1358</v>
      </c>
      <c r="G280" s="270" t="s">
        <v>441</v>
      </c>
      <c r="H280" s="271">
        <v>2</v>
      </c>
      <c r="I280" s="272"/>
      <c r="J280" s="273">
        <f>ROUND(I280*H280,2)</f>
        <v>0</v>
      </c>
      <c r="K280" s="274"/>
      <c r="L280" s="275"/>
      <c r="M280" s="276" t="s">
        <v>1</v>
      </c>
      <c r="N280" s="277" t="s">
        <v>41</v>
      </c>
      <c r="O280" s="90"/>
      <c r="P280" s="236">
        <f>O280*H280</f>
        <v>0</v>
      </c>
      <c r="Q280" s="236">
        <v>0.50600000000000001</v>
      </c>
      <c r="R280" s="236">
        <f>Q280*H280</f>
        <v>1.012</v>
      </c>
      <c r="S280" s="236">
        <v>0</v>
      </c>
      <c r="T280" s="23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8" t="s">
        <v>1351</v>
      </c>
      <c r="AT280" s="238" t="s">
        <v>259</v>
      </c>
      <c r="AU280" s="238" t="s">
        <v>80</v>
      </c>
      <c r="AY280" s="16" t="s">
        <v>146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6" t="s">
        <v>83</v>
      </c>
      <c r="BK280" s="239">
        <f>ROUND(I280*H280,2)</f>
        <v>0</v>
      </c>
      <c r="BL280" s="16" t="s">
        <v>1351</v>
      </c>
      <c r="BM280" s="238" t="s">
        <v>1359</v>
      </c>
    </row>
    <row r="281" s="2" customFormat="1">
      <c r="A281" s="37"/>
      <c r="B281" s="38"/>
      <c r="C281" s="39"/>
      <c r="D281" s="240" t="s">
        <v>154</v>
      </c>
      <c r="E281" s="39"/>
      <c r="F281" s="241" t="s">
        <v>1358</v>
      </c>
      <c r="G281" s="39"/>
      <c r="H281" s="39"/>
      <c r="I281" s="242"/>
      <c r="J281" s="39"/>
      <c r="K281" s="39"/>
      <c r="L281" s="43"/>
      <c r="M281" s="243"/>
      <c r="N281" s="244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154</v>
      </c>
      <c r="AU281" s="16" t="s">
        <v>80</v>
      </c>
    </row>
    <row r="282" s="2" customFormat="1" ht="24.15" customHeight="1">
      <c r="A282" s="37"/>
      <c r="B282" s="38"/>
      <c r="C282" s="267" t="s">
        <v>432</v>
      </c>
      <c r="D282" s="267" t="s">
        <v>259</v>
      </c>
      <c r="E282" s="268" t="s">
        <v>1360</v>
      </c>
      <c r="F282" s="269" t="s">
        <v>1361</v>
      </c>
      <c r="G282" s="270" t="s">
        <v>441</v>
      </c>
      <c r="H282" s="271">
        <v>2</v>
      </c>
      <c r="I282" s="272"/>
      <c r="J282" s="273">
        <f>ROUND(I282*H282,2)</f>
        <v>0</v>
      </c>
      <c r="K282" s="274"/>
      <c r="L282" s="275"/>
      <c r="M282" s="276" t="s">
        <v>1</v>
      </c>
      <c r="N282" s="277" t="s">
        <v>41</v>
      </c>
      <c r="O282" s="90"/>
      <c r="P282" s="236">
        <f>O282*H282</f>
        <v>0</v>
      </c>
      <c r="Q282" s="236">
        <v>1.0129999999999999</v>
      </c>
      <c r="R282" s="236">
        <f>Q282*H282</f>
        <v>2.0259999999999998</v>
      </c>
      <c r="S282" s="236">
        <v>0</v>
      </c>
      <c r="T282" s="23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8" t="s">
        <v>1351</v>
      </c>
      <c r="AT282" s="238" t="s">
        <v>259</v>
      </c>
      <c r="AU282" s="238" t="s">
        <v>80</v>
      </c>
      <c r="AY282" s="16" t="s">
        <v>146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6" t="s">
        <v>83</v>
      </c>
      <c r="BK282" s="239">
        <f>ROUND(I282*H282,2)</f>
        <v>0</v>
      </c>
      <c r="BL282" s="16" t="s">
        <v>1351</v>
      </c>
      <c r="BM282" s="238" t="s">
        <v>1362</v>
      </c>
    </row>
    <row r="283" s="2" customFormat="1">
      <c r="A283" s="37"/>
      <c r="B283" s="38"/>
      <c r="C283" s="39"/>
      <c r="D283" s="240" t="s">
        <v>154</v>
      </c>
      <c r="E283" s="39"/>
      <c r="F283" s="241" t="s">
        <v>1361</v>
      </c>
      <c r="G283" s="39"/>
      <c r="H283" s="39"/>
      <c r="I283" s="242"/>
      <c r="J283" s="39"/>
      <c r="K283" s="39"/>
      <c r="L283" s="43"/>
      <c r="M283" s="243"/>
      <c r="N283" s="244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154</v>
      </c>
      <c r="AU283" s="16" t="s">
        <v>80</v>
      </c>
    </row>
    <row r="284" s="2" customFormat="1" ht="24.15" customHeight="1">
      <c r="A284" s="37"/>
      <c r="B284" s="38"/>
      <c r="C284" s="267" t="s">
        <v>438</v>
      </c>
      <c r="D284" s="267" t="s">
        <v>259</v>
      </c>
      <c r="E284" s="268" t="s">
        <v>1363</v>
      </c>
      <c r="F284" s="269" t="s">
        <v>1364</v>
      </c>
      <c r="G284" s="270" t="s">
        <v>441</v>
      </c>
      <c r="H284" s="271">
        <v>3</v>
      </c>
      <c r="I284" s="272"/>
      <c r="J284" s="273">
        <f>ROUND(I284*H284,2)</f>
        <v>0</v>
      </c>
      <c r="K284" s="274"/>
      <c r="L284" s="275"/>
      <c r="M284" s="276" t="s">
        <v>1</v>
      </c>
      <c r="N284" s="277" t="s">
        <v>41</v>
      </c>
      <c r="O284" s="90"/>
      <c r="P284" s="236">
        <f>O284*H284</f>
        <v>0</v>
      </c>
      <c r="Q284" s="236">
        <v>1.2290000000000001</v>
      </c>
      <c r="R284" s="236">
        <f>Q284*H284</f>
        <v>3.6870000000000003</v>
      </c>
      <c r="S284" s="236">
        <v>0</v>
      </c>
      <c r="T284" s="23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8" t="s">
        <v>1351</v>
      </c>
      <c r="AT284" s="238" t="s">
        <v>259</v>
      </c>
      <c r="AU284" s="238" t="s">
        <v>80</v>
      </c>
      <c r="AY284" s="16" t="s">
        <v>146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6" t="s">
        <v>83</v>
      </c>
      <c r="BK284" s="239">
        <f>ROUND(I284*H284,2)</f>
        <v>0</v>
      </c>
      <c r="BL284" s="16" t="s">
        <v>1351</v>
      </c>
      <c r="BM284" s="238" t="s">
        <v>1365</v>
      </c>
    </row>
    <row r="285" s="2" customFormat="1">
      <c r="A285" s="37"/>
      <c r="B285" s="38"/>
      <c r="C285" s="39"/>
      <c r="D285" s="240" t="s">
        <v>154</v>
      </c>
      <c r="E285" s="39"/>
      <c r="F285" s="241" t="s">
        <v>1364</v>
      </c>
      <c r="G285" s="39"/>
      <c r="H285" s="39"/>
      <c r="I285" s="242"/>
      <c r="J285" s="39"/>
      <c r="K285" s="39"/>
      <c r="L285" s="43"/>
      <c r="M285" s="243"/>
      <c r="N285" s="244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154</v>
      </c>
      <c r="AU285" s="16" t="s">
        <v>80</v>
      </c>
    </row>
    <row r="286" s="2" customFormat="1" ht="16.5" customHeight="1">
      <c r="A286" s="37"/>
      <c r="B286" s="38"/>
      <c r="C286" s="267" t="s">
        <v>443</v>
      </c>
      <c r="D286" s="267" t="s">
        <v>259</v>
      </c>
      <c r="E286" s="268" t="s">
        <v>1366</v>
      </c>
      <c r="F286" s="269" t="s">
        <v>1367</v>
      </c>
      <c r="G286" s="270" t="s">
        <v>441</v>
      </c>
      <c r="H286" s="271">
        <v>7</v>
      </c>
      <c r="I286" s="272"/>
      <c r="J286" s="273">
        <f>ROUND(I286*H286,2)</f>
        <v>0</v>
      </c>
      <c r="K286" s="274"/>
      <c r="L286" s="275"/>
      <c r="M286" s="276" t="s">
        <v>1</v>
      </c>
      <c r="N286" s="277" t="s">
        <v>41</v>
      </c>
      <c r="O286" s="90"/>
      <c r="P286" s="236">
        <f>O286*H286</f>
        <v>0</v>
      </c>
      <c r="Q286" s="236">
        <v>1.3500000000000001</v>
      </c>
      <c r="R286" s="236">
        <f>Q286*H286</f>
        <v>9.4500000000000011</v>
      </c>
      <c r="S286" s="236">
        <v>0</v>
      </c>
      <c r="T286" s="237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8" t="s">
        <v>1351</v>
      </c>
      <c r="AT286" s="238" t="s">
        <v>259</v>
      </c>
      <c r="AU286" s="238" t="s">
        <v>80</v>
      </c>
      <c r="AY286" s="16" t="s">
        <v>146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6" t="s">
        <v>83</v>
      </c>
      <c r="BK286" s="239">
        <f>ROUND(I286*H286,2)</f>
        <v>0</v>
      </c>
      <c r="BL286" s="16" t="s">
        <v>1351</v>
      </c>
      <c r="BM286" s="238" t="s">
        <v>1368</v>
      </c>
    </row>
    <row r="287" s="2" customFormat="1">
      <c r="A287" s="37"/>
      <c r="B287" s="38"/>
      <c r="C287" s="39"/>
      <c r="D287" s="240" t="s">
        <v>154</v>
      </c>
      <c r="E287" s="39"/>
      <c r="F287" s="241" t="s">
        <v>1367</v>
      </c>
      <c r="G287" s="39"/>
      <c r="H287" s="39"/>
      <c r="I287" s="242"/>
      <c r="J287" s="39"/>
      <c r="K287" s="39"/>
      <c r="L287" s="43"/>
      <c r="M287" s="243"/>
      <c r="N287" s="244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154</v>
      </c>
      <c r="AU287" s="16" t="s">
        <v>80</v>
      </c>
    </row>
    <row r="288" s="2" customFormat="1" ht="21.75" customHeight="1">
      <c r="A288" s="37"/>
      <c r="B288" s="38"/>
      <c r="C288" s="226" t="s">
        <v>447</v>
      </c>
      <c r="D288" s="226" t="s">
        <v>148</v>
      </c>
      <c r="E288" s="227" t="s">
        <v>1369</v>
      </c>
      <c r="F288" s="228" t="s">
        <v>1370</v>
      </c>
      <c r="G288" s="229" t="s">
        <v>441</v>
      </c>
      <c r="H288" s="230">
        <v>7</v>
      </c>
      <c r="I288" s="231"/>
      <c r="J288" s="232">
        <f>ROUND(I288*H288,2)</f>
        <v>0</v>
      </c>
      <c r="K288" s="233"/>
      <c r="L288" s="43"/>
      <c r="M288" s="234" t="s">
        <v>1</v>
      </c>
      <c r="N288" s="235" t="s">
        <v>41</v>
      </c>
      <c r="O288" s="90"/>
      <c r="P288" s="236">
        <f>O288*H288</f>
        <v>0</v>
      </c>
      <c r="Q288" s="236">
        <v>0.14494000000000001</v>
      </c>
      <c r="R288" s="236">
        <f>Q288*H288</f>
        <v>1.01458</v>
      </c>
      <c r="S288" s="236">
        <v>0</v>
      </c>
      <c r="T288" s="23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8" t="s">
        <v>152</v>
      </c>
      <c r="AT288" s="238" t="s">
        <v>148</v>
      </c>
      <c r="AU288" s="238" t="s">
        <v>80</v>
      </c>
      <c r="AY288" s="16" t="s">
        <v>146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6" t="s">
        <v>83</v>
      </c>
      <c r="BK288" s="239">
        <f>ROUND(I288*H288,2)</f>
        <v>0</v>
      </c>
      <c r="BL288" s="16" t="s">
        <v>152</v>
      </c>
      <c r="BM288" s="238" t="s">
        <v>1371</v>
      </c>
    </row>
    <row r="289" s="2" customFormat="1">
      <c r="A289" s="37"/>
      <c r="B289" s="38"/>
      <c r="C289" s="39"/>
      <c r="D289" s="240" t="s">
        <v>154</v>
      </c>
      <c r="E289" s="39"/>
      <c r="F289" s="241" t="s">
        <v>1370</v>
      </c>
      <c r="G289" s="39"/>
      <c r="H289" s="39"/>
      <c r="I289" s="242"/>
      <c r="J289" s="39"/>
      <c r="K289" s="39"/>
      <c r="L289" s="43"/>
      <c r="M289" s="243"/>
      <c r="N289" s="244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154</v>
      </c>
      <c r="AU289" s="16" t="s">
        <v>80</v>
      </c>
    </row>
    <row r="290" s="2" customFormat="1" ht="24.15" customHeight="1">
      <c r="A290" s="37"/>
      <c r="B290" s="38"/>
      <c r="C290" s="226" t="s">
        <v>451</v>
      </c>
      <c r="D290" s="226" t="s">
        <v>148</v>
      </c>
      <c r="E290" s="227" t="s">
        <v>1372</v>
      </c>
      <c r="F290" s="228" t="s">
        <v>1373</v>
      </c>
      <c r="G290" s="229" t="s">
        <v>441</v>
      </c>
      <c r="H290" s="230">
        <v>3</v>
      </c>
      <c r="I290" s="231"/>
      <c r="J290" s="232">
        <f>ROUND(I290*H290,2)</f>
        <v>0</v>
      </c>
      <c r="K290" s="233"/>
      <c r="L290" s="43"/>
      <c r="M290" s="234" t="s">
        <v>1</v>
      </c>
      <c r="N290" s="235" t="s">
        <v>41</v>
      </c>
      <c r="O290" s="90"/>
      <c r="P290" s="236">
        <f>O290*H290</f>
        <v>0</v>
      </c>
      <c r="Q290" s="236">
        <v>0.21734000000000001</v>
      </c>
      <c r="R290" s="236">
        <f>Q290*H290</f>
        <v>0.65202000000000004</v>
      </c>
      <c r="S290" s="236">
        <v>0</v>
      </c>
      <c r="T290" s="23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8" t="s">
        <v>152</v>
      </c>
      <c r="AT290" s="238" t="s">
        <v>148</v>
      </c>
      <c r="AU290" s="238" t="s">
        <v>80</v>
      </c>
      <c r="AY290" s="16" t="s">
        <v>146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6" t="s">
        <v>83</v>
      </c>
      <c r="BK290" s="239">
        <f>ROUND(I290*H290,2)</f>
        <v>0</v>
      </c>
      <c r="BL290" s="16" t="s">
        <v>152</v>
      </c>
      <c r="BM290" s="238" t="s">
        <v>1374</v>
      </c>
    </row>
    <row r="291" s="2" customFormat="1">
      <c r="A291" s="37"/>
      <c r="B291" s="38"/>
      <c r="C291" s="39"/>
      <c r="D291" s="240" t="s">
        <v>154</v>
      </c>
      <c r="E291" s="39"/>
      <c r="F291" s="241" t="s">
        <v>1373</v>
      </c>
      <c r="G291" s="39"/>
      <c r="H291" s="39"/>
      <c r="I291" s="242"/>
      <c r="J291" s="39"/>
      <c r="K291" s="39"/>
      <c r="L291" s="43"/>
      <c r="M291" s="243"/>
      <c r="N291" s="244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154</v>
      </c>
      <c r="AU291" s="16" t="s">
        <v>80</v>
      </c>
    </row>
    <row r="292" s="2" customFormat="1" ht="37.8" customHeight="1">
      <c r="A292" s="37"/>
      <c r="B292" s="38"/>
      <c r="C292" s="267" t="s">
        <v>455</v>
      </c>
      <c r="D292" s="267" t="s">
        <v>259</v>
      </c>
      <c r="E292" s="268" t="s">
        <v>1375</v>
      </c>
      <c r="F292" s="269" t="s">
        <v>1376</v>
      </c>
      <c r="G292" s="270" t="s">
        <v>441</v>
      </c>
      <c r="H292" s="271">
        <v>2</v>
      </c>
      <c r="I292" s="272"/>
      <c r="J292" s="273">
        <f>ROUND(I292*H292,2)</f>
        <v>0</v>
      </c>
      <c r="K292" s="274"/>
      <c r="L292" s="275"/>
      <c r="M292" s="276" t="s">
        <v>1</v>
      </c>
      <c r="N292" s="277" t="s">
        <v>41</v>
      </c>
      <c r="O292" s="90"/>
      <c r="P292" s="236">
        <f>O292*H292</f>
        <v>0</v>
      </c>
      <c r="Q292" s="236">
        <v>0.081000000000000003</v>
      </c>
      <c r="R292" s="236">
        <f>Q292*H292</f>
        <v>0.16200000000000001</v>
      </c>
      <c r="S292" s="236">
        <v>0</v>
      </c>
      <c r="T292" s="23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8" t="s">
        <v>185</v>
      </c>
      <c r="AT292" s="238" t="s">
        <v>259</v>
      </c>
      <c r="AU292" s="238" t="s">
        <v>80</v>
      </c>
      <c r="AY292" s="16" t="s">
        <v>146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6" t="s">
        <v>83</v>
      </c>
      <c r="BK292" s="239">
        <f>ROUND(I292*H292,2)</f>
        <v>0</v>
      </c>
      <c r="BL292" s="16" t="s">
        <v>152</v>
      </c>
      <c r="BM292" s="238" t="s">
        <v>1377</v>
      </c>
    </row>
    <row r="293" s="2" customFormat="1">
      <c r="A293" s="37"/>
      <c r="B293" s="38"/>
      <c r="C293" s="39"/>
      <c r="D293" s="240" t="s">
        <v>154</v>
      </c>
      <c r="E293" s="39"/>
      <c r="F293" s="241" t="s">
        <v>1376</v>
      </c>
      <c r="G293" s="39"/>
      <c r="H293" s="39"/>
      <c r="I293" s="242"/>
      <c r="J293" s="39"/>
      <c r="K293" s="39"/>
      <c r="L293" s="43"/>
      <c r="M293" s="243"/>
      <c r="N293" s="244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154</v>
      </c>
      <c r="AU293" s="16" t="s">
        <v>80</v>
      </c>
    </row>
    <row r="294" s="2" customFormat="1" ht="37.8" customHeight="1">
      <c r="A294" s="37"/>
      <c r="B294" s="38"/>
      <c r="C294" s="267" t="s">
        <v>459</v>
      </c>
      <c r="D294" s="267" t="s">
        <v>259</v>
      </c>
      <c r="E294" s="268" t="s">
        <v>1378</v>
      </c>
      <c r="F294" s="269" t="s">
        <v>1379</v>
      </c>
      <c r="G294" s="270" t="s">
        <v>441</v>
      </c>
      <c r="H294" s="271">
        <v>1</v>
      </c>
      <c r="I294" s="272"/>
      <c r="J294" s="273">
        <f>ROUND(I294*H294,2)</f>
        <v>0</v>
      </c>
      <c r="K294" s="274"/>
      <c r="L294" s="275"/>
      <c r="M294" s="276" t="s">
        <v>1</v>
      </c>
      <c r="N294" s="277" t="s">
        <v>41</v>
      </c>
      <c r="O294" s="90"/>
      <c r="P294" s="236">
        <f>O294*H294</f>
        <v>0</v>
      </c>
      <c r="Q294" s="236">
        <v>0.081000000000000003</v>
      </c>
      <c r="R294" s="236">
        <f>Q294*H294</f>
        <v>0.081000000000000003</v>
      </c>
      <c r="S294" s="236">
        <v>0</v>
      </c>
      <c r="T294" s="23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8" t="s">
        <v>185</v>
      </c>
      <c r="AT294" s="238" t="s">
        <v>259</v>
      </c>
      <c r="AU294" s="238" t="s">
        <v>80</v>
      </c>
      <c r="AY294" s="16" t="s">
        <v>146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6" t="s">
        <v>83</v>
      </c>
      <c r="BK294" s="239">
        <f>ROUND(I294*H294,2)</f>
        <v>0</v>
      </c>
      <c r="BL294" s="16" t="s">
        <v>152</v>
      </c>
      <c r="BM294" s="238" t="s">
        <v>1380</v>
      </c>
    </row>
    <row r="295" s="2" customFormat="1">
      <c r="A295" s="37"/>
      <c r="B295" s="38"/>
      <c r="C295" s="39"/>
      <c r="D295" s="240" t="s">
        <v>154</v>
      </c>
      <c r="E295" s="39"/>
      <c r="F295" s="241" t="s">
        <v>1379</v>
      </c>
      <c r="G295" s="39"/>
      <c r="H295" s="39"/>
      <c r="I295" s="242"/>
      <c r="J295" s="39"/>
      <c r="K295" s="39"/>
      <c r="L295" s="43"/>
      <c r="M295" s="243"/>
      <c r="N295" s="244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154</v>
      </c>
      <c r="AU295" s="16" t="s">
        <v>80</v>
      </c>
    </row>
    <row r="296" s="12" customFormat="1" ht="22.8" customHeight="1">
      <c r="A296" s="12"/>
      <c r="B296" s="210"/>
      <c r="C296" s="211"/>
      <c r="D296" s="212" t="s">
        <v>75</v>
      </c>
      <c r="E296" s="224" t="s">
        <v>623</v>
      </c>
      <c r="F296" s="224" t="s">
        <v>624</v>
      </c>
      <c r="G296" s="211"/>
      <c r="H296" s="211"/>
      <c r="I296" s="214"/>
      <c r="J296" s="225">
        <f>BK296</f>
        <v>0</v>
      </c>
      <c r="K296" s="211"/>
      <c r="L296" s="216"/>
      <c r="M296" s="217"/>
      <c r="N296" s="218"/>
      <c r="O296" s="218"/>
      <c r="P296" s="219">
        <f>SUM(P297:P298)</f>
        <v>0</v>
      </c>
      <c r="Q296" s="218"/>
      <c r="R296" s="219">
        <f>SUM(R297:R298)</f>
        <v>0</v>
      </c>
      <c r="S296" s="218"/>
      <c r="T296" s="220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1" t="s">
        <v>83</v>
      </c>
      <c r="AT296" s="222" t="s">
        <v>75</v>
      </c>
      <c r="AU296" s="222" t="s">
        <v>83</v>
      </c>
      <c r="AY296" s="221" t="s">
        <v>146</v>
      </c>
      <c r="BK296" s="223">
        <f>SUM(BK297:BK298)</f>
        <v>0</v>
      </c>
    </row>
    <row r="297" s="2" customFormat="1" ht="24.15" customHeight="1">
      <c r="A297" s="37"/>
      <c r="B297" s="38"/>
      <c r="C297" s="226" t="s">
        <v>463</v>
      </c>
      <c r="D297" s="226" t="s">
        <v>148</v>
      </c>
      <c r="E297" s="227" t="s">
        <v>1381</v>
      </c>
      <c r="F297" s="228" t="s">
        <v>1382</v>
      </c>
      <c r="G297" s="229" t="s">
        <v>250</v>
      </c>
      <c r="H297" s="230">
        <v>19.384</v>
      </c>
      <c r="I297" s="231"/>
      <c r="J297" s="232">
        <f>ROUND(I297*H297,2)</f>
        <v>0</v>
      </c>
      <c r="K297" s="233"/>
      <c r="L297" s="43"/>
      <c r="M297" s="234" t="s">
        <v>1</v>
      </c>
      <c r="N297" s="235" t="s">
        <v>41</v>
      </c>
      <c r="O297" s="90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8" t="s">
        <v>152</v>
      </c>
      <c r="AT297" s="238" t="s">
        <v>148</v>
      </c>
      <c r="AU297" s="238" t="s">
        <v>80</v>
      </c>
      <c r="AY297" s="16" t="s">
        <v>146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6" t="s">
        <v>83</v>
      </c>
      <c r="BK297" s="239">
        <f>ROUND(I297*H297,2)</f>
        <v>0</v>
      </c>
      <c r="BL297" s="16" t="s">
        <v>152</v>
      </c>
      <c r="BM297" s="238" t="s">
        <v>1383</v>
      </c>
    </row>
    <row r="298" s="2" customFormat="1">
      <c r="A298" s="37"/>
      <c r="B298" s="38"/>
      <c r="C298" s="39"/>
      <c r="D298" s="240" t="s">
        <v>154</v>
      </c>
      <c r="E298" s="39"/>
      <c r="F298" s="241" t="s">
        <v>1382</v>
      </c>
      <c r="G298" s="39"/>
      <c r="H298" s="39"/>
      <c r="I298" s="242"/>
      <c r="J298" s="39"/>
      <c r="K298" s="39"/>
      <c r="L298" s="43"/>
      <c r="M298" s="243"/>
      <c r="N298" s="244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154</v>
      </c>
      <c r="AU298" s="16" t="s">
        <v>80</v>
      </c>
    </row>
    <row r="299" s="12" customFormat="1" ht="25.92" customHeight="1">
      <c r="A299" s="12"/>
      <c r="B299" s="210"/>
      <c r="C299" s="211"/>
      <c r="D299" s="212" t="s">
        <v>75</v>
      </c>
      <c r="E299" s="213" t="s">
        <v>1384</v>
      </c>
      <c r="F299" s="213" t="s">
        <v>1385</v>
      </c>
      <c r="G299" s="211"/>
      <c r="H299" s="211"/>
      <c r="I299" s="214"/>
      <c r="J299" s="215">
        <f>BK299</f>
        <v>0</v>
      </c>
      <c r="K299" s="211"/>
      <c r="L299" s="216"/>
      <c r="M299" s="217"/>
      <c r="N299" s="218"/>
      <c r="O299" s="218"/>
      <c r="P299" s="219">
        <f>SUM(P300:P301)</f>
        <v>0</v>
      </c>
      <c r="Q299" s="218"/>
      <c r="R299" s="219">
        <f>SUM(R300:R301)</f>
        <v>0</v>
      </c>
      <c r="S299" s="218"/>
      <c r="T299" s="220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1" t="s">
        <v>152</v>
      </c>
      <c r="AT299" s="222" t="s">
        <v>75</v>
      </c>
      <c r="AU299" s="222" t="s">
        <v>76</v>
      </c>
      <c r="AY299" s="221" t="s">
        <v>146</v>
      </c>
      <c r="BK299" s="223">
        <f>SUM(BK300:BK301)</f>
        <v>0</v>
      </c>
    </row>
    <row r="300" s="2" customFormat="1" ht="16.5" customHeight="1">
      <c r="A300" s="37"/>
      <c r="B300" s="38"/>
      <c r="C300" s="226" t="s">
        <v>467</v>
      </c>
      <c r="D300" s="226" t="s">
        <v>148</v>
      </c>
      <c r="E300" s="227" t="s">
        <v>1386</v>
      </c>
      <c r="F300" s="228" t="s">
        <v>1387</v>
      </c>
      <c r="G300" s="229" t="s">
        <v>1388</v>
      </c>
      <c r="H300" s="230">
        <v>1</v>
      </c>
      <c r="I300" s="231"/>
      <c r="J300" s="232">
        <f>ROUND(I300*H300,2)</f>
        <v>0</v>
      </c>
      <c r="K300" s="233"/>
      <c r="L300" s="43"/>
      <c r="M300" s="234" t="s">
        <v>1</v>
      </c>
      <c r="N300" s="235" t="s">
        <v>41</v>
      </c>
      <c r="O300" s="90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8" t="s">
        <v>152</v>
      </c>
      <c r="AT300" s="238" t="s">
        <v>148</v>
      </c>
      <c r="AU300" s="238" t="s">
        <v>83</v>
      </c>
      <c r="AY300" s="16" t="s">
        <v>146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6" t="s">
        <v>83</v>
      </c>
      <c r="BK300" s="239">
        <f>ROUND(I300*H300,2)</f>
        <v>0</v>
      </c>
      <c r="BL300" s="16" t="s">
        <v>152</v>
      </c>
      <c r="BM300" s="238" t="s">
        <v>1389</v>
      </c>
    </row>
    <row r="301" s="2" customFormat="1">
      <c r="A301" s="37"/>
      <c r="B301" s="38"/>
      <c r="C301" s="39"/>
      <c r="D301" s="240" t="s">
        <v>154</v>
      </c>
      <c r="E301" s="39"/>
      <c r="F301" s="241" t="s">
        <v>1387</v>
      </c>
      <c r="G301" s="39"/>
      <c r="H301" s="39"/>
      <c r="I301" s="242"/>
      <c r="J301" s="39"/>
      <c r="K301" s="39"/>
      <c r="L301" s="43"/>
      <c r="M301" s="279"/>
      <c r="N301" s="280"/>
      <c r="O301" s="281"/>
      <c r="P301" s="281"/>
      <c r="Q301" s="281"/>
      <c r="R301" s="281"/>
      <c r="S301" s="281"/>
      <c r="T301" s="282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154</v>
      </c>
      <c r="AU301" s="16" t="s">
        <v>83</v>
      </c>
    </row>
    <row r="302" s="2" customFormat="1" ht="6.96" customHeight="1">
      <c r="A302" s="37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43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</sheetData>
  <sheetProtection sheet="1" autoFilter="0" formatColumns="0" formatRows="0" objects="1" scenarios="1" spinCount="100000" saltValue="e5/spuNKvUCoy5ILBvW7WMM6qHf06FgDizts+BEvZkEHs05FxeB1hMeiSzCst8BHq6o09taeGzTK0IJJfGmdKw==" hashValue="MIhX1llrnmWXCohuVZHmugQfoCdXIcQsVyCjilbqs4CPdDDIc0z8v5TK7QnN1EEFgrqChREZbXkvn/NLz83CJg==" algorithmName="SHA-512" password="CC35"/>
  <autoFilter ref="C128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Janišová Hana, Bc.</dc:creator>
  <cp:lastModifiedBy>Janišová Hana, Bc.</cp:lastModifiedBy>
  <dcterms:created xsi:type="dcterms:W3CDTF">2024-10-21T12:20:10Z</dcterms:created>
  <dcterms:modified xsi:type="dcterms:W3CDTF">2024-10-21T12:20:23Z</dcterms:modified>
</cp:coreProperties>
</file>