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006_01 - Výsadba stromů" sheetId="2" r:id="rId2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'2024006_01 - Výsadba stromů'!$C$119:$L$203</definedName>
    <definedName name="_xlnm.Print_Area" localSheetId="1">'2024006_01 - Výsadba stromů'!$C$4:$K$76,'2024006_01 - Výsadba stromů'!$C$82:$K$101,'2024006_01 - Výsadba stromů'!$C$107:$L$203</definedName>
    <definedName name="_xlnm.Print_Titles" localSheetId="1">'2024006_01 - Výsadba stromů'!$119:$119</definedName>
  </definedNames>
  <calcPr/>
</workbook>
</file>

<file path=xl/calcChain.xml><?xml version="1.0" encoding="utf-8"?>
<calcChain xmlns="http://schemas.openxmlformats.org/spreadsheetml/2006/main">
  <c i="2" l="1" r="K39"/>
  <c r="K38"/>
  <c i="1" r="BA96"/>
  <c i="2" r="K37"/>
  <c i="1" r="AZ96"/>
  <c i="2" r="BI203"/>
  <c r="BH203"/>
  <c r="BG203"/>
  <c r="BF203"/>
  <c r="X203"/>
  <c r="X202"/>
  <c r="V203"/>
  <c r="V202"/>
  <c r="T203"/>
  <c r="T202"/>
  <c r="P203"/>
  <c r="BI200"/>
  <c r="BH200"/>
  <c r="BG200"/>
  <c r="BF200"/>
  <c r="X200"/>
  <c r="X199"/>
  <c r="V200"/>
  <c r="V199"/>
  <c r="T200"/>
  <c r="T199"/>
  <c r="P200"/>
  <c r="BI198"/>
  <c r="BH198"/>
  <c r="BG198"/>
  <c r="BF198"/>
  <c r="X198"/>
  <c r="V198"/>
  <c r="T198"/>
  <c r="P198"/>
  <c r="BI195"/>
  <c r="BH195"/>
  <c r="BG195"/>
  <c r="BF195"/>
  <c r="X195"/>
  <c r="V195"/>
  <c r="T195"/>
  <c r="P195"/>
  <c r="BI192"/>
  <c r="BH192"/>
  <c r="BG192"/>
  <c r="BF192"/>
  <c r="X192"/>
  <c r="V192"/>
  <c r="T192"/>
  <c r="P192"/>
  <c r="BI191"/>
  <c r="BH191"/>
  <c r="BG191"/>
  <c r="BF191"/>
  <c r="X191"/>
  <c r="V191"/>
  <c r="T191"/>
  <c r="P191"/>
  <c r="BI189"/>
  <c r="BH189"/>
  <c r="BG189"/>
  <c r="BF189"/>
  <c r="X189"/>
  <c r="V189"/>
  <c r="T189"/>
  <c r="P189"/>
  <c r="BI187"/>
  <c r="BH187"/>
  <c r="BG187"/>
  <c r="BF187"/>
  <c r="X187"/>
  <c r="V187"/>
  <c r="T187"/>
  <c r="P187"/>
  <c r="BI184"/>
  <c r="BH184"/>
  <c r="BG184"/>
  <c r="BF184"/>
  <c r="X184"/>
  <c r="V184"/>
  <c r="T184"/>
  <c r="P184"/>
  <c r="BI182"/>
  <c r="BH182"/>
  <c r="BG182"/>
  <c r="BF182"/>
  <c r="X182"/>
  <c r="V182"/>
  <c r="T182"/>
  <c r="P182"/>
  <c r="BI177"/>
  <c r="BH177"/>
  <c r="BG177"/>
  <c r="BF177"/>
  <c r="X177"/>
  <c r="V177"/>
  <c r="T177"/>
  <c r="P177"/>
  <c r="BI174"/>
  <c r="BH174"/>
  <c r="BG174"/>
  <c r="BF174"/>
  <c r="X174"/>
  <c r="V174"/>
  <c r="T174"/>
  <c r="P174"/>
  <c r="BI170"/>
  <c r="BH170"/>
  <c r="BG170"/>
  <c r="BF170"/>
  <c r="X170"/>
  <c r="V170"/>
  <c r="T170"/>
  <c r="P170"/>
  <c r="BI168"/>
  <c r="BH168"/>
  <c r="BG168"/>
  <c r="BF168"/>
  <c r="X168"/>
  <c r="V168"/>
  <c r="T168"/>
  <c r="P168"/>
  <c r="BI164"/>
  <c r="BH164"/>
  <c r="BG164"/>
  <c r="BF164"/>
  <c r="X164"/>
  <c r="V164"/>
  <c r="T164"/>
  <c r="P164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7"/>
  <c r="BH157"/>
  <c r="BG157"/>
  <c r="BF157"/>
  <c r="X157"/>
  <c r="V157"/>
  <c r="T157"/>
  <c r="P157"/>
  <c r="BI154"/>
  <c r="BH154"/>
  <c r="BG154"/>
  <c r="BF154"/>
  <c r="X154"/>
  <c r="V154"/>
  <c r="T154"/>
  <c r="P154"/>
  <c r="BI151"/>
  <c r="BH151"/>
  <c r="BG151"/>
  <c r="BF151"/>
  <c r="X151"/>
  <c r="V151"/>
  <c r="T151"/>
  <c r="P151"/>
  <c r="BI145"/>
  <c r="BH145"/>
  <c r="BG145"/>
  <c r="BF145"/>
  <c r="X145"/>
  <c r="V145"/>
  <c r="T145"/>
  <c r="P145"/>
  <c r="BI141"/>
  <c r="BH141"/>
  <c r="BG141"/>
  <c r="BF141"/>
  <c r="X141"/>
  <c r="V141"/>
  <c r="T141"/>
  <c r="P141"/>
  <c r="BI137"/>
  <c r="BH137"/>
  <c r="BG137"/>
  <c r="BF137"/>
  <c r="X137"/>
  <c r="V137"/>
  <c r="T137"/>
  <c r="P137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7"/>
  <c r="BH127"/>
  <c r="BG127"/>
  <c r="BF127"/>
  <c r="X127"/>
  <c r="V127"/>
  <c r="T127"/>
  <c r="P127"/>
  <c r="BI123"/>
  <c r="BH123"/>
  <c r="BG123"/>
  <c r="BF123"/>
  <c r="X123"/>
  <c r="V123"/>
  <c r="T123"/>
  <c r="P123"/>
  <c r="J116"/>
  <c r="F116"/>
  <c r="F114"/>
  <c r="E112"/>
  <c r="J91"/>
  <c r="F91"/>
  <c r="F89"/>
  <c r="E87"/>
  <c r="J24"/>
  <c r="E24"/>
  <c r="J92"/>
  <c r="J23"/>
  <c r="J18"/>
  <c r="E18"/>
  <c r="F117"/>
  <c r="J17"/>
  <c r="J12"/>
  <c r="J89"/>
  <c r="E7"/>
  <c r="E110"/>
  <c i="1" r="L90"/>
  <c r="AM90"/>
  <c r="AM89"/>
  <c r="L89"/>
  <c r="AM87"/>
  <c r="L87"/>
  <c r="L85"/>
  <c r="L84"/>
  <c i="2" r="Q200"/>
  <c r="R189"/>
  <c r="R184"/>
  <c r="Q168"/>
  <c r="Q133"/>
  <c r="R174"/>
  <c r="Q157"/>
  <c i="1" r="AU94"/>
  <c i="2" r="Q161"/>
  <c r="Q192"/>
  <c r="R145"/>
  <c r="R200"/>
  <c r="R157"/>
  <c r="K145"/>
  <c r="BE145"/>
  <c r="K161"/>
  <c r="BE161"/>
  <c r="K170"/>
  <c r="BE170"/>
  <c r="K174"/>
  <c r="BE174"/>
  <c r="BK160"/>
  <c r="F38"/>
  <c r="BK154"/>
  <c r="Q182"/>
  <c r="Q154"/>
  <c r="Q151"/>
  <c r="R127"/>
  <c r="R161"/>
  <c r="BK133"/>
  <c r="BK192"/>
  <c r="K187"/>
  <c r="BE187"/>
  <c r="BK127"/>
  <c r="K141"/>
  <c r="BE141"/>
  <c r="R203"/>
  <c r="Q191"/>
  <c r="R187"/>
  <c r="Q174"/>
  <c r="R154"/>
  <c r="F36"/>
  <c r="Q123"/>
  <c r="R177"/>
  <c r="F39"/>
  <c r="Q184"/>
  <c r="BK164"/>
  <c r="K36"/>
  <c r="R137"/>
  <c r="K177"/>
  <c r="BE177"/>
  <c r="BK203"/>
  <c r="BK184"/>
  <c r="K151"/>
  <c r="BE151"/>
  <c r="R195"/>
  <c r="R170"/>
  <c r="R191"/>
  <c r="R151"/>
  <c r="Q187"/>
  <c r="Q170"/>
  <c r="R131"/>
  <c r="K189"/>
  <c r="BE189"/>
  <c r="K131"/>
  <c r="BE131"/>
  <c r="Q198"/>
  <c r="Q189"/>
  <c r="Q160"/>
  <c i="1" r="AV95"/>
  <c i="2" r="R133"/>
  <c r="Q195"/>
  <c r="R164"/>
  <c r="R123"/>
  <c r="R160"/>
  <c r="R141"/>
  <c r="R168"/>
  <c r="Q127"/>
  <c r="K123"/>
  <c r="BE123"/>
  <c r="BK168"/>
  <c r="K198"/>
  <c r="BE198"/>
  <c r="R182"/>
  <c r="Q141"/>
  <c r="Q203"/>
  <c r="Q177"/>
  <c r="Q145"/>
  <c r="K164"/>
  <c r="Q131"/>
  <c r="R192"/>
  <c r="BK195"/>
  <c r="K200"/>
  <c r="BE200"/>
  <c r="BK137"/>
  <c r="BK157"/>
  <c r="K191"/>
  <c r="BE191"/>
  <c r="R198"/>
  <c r="Q137"/>
  <c r="Q164"/>
  <c r="F37"/>
  <c r="K182"/>
  <c r="BE182"/>
  <c l="1" r="R122"/>
  <c r="J98"/>
  <c r="V122"/>
  <c r="V121"/>
  <c r="V120"/>
  <c r="Q122"/>
  <c r="I98"/>
  <c r="T122"/>
  <c r="T121"/>
  <c r="T120"/>
  <c i="1" r="AW96"/>
  <c i="2" r="X122"/>
  <c r="X121"/>
  <c r="X120"/>
  <c r="R199"/>
  <c r="J99"/>
  <c r="Q199"/>
  <c r="I99"/>
  <c r="BK202"/>
  <c r="K202"/>
  <c r="K100"/>
  <c r="Q202"/>
  <c r="I100"/>
  <c r="R202"/>
  <c r="J100"/>
  <c i="1" r="AN95"/>
  <c i="2" r="BE164"/>
  <c i="1" r="BD96"/>
  <c i="2" r="J114"/>
  <c r="J117"/>
  <c r="F92"/>
  <c i="1" r="BE96"/>
  <c r="BC96"/>
  <c i="2" r="E85"/>
  <c i="1" r="AY96"/>
  <c r="BF96"/>
  <c i="2" r="K154"/>
  <c r="BE154"/>
  <c i="1" r="BD94"/>
  <c r="W31"/>
  <c i="2" r="K157"/>
  <c r="BE157"/>
  <c r="K160"/>
  <c r="BE160"/>
  <c r="BK131"/>
  <c r="BK182"/>
  <c r="BK187"/>
  <c r="K137"/>
  <c r="BE137"/>
  <c i="1" r="BC94"/>
  <c r="W30"/>
  <c i="2" r="BK123"/>
  <c r="BK177"/>
  <c i="1" r="AW94"/>
  <c i="2" r="BK191"/>
  <c i="1" r="BE94"/>
  <c r="W32"/>
  <c i="2" r="BK189"/>
  <c r="BK170"/>
  <c r="BK174"/>
  <c r="BK141"/>
  <c r="K203"/>
  <c r="BE203"/>
  <c i="1" r="BF94"/>
  <c r="W33"/>
  <c i="2" r="K184"/>
  <c r="BE184"/>
  <c r="BK198"/>
  <c r="K195"/>
  <c r="BE195"/>
  <c r="K133"/>
  <c r="BE133"/>
  <c r="K127"/>
  <c r="BE127"/>
  <c r="K168"/>
  <c r="BE168"/>
  <c r="K192"/>
  <c r="BE192"/>
  <c r="BK145"/>
  <c r="BK200"/>
  <c r="BK199"/>
  <c r="K199"/>
  <c r="K99"/>
  <c r="BK151"/>
  <c r="BK161"/>
  <c l="1" r="Q121"/>
  <c r="I97"/>
  <c r="R121"/>
  <c r="J97"/>
  <c r="BK122"/>
  <c r="BK121"/>
  <c r="K121"/>
  <c r="K97"/>
  <c i="1" r="BA94"/>
  <c r="AY94"/>
  <c r="AK30"/>
  <c r="AZ94"/>
  <c i="2" r="K35"/>
  <c i="1" r="AX96"/>
  <c r="AV96"/>
  <c i="2" r="F35"/>
  <c i="1" r="BB96"/>
  <c r="BB94"/>
  <c r="AX94"/>
  <c r="AK29"/>
  <c i="2" l="1" r="R120"/>
  <c r="J96"/>
  <c r="K31"/>
  <c i="1" r="AT96"/>
  <c i="2" r="BK120"/>
  <c r="K120"/>
  <c r="Q120"/>
  <c r="I96"/>
  <c r="K30"/>
  <c i="1" r="AS96"/>
  <c i="2" r="K122"/>
  <c r="K98"/>
  <c i="1" r="AT94"/>
  <c r="AS94"/>
  <c i="2" r="K32"/>
  <c i="1" r="AG96"/>
  <c r="AG94"/>
  <c r="AK26"/>
  <c r="AK35"/>
  <c r="W29"/>
  <c r="AV94"/>
  <c r="AN94"/>
  <c i="2" l="1" r="K41"/>
  <c r="K96"/>
  <c i="1" r="AN9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<sst xmlns="http://schemas.openxmlformats.org/spreadsheetml/2006/main">
  <si>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</si>
  <si>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</si>
  <si>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</si>
  <si>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</si>
  <si>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</si>
  <si>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</si>
  <si>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{f45130d5-2b39-4d24-9db5-dd8cfcc9c7ac}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</si>
  <si>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</si>
  <si>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</si>
  <si>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</si>
  <si>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</si>
  <si>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</si>
  <si>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</si>
  <si>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</si>
  <si>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</si>
  <si>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</si>
  <si>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</si>
  <si>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</si>
  <si>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Výsadba stromořadí - ul. K Nemocnici, Cheb</t>
  </si>
  <si>
    <t>KSO:</t>
  </si>
  <si>
    <t>CC-CZ:</t>
  </si>
  <si>
    <t>Místo:</t>
  </si>
  <si>
    <t>Cheb</t>
  </si>
  <si>
    <t>Datum:</t>
  </si>
  <si>
    <t>15. 7. 2024</t>
  </si>
  <si>
    <t>Zadavatel:</t>
  </si>
  <si>
    <t>IČ:</t>
  </si>
  <si>
    <t>Město Cheb</t>
  </si>
  <si>
    <t>DIČ:</t>
  </si>
  <si>
    <t>Uchazeč:</t>
  </si>
  <si>
    <t>Vyplň údaj</t>
  </si>
  <si>
    <t>Projektant:</t>
  </si>
  <si>
    <t>86944266</t>
  </si>
  <si>
    <t>Ing. Tomáš Prinz, DiS.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</si>
  <si>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</si>
  <si>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</si>
  <si>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</si>
  <si>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</si>
  <si>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</si>
  <si>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</si>
  <si>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</si>
  <si>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</si>
  <si>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</si>
  <si>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</si>
  <si>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</si>
  <si>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</si>
  <si>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</si>
  <si>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</si>
  <si>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</si>
  <si>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</si>
  <si>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</si>
  <si>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</si>
  <si>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</si>
  <si>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</si>
  <si>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</si>
  <si>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</si>
  <si>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</si>
  <si>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</si>
  <si>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</si>
  <si>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</si>
  <si>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</si>
  <si>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</si>
  <si>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</si>
  <si>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</si>
  <si>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</si>
  <si>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</si>
  <si>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</si>
  <si>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</si>
  <si>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</si>
  <si>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</si>
  <si>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</si>
  <si>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</si>
  <si>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</si>
  <si>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</si>
  <si>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</si>
  <si>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</si>
  <si>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</si>
  <si>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</si>
  <si>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</si>
  <si>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</si>
  <si>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</si>
  <si>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</si>
  <si>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STA</t>
  </si>
  <si>
    <t>1</t>
  </si>
  <si>
    <t>###NOINSERT###</t>
  </si>
  <si>
    <t>/</t>
  </si>
  <si>
    <t>2024006_01</t>
  </si>
  <si>
    <t>Výsadba stromů</t>
  </si>
  <si>
    <t>{ce122e89-d93f-4275-8bc1-eb6f4acb1198}</t>
  </si>
  <si>
    <t>2</t>
  </si>
  <si>
    <t>KRYCÍ LIST SOUPISU PRACÍ</t>
  </si>
  <si>
    <t>Objekt:</t>
  </si>
  <si>
    <t>2024006_01 - Výsadba stromů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</si>
  <si>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</si>
  <si>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</si>
  <si>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</si>
  <si>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</si>
  <si>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</si>
  <si>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</si>
  <si>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</si>
  <si>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</si>
  <si>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</si>
  <si>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</si>
  <si>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</si>
  <si>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</si>
  <si>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>02 - Specifikace rostlin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</si>
  <si>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</si>
  <si>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</si>
  <si>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</si>
  <si>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</si>
  <si>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</si>
  <si>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</si>
  <si>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</si>
  <si>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</si>
  <si>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</si>
  <si>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</si>
  <si>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</si>
  <si>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</si>
  <si>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</si>
  <si>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</si>
  <si>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</si>
  <si>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</si>
  <si>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</si>
  <si>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</si>
  <si>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</si>
  <si>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</si>
  <si>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</si>
  <si>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</si>
  <si>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122211101</t>
  </si>
  <si>
    <t>Odkopávky a prokopávky ručně zapažené i nezapažené v hornině třídy těžitelnosti I skupiny 3</t>
  </si>
  <si>
    <t>m3</t>
  </si>
  <si>
    <t>CS ÚRS 2024 02</t>
  </si>
  <si>
    <t>4</t>
  </si>
  <si>
    <t>-846876782</t>
  </si>
  <si>
    <t>Online PSC</t>
  </si>
  <si>
    <t>https://podminky.urs.cz/item/CS_URS_2024_02/122211101</t>
  </si>
  <si>
    <t>PSC</t>
  </si>
  <si>
    <t xml:space="preserve">Poznámka k souboru cen:_x000d_
1. Ceny lze použít pro jakékoliv množství odkopané zeminy. 2. V cenách jsou započteny i náklady na přehození výkopku na vzdálenost do 3 m nebo naložení na dopravní prostředek. </t>
  </si>
  <si>
    <t>VV</t>
  </si>
  <si>
    <t>1,4*2,5*0,6*19 " výměna půdy, hl. 60 cm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</si>
  <si>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</si>
  <si>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</si>
  <si>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-1094392165</t>
  </si>
  <si>
    <t>https://podminky.urs.cz/item/CS_URS_2024_02/162751113</t>
  </si>
  <si>
    <t>P</t>
  </si>
  <si>
    <t>Poznámka k položce:_x000d_
skládka Chocovice</t>
  </si>
  <si>
    <t>3</t>
  </si>
  <si>
    <t>171151111</t>
  </si>
  <si>
    <t>Uložení sypanin do násypů strojně s rozprostřením sypaniny ve vrstvách a s hrubým urovnáním zhutněných z hornin nesoudržných sypkých</t>
  </si>
  <si>
    <t>1571361501</t>
  </si>
  <si>
    <t>https://podminky.urs.cz/item/CS_URS_2024_02/171151111</t>
  </si>
  <si>
    <t>171201221</t>
  </si>
  <si>
    <t>Poplatek za uložení stavebního odpadu na skládce (skládkovné) zeminy a kamení zatříděného do Katalogu odpadů pod kódem 17 05 04</t>
  </si>
  <si>
    <t>t</t>
  </si>
  <si>
    <t>577114751</t>
  </si>
  <si>
    <t>https://podminky.urs.cz/item/CS_URS_2024_02/171201221</t>
  </si>
  <si>
    <t>39,9*1,8 'Přepočtené koeficientem množství</t>
  </si>
  <si>
    <t>5</t>
  </si>
  <si>
    <t>174211101</t>
  </si>
  <si>
    <t>Zásyp sypaninou z jakékoliv horniny ručně s uložením výkopku ve vrstvách bez zhutnění jam, šachet, rýh nebo kolem objektů v těchto vykopávkách</t>
  </si>
  <si>
    <t>-2144704529</t>
  </si>
  <si>
    <t>https://podminky.urs.cz/item/CS_URS_2024_02/174211101</t>
  </si>
  <si>
    <t xml:space="preserve">Poznámka k souboru cen:_x000d_
1. Ceny nelze použít pro zásyp rýh pro drenážní trativody pro lesnicko-technické meliorace a zemědělské. Zásyp těchto rýh se oceňuje cenami souboru cen 174 Zásyp rýh pro drény. 2. V cenách je započteno přemístění sypaniny ze vzdálenosti 10 m od kraje výkopu nebo zasypávaného prostoru, měřeno k těžišti skládky. 3. Objem zásypu je rozdíl objemu výkopu a objemu do něho vestavěných konstrukcí nebo uložených vedení i s jejich obklady a podklady. Objem potrubí do DN 180, příp. i s obalem, se od objemu zásypu neodečítá. Pro stanovení objemu zásypu se od objemu výkopu odečítá i objem obsypu potrubí oceňovaný cenami souboru cen 175 Obsyp potrubí, přichází-li v úvahu . 4. Odklizení zbylého výkopku po provedení zásypu zářezů se šikmými stěnami pro podzemní vedení nebo zásypu jam a rýh pro podzemní vedení se oceňuje cenami souboru cen 167 Nakládání výkopku nebo sypaniny a 162 Vodorovné přemístění výkopku. 5. Rozprostření zbylého výkopku podél výkopu a nad výkopem po provedení zásypů zářezů se šikmými stěnami pro podzemní vedení nebo zásypu jam a rýh pro podzemní vedení se oceňuje cenami souborů cen 171 Uložení sypaniny do násypů. </t>
  </si>
  <si>
    <t>2,3*1,4*0,08*19 " drenážní vrstva 8 cm</t>
  </si>
  <si>
    <t>6</t>
  </si>
  <si>
    <t>174253301</t>
  </si>
  <si>
    <t>Zásyp rýh pro drény bez zhutnění, pro jakékoliv množství sběrné a svodné drény hloubky do 1 m</t>
  </si>
  <si>
    <t>m</t>
  </si>
  <si>
    <t>-1162949858</t>
  </si>
  <si>
    <t>https://podminky.urs.cz/item/CS_URS_2024_02/174253301</t>
  </si>
  <si>
    <t xml:space="preserve">Poznámka k souboru cen:_x000d_
1. Ceny jsou určeny pro zásyp rýhy vyhloubených rýhovačem. 2. Zásyp rýhy pro drény se zhutněním se oceňuje cenou 174 1 Zásyp sypaninou se zhutněním. 3. Zásyp kolem objektů na drenážní síti se oceňuje cenami 174 Zásyp sypaninou. Objem zásypu rýh se od tohoto zásypu neodečítá. 4. V cenách jsou započteny i náklady na navršení přebytečného výkopku nad rýhu nebo jeho rozprostření podél rýhy. 5. Délka rýhy se určuje v ose rýhy průběžně přes objekty. Drenážní objekty v rýze se od délky rýhy neodečítají. 6. Objem drenážních trubek se od objemu zásypu rýh ani od objemu zásypu kolem objektu neodečítá. </t>
  </si>
  <si>
    <t>1,4*19 " drenážní pás, š 20 cm, d 1,4 m, hl. 60 cm, jižní strana vegetačního ostrůvku</t>
  </si>
  <si>
    <t>7</t>
  </si>
  <si>
    <t>M</t>
  </si>
  <si>
    <t>58343930R</t>
  </si>
  <si>
    <t>kamenivo drcené hrubé frakce 16/32</t>
  </si>
  <si>
    <t>8</t>
  </si>
  <si>
    <t>-1923693925</t>
  </si>
  <si>
    <t>Poznámka k položce:_x000d_
cena vč. dopravy</t>
  </si>
  <si>
    <t>0,2*1,4*0,6*19 "drenážní pás, vegetační ostrůvek</t>
  </si>
  <si>
    <t>2,3*1,4*0,08*19 "drenážní vrstva, dno vegetačního ostrůvku</t>
  </si>
  <si>
    <t>Součet</t>
  </si>
  <si>
    <t>8,086*2 'Přepočtené koeficientem množství</t>
  </si>
  <si>
    <t>183101121</t>
  </si>
  <si>
    <t>Hloubení jamek pro vysazování rostlin v zemině skupiny 1 až 4 bez výměny půdy v rovině nebo na svahu do 1:5, objemu přes 0,40 do 1,00 m3</t>
  </si>
  <si>
    <t>kus</t>
  </si>
  <si>
    <t>999660702</t>
  </si>
  <si>
    <t>https://podminky.urs.cz/item/CS_URS_2024_02/183101121</t>
  </si>
  <si>
    <t xml:space="preserve">Poznámka k souboru cen:_x000d_
1. V cenách jsou započteny i náklady na případné naložení přebytečných výkopků na dopravní prostředek, odvoz na vzdálenost do 20 km a složení výkopků. 2. V cenách nejsou započteny náklady na uložení odpadu na skládku. 3. V cenách o sklonu svahu přes 1:1 jsou uvažovány podmínky pro svahy běžně schůdné; bez použití lezeckých technik. V případě použití lezeckých technik se tyto náklady oceňují individuálně. </t>
  </si>
  <si>
    <t>9</t>
  </si>
  <si>
    <t>184102116</t>
  </si>
  <si>
    <t>Výsadba dřeviny s balem do předem vyhloubené jamky se zalitím v rovině nebo na svahu do 1:5, při průměru balu přes 600 do 800 mm</t>
  </si>
  <si>
    <t>-1231175218</t>
  </si>
  <si>
    <t>https://podminky.urs.cz/item/CS_URS_2024_02/184102116</t>
  </si>
  <si>
    <t xml:space="preserve">Poznámka k souboru cen:_x000d_
1. Ceny lze použít i pro dřeviny pěstované v nádobách. 2. V cenách nejsou započteny náklady na vysazované dřeviny, tyto se oceňují ve specifikaci. 3. V cenách o sklonu svahu přes 1:1 jsou uvažovány podmínky pro svahy běžně schůdné; bez použití lezeckých technik. V případě použití lezeckých technik se tyto náklady oceňují individuálně. </t>
  </si>
  <si>
    <t>10</t>
  </si>
  <si>
    <t>184215133</t>
  </si>
  <si>
    <t>Ukotvení dřeviny kůly v rovině nebo na svahu do 1:5 třemi kůly, délky přes 2 do 3 m</t>
  </si>
  <si>
    <t>-1166549392</t>
  </si>
  <si>
    <t>https://podminky.urs.cz/item/CS_URS_2024_02/184215133</t>
  </si>
  <si>
    <t xml:space="preserve">Poznámka k souboru cen:_x000d_
1. V cenách jsou započteny i náklady na ochranu proti poškození kmene v místě vzepření. 2. V cenách nejsou započteny náklady na dodání kůlů, tyto se oceňují ve specifikaci. 3. Ceny jsou určeny pro ukotvení dřevin kůly o průměru do 100 mm. </t>
  </si>
  <si>
    <t>11</t>
  </si>
  <si>
    <t>60591255R</t>
  </si>
  <si>
    <t>kůl vyvazovací dřevěný impregnovaný D 6cm dl 2,5m</t>
  </si>
  <si>
    <t>2094783893</t>
  </si>
  <si>
    <t>184215412</t>
  </si>
  <si>
    <t>Zhotovení závlahové mísy u solitérních dřevin v rovině nebo na svahu do 1:5, o průměru mísy přes 0,5 do 1 m</t>
  </si>
  <si>
    <t>465515045</t>
  </si>
  <si>
    <t>https://podminky.urs.cz/item/CS_URS_2024_02/184215412</t>
  </si>
  <si>
    <t xml:space="preserve">Poznámka k souboru cen:_x000d_
1. V cenách jsou započteny i náklady na případné naložení vzniklého odpadu na dopravní prostředek, odvoz na vzdálenost do 20 km a složení odpadu. 2. V cenách nejsou započteny náklady na materiál pro zhotovení závlahové mísy, tento se oceňuje ve specifikaci. 3. V cenách o sklonu svahu přes 1:1 jsou uvažovány podmínky pro svahy běžně schůdné; bez použití lezeckých technik. V případě použití lezeckých technik se tyto náklady oceňují individuálně. </t>
  </si>
  <si>
    <t>13</t>
  </si>
  <si>
    <t>184911311</t>
  </si>
  <si>
    <t>Položení mulčovací textilie proti prorůstání plevelů kolem vysázených rostlin v rovině nebo na svahu do 1:5</t>
  </si>
  <si>
    <t>m2</t>
  </si>
  <si>
    <t>511616962</t>
  </si>
  <si>
    <t>https://podminky.urs.cz/item/CS_URS_2024_02/184911311</t>
  </si>
  <si>
    <t xml:space="preserve">(2,5*1,4)*19 "vegetační ostrůvek 2,5 x 1,4 m </t>
  </si>
  <si>
    <t>66,5*1,05 'Přepočtené koeficientem množství</t>
  </si>
  <si>
    <t>14</t>
  </si>
  <si>
    <t>69311191</t>
  </si>
  <si>
    <t>textilie mulčovací netkaná PP 80g/m2</t>
  </si>
  <si>
    <t>538753369</t>
  </si>
  <si>
    <t>15</t>
  </si>
  <si>
    <t>184911421</t>
  </si>
  <si>
    <t>Mulčování vysazených rostlin mulčovací kůrou, tl. do 100 mm v rovině nebo na svahu do 1:5</t>
  </si>
  <si>
    <t>833768452</t>
  </si>
  <si>
    <t>https://podminky.urs.cz/item/CS_URS_2024_02/184911421</t>
  </si>
  <si>
    <t xml:space="preserve">Poznámka k souboru cen:_x000d_
1. V cenách jsou započteny i náklady na naložení odpadu na dopravní prostředek, odvoz do 20 km a složení odpadu. 2. V cenách nejsou započteny náklady na: a) stabilizaci mulče proti erozi a přísady proti vznícení mulče. Tyto práce se oceňují individuálně, b) mulčovací kůru, tato se oceňuje ve specifikaci, c) uložení odpadu na skládku. 3. Tloušťka mulčovací kůry se měří v nakypřeném stavu. </t>
  </si>
  <si>
    <t>2,5*1,4*19" mulčování ostrůvků, vrstva tl. 5 cm</t>
  </si>
  <si>
    <t>16</t>
  </si>
  <si>
    <t>10391100</t>
  </si>
  <si>
    <t>kůra mulčovací VL</t>
  </si>
  <si>
    <t>834831789</t>
  </si>
  <si>
    <t>2,5*1,4*19 "mulčování vegetačních ostrůvků, vrstva tl. 5 cm</t>
  </si>
  <si>
    <t>66,5*0,05 'Přepočtené koeficientem množství</t>
  </si>
  <si>
    <t>17</t>
  </si>
  <si>
    <t>185802112</t>
  </si>
  <si>
    <t>Hnojení půdy nebo trávníku v rovině nebo na svahu do 1:5 vitahumem, kompostem nebo chlévskou mrvou</t>
  </si>
  <si>
    <t>-2010879823</t>
  </si>
  <si>
    <t>https://podminky.urs.cz/item/CS_URS_2024_02/185802112</t>
  </si>
  <si>
    <t xml:space="preserve">Poznámka k souboru cen:_x000d_
1. V cenách jsou započteny i náklady na rozprostření nebo rozdělení hnojiva. 2. V cenách o sklonu svahu přes 1:1 jsou uvažovány podmínky pro svahy běžně schůdné; bez použití lezeckých technik. V případě použití lezeckých technik se tyto náklady oceňují individuálně. </t>
  </si>
  <si>
    <t xml:space="preserve">2,3*1,4*0,5*19 " výměna půdy do  hloubky  50 cm, d 2,3 m</t>
  </si>
  <si>
    <t>30,59*1,8 'Přepočtené koeficientem množství</t>
  </si>
  <si>
    <t>18</t>
  </si>
  <si>
    <t>10321100</t>
  </si>
  <si>
    <t>zahradní substrát pro výsadbu VL</t>
  </si>
  <si>
    <t>1857395098</t>
  </si>
  <si>
    <t>2,3*1,4*0,5*19 "výměna půdy vegetační ostrůvek</t>
  </si>
  <si>
    <t>19</t>
  </si>
  <si>
    <t>R1</t>
  </si>
  <si>
    <t>Úvazek bavlněný, šířka 30 mm, balení po 50 bm</t>
  </si>
  <si>
    <t>-789727349</t>
  </si>
  <si>
    <t xml:space="preserve">Poznámka k položce:_x000d_
_x000d_
</t>
  </si>
  <si>
    <t>2,5*19 "2,5 m/strom kotvený 3 kůl</t>
  </si>
  <si>
    <t>20</t>
  </si>
  <si>
    <t>R2</t>
  </si>
  <si>
    <t>Vyvazovací příčka, půl kůlu, pr. 7 cm, d 60 cm</t>
  </si>
  <si>
    <t>-350199342</t>
  </si>
  <si>
    <t>19*3</t>
  </si>
  <si>
    <t>R10</t>
  </si>
  <si>
    <t>Zapažení výkopového prostoru - zásyp drenážního pásu</t>
  </si>
  <si>
    <t>1285164065</t>
  </si>
  <si>
    <t xml:space="preserve">Poznámka k položce:_x000d_
zapažení  jámy OSB deskou do hloubky 60 cm, po zasypání jámy substrátem bude deska vytažena</t>
  </si>
  <si>
    <t>22</t>
  </si>
  <si>
    <t>R12</t>
  </si>
  <si>
    <t>Dopravné náklady - rostliny</t>
  </si>
  <si>
    <t>-1164845442</t>
  </si>
  <si>
    <t>23</t>
  </si>
  <si>
    <t>R13</t>
  </si>
  <si>
    <t xml:space="preserve">Instalace protikořenové folie  0,5 m/50 bm</t>
  </si>
  <si>
    <t>1622231494</t>
  </si>
  <si>
    <t>7,8*19 "obvod vegetačního ostrůvku 2,5x1,4 m, 19 ks</t>
  </si>
  <si>
    <t>148,2*1,1 'Přepočtené koeficientem množství</t>
  </si>
  <si>
    <t>24</t>
  </si>
  <si>
    <t>R3</t>
  </si>
  <si>
    <t>Ochranný nátěr kmene</t>
  </si>
  <si>
    <t>kg</t>
  </si>
  <si>
    <t>-1484724920</t>
  </si>
  <si>
    <t xml:space="preserve">Poznámka k položce:_x000d_
850 g/m2_x000d_
ok 16/18 - 0,32 m2_x000d_
_x000d_
_x000d_
</t>
  </si>
  <si>
    <t xml:space="preserve">(0,32*19)*0,85 </t>
  </si>
  <si>
    <t>25</t>
  </si>
  <si>
    <t>R8</t>
  </si>
  <si>
    <t>Dopravné náklady - štěrk fr. 16/32</t>
  </si>
  <si>
    <t>kpl.</t>
  </si>
  <si>
    <t>1601829805</t>
  </si>
  <si>
    <t>998</t>
  </si>
  <si>
    <t>Přesun hmot</t>
  </si>
  <si>
    <t>26</t>
  </si>
  <si>
    <t>998231311</t>
  </si>
  <si>
    <t>Přesun hmot pro sadovnické a krajinářské úpravy strojně dopravní vzdálenost do 5000 m</t>
  </si>
  <si>
    <t>1996166894</t>
  </si>
  <si>
    <t>https://podminky.urs.cz/item/CS_URS_2024_02/998231311</t>
  </si>
  <si>
    <t>02</t>
  </si>
  <si>
    <t>Specifikace rostlin</t>
  </si>
  <si>
    <t>27</t>
  </si>
  <si>
    <t>S1</t>
  </si>
  <si>
    <t>Acer campestre, 16/18, zb.</t>
  </si>
  <si>
    <t>256</t>
  </si>
  <si>
    <t>64</t>
  </si>
  <si>
    <t>1171579318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</si>
</sst>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4" fontId="22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11101" TargetMode="External" /><Relationship Id="rId2" Type="http://schemas.openxmlformats.org/officeDocument/2006/relationships/hyperlink" Target="https://podminky.urs.cz/item/CS_URS_2024_02/162751113" TargetMode="External" /><Relationship Id="rId3" Type="http://schemas.openxmlformats.org/officeDocument/2006/relationships/hyperlink" Target="https://podminky.urs.cz/item/CS_URS_2024_02/171151111" TargetMode="External" /><Relationship Id="rId4" Type="http://schemas.openxmlformats.org/officeDocument/2006/relationships/hyperlink" Target="https://podminky.urs.cz/item/CS_URS_2024_02/171201221" TargetMode="External" /><Relationship Id="rId5" Type="http://schemas.openxmlformats.org/officeDocument/2006/relationships/hyperlink" Target="https://podminky.urs.cz/item/CS_URS_2024_02/174211101" TargetMode="External" /><Relationship Id="rId6" Type="http://schemas.openxmlformats.org/officeDocument/2006/relationships/hyperlink" Target="https://podminky.urs.cz/item/CS_URS_2024_02/174253301" TargetMode="External" /><Relationship Id="rId7" Type="http://schemas.openxmlformats.org/officeDocument/2006/relationships/hyperlink" Target="https://podminky.urs.cz/item/CS_URS_2024_02/183101121" TargetMode="External" /><Relationship Id="rId8" Type="http://schemas.openxmlformats.org/officeDocument/2006/relationships/hyperlink" Target="https://podminky.urs.cz/item/CS_URS_2024_02/184102116" TargetMode="External" /><Relationship Id="rId9" Type="http://schemas.openxmlformats.org/officeDocument/2006/relationships/hyperlink" Target="https://podminky.urs.cz/item/CS_URS_2024_02/184215133" TargetMode="External" /><Relationship Id="rId10" Type="http://schemas.openxmlformats.org/officeDocument/2006/relationships/hyperlink" Target="https://podminky.urs.cz/item/CS_URS_2024_02/184215412" TargetMode="External" /><Relationship Id="rId11" Type="http://schemas.openxmlformats.org/officeDocument/2006/relationships/hyperlink" Target="https://podminky.urs.cz/item/CS_URS_2024_02/184911311" TargetMode="External" /><Relationship Id="rId12" Type="http://schemas.openxmlformats.org/officeDocument/2006/relationships/hyperlink" Target="https://podminky.urs.cz/item/CS_URS_2024_02/184911421" TargetMode="External" /><Relationship Id="rId13" Type="http://schemas.openxmlformats.org/officeDocument/2006/relationships/hyperlink" Target="https://podminky.urs.cz/item/CS_URS_2024_02/185802112" TargetMode="External" /><Relationship Id="rId14" Type="http://schemas.openxmlformats.org/officeDocument/2006/relationships/hyperlink" Target="https://podminky.urs.cz/item/CS_URS_2024_02/998231311" TargetMode="External" /><Relationship Id="rId15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32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G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ROUND(AX94,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ROUND(AY94,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G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G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G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G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G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G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G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G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G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2024006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G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Výsadba stromořadí - ul. K Nemocnici, Cheb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G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G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Cheb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15. 7. 2024</v>
      </c>
      <c r="AN87" s="78"/>
      <c r="AO87" s="39"/>
      <c r="AP87" s="39"/>
      <c r="AQ87" s="39"/>
      <c r="AR87" s="43"/>
      <c r="BG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G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Cheb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Ing. Tomáš Prinz, DiS.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3"/>
      <c r="BG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34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7"/>
      <c r="BG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1"/>
      <c r="BG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0" t="s">
        <v>74</v>
      </c>
      <c r="BE92" s="100" t="s">
        <v>75</v>
      </c>
      <c r="BF92" s="101" t="s">
        <v>76</v>
      </c>
      <c r="BG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4"/>
      <c r="BG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SUM(AG94,AV94)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ROUND(SUM(AT95:AT96),2)</f>
        <v>0</v>
      </c>
      <c r="AU94" s="114">
        <f>ROUND(SUM(AU95:AU96),2)</f>
        <v>0</v>
      </c>
      <c r="AV94" s="114">
        <f>ROUND(SUM(AX94:AY94),2)</f>
        <v>0</v>
      </c>
      <c r="AW94" s="115">
        <f>ROUND(SUM(AW95:AW96),5)</f>
        <v>0</v>
      </c>
      <c r="AX94" s="114">
        <f>ROUND(BB94*L29,2)</f>
        <v>0</v>
      </c>
      <c r="AY94" s="114">
        <f>ROUND(BC94*L30,2)</f>
        <v>0</v>
      </c>
      <c r="AZ94" s="114">
        <f>ROUND(BD94*L29,2)</f>
        <v>0</v>
      </c>
      <c r="BA94" s="114">
        <f>ROUND(BE94*L30,2)</f>
        <v>0</v>
      </c>
      <c r="BB94" s="114">
        <f>ROUND(SUM(BB95:BB96),2)</f>
        <v>0</v>
      </c>
      <c r="BC94" s="114">
        <f>ROUND(SUM(BC95:BC96),2)</f>
        <v>0</v>
      </c>
      <c r="BD94" s="114">
        <f>ROUND(SUM(BD95:BD96),2)</f>
        <v>0</v>
      </c>
      <c r="BE94" s="114">
        <f>ROUND(SUM(BE95:BE96),2)</f>
        <v>0</v>
      </c>
      <c r="BF94" s="116">
        <f>ROUND(SUM(BF95:BF96),2)</f>
        <v>0</v>
      </c>
      <c r="BG94" s="6"/>
      <c r="BS94" s="117" t="s">
        <v>78</v>
      </c>
      <c r="BT94" s="117" t="s">
        <v>79</v>
      </c>
      <c r="BV94" s="117" t="s">
        <v>80</v>
      </c>
      <c r="BW94" s="117" t="s">
        <v>6</v>
      </c>
      <c r="BX94" s="117" t="s">
        <v>81</v>
      </c>
      <c r="CL94" s="117" t="s">
        <v>1</v>
      </c>
    </row>
    <row r="95" s="7" customFormat="1" ht="24.75" customHeight="1">
      <c r="A95" s="7"/>
      <c r="B95" s="118"/>
      <c r="C95" s="119"/>
      <c r="D95" s="120" t="s">
        <v>15</v>
      </c>
      <c r="E95" s="120"/>
      <c r="F95" s="120"/>
      <c r="G95" s="120"/>
      <c r="H95" s="120"/>
      <c r="I95" s="121"/>
      <c r="J95" s="120" t="s">
        <v>18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v>0</v>
      </c>
      <c r="AH95" s="121"/>
      <c r="AI95" s="121"/>
      <c r="AJ95" s="121"/>
      <c r="AK95" s="121"/>
      <c r="AL95" s="121"/>
      <c r="AM95" s="121"/>
      <c r="AN95" s="122">
        <f>SUM(AG95,AV95)</f>
        <v>0</v>
      </c>
      <c r="AO95" s="121"/>
      <c r="AP95" s="121"/>
      <c r="AQ95" s="123" t="s">
        <v>82</v>
      </c>
      <c r="AR95" s="124"/>
      <c r="AS95" s="125">
        <v>0</v>
      </c>
      <c r="AT95" s="126">
        <v>0</v>
      </c>
      <c r="AU95" s="126">
        <v>0</v>
      </c>
      <c r="AV95" s="126">
        <f>ROUND(SUM(AX95:AY95),2)</f>
        <v>0</v>
      </c>
      <c r="AW95" s="127"/>
      <c r="AX95" s="126"/>
      <c r="AY95" s="126"/>
      <c r="AZ95" s="126"/>
      <c r="BA95" s="126"/>
      <c r="BB95" s="126"/>
      <c r="BC95" s="126"/>
      <c r="BD95" s="126"/>
      <c r="BE95" s="126"/>
      <c r="BF95" s="128"/>
      <c r="BG95" s="7"/>
      <c r="BT95" s="129" t="s">
        <v>83</v>
      </c>
      <c r="BU95" s="129" t="s">
        <v>84</v>
      </c>
      <c r="BV95" s="129" t="s">
        <v>80</v>
      </c>
      <c r="BW95" s="129" t="s">
        <v>6</v>
      </c>
      <c r="BX95" s="129" t="s">
        <v>81</v>
      </c>
      <c r="CL95" s="129" t="s">
        <v>1</v>
      </c>
    </row>
    <row r="96" s="7" customFormat="1" ht="24.75" customHeight="1">
      <c r="A96" s="130" t="s">
        <v>85</v>
      </c>
      <c r="B96" s="118"/>
      <c r="C96" s="119"/>
      <c r="D96" s="120" t="s">
        <v>86</v>
      </c>
      <c r="E96" s="120"/>
      <c r="F96" s="120"/>
      <c r="G96" s="120"/>
      <c r="H96" s="120"/>
      <c r="I96" s="121"/>
      <c r="J96" s="120" t="s">
        <v>87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'2024006_01 - Výsadba stromů'!K32</f>
        <v>0</v>
      </c>
      <c r="AH96" s="121"/>
      <c r="AI96" s="121"/>
      <c r="AJ96" s="121"/>
      <c r="AK96" s="121"/>
      <c r="AL96" s="121"/>
      <c r="AM96" s="121"/>
      <c r="AN96" s="122">
        <f>SUM(AG96,AV96)</f>
        <v>0</v>
      </c>
      <c r="AO96" s="121"/>
      <c r="AP96" s="121"/>
      <c r="AQ96" s="123" t="s">
        <v>82</v>
      </c>
      <c r="AR96" s="124"/>
      <c r="AS96" s="131">
        <f>'2024006_01 - Výsadba stromů'!K30</f>
        <v>0</v>
      </c>
      <c r="AT96" s="132">
        <f>'2024006_01 - Výsadba stromů'!K31</f>
        <v>0</v>
      </c>
      <c r="AU96" s="132">
        <v>0</v>
      </c>
      <c r="AV96" s="132">
        <f>ROUND(SUM(AX96:AY96),2)</f>
        <v>0</v>
      </c>
      <c r="AW96" s="133">
        <f>'2024006_01 - Výsadba stromů'!T120</f>
        <v>0</v>
      </c>
      <c r="AX96" s="132">
        <f>'2024006_01 - Výsadba stromů'!K35</f>
        <v>0</v>
      </c>
      <c r="AY96" s="132">
        <f>'2024006_01 - Výsadba stromů'!K36</f>
        <v>0</v>
      </c>
      <c r="AZ96" s="132">
        <f>'2024006_01 - Výsadba stromů'!K37</f>
        <v>0</v>
      </c>
      <c r="BA96" s="132">
        <f>'2024006_01 - Výsadba stromů'!K38</f>
        <v>0</v>
      </c>
      <c r="BB96" s="132">
        <f>'2024006_01 - Výsadba stromů'!F35</f>
        <v>0</v>
      </c>
      <c r="BC96" s="132">
        <f>'2024006_01 - Výsadba stromů'!F36</f>
        <v>0</v>
      </c>
      <c r="BD96" s="132">
        <f>'2024006_01 - Výsadba stromů'!F37</f>
        <v>0</v>
      </c>
      <c r="BE96" s="132">
        <f>'2024006_01 - Výsadba stromů'!F38</f>
        <v>0</v>
      </c>
      <c r="BF96" s="134">
        <f>'2024006_01 - Výsadba stromů'!F39</f>
        <v>0</v>
      </c>
      <c r="BG96" s="7"/>
      <c r="BT96" s="129" t="s">
        <v>83</v>
      </c>
      <c r="BV96" s="129" t="s">
        <v>80</v>
      </c>
      <c r="BW96" s="129" t="s">
        <v>88</v>
      </c>
      <c r="BX96" s="129" t="s">
        <v>6</v>
      </c>
      <c r="CL96" s="129" t="s">
        <v>1</v>
      </c>
      <c r="CM96" s="129" t="s">
        <v>89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</row>
  </sheetData>
  <sheetProtection sheet="1" formatColumns="0" formatRows="0" objects="1" scenarios="1" spinCount="100000" saltValue="zho3KA10My6jH3oIqG1QjI8qm2+TQKLTxZ77J6AGJWMUv9eSWVbopFCsMXnXyl6BuzgMn26lsiKimYSRgovEjA==" hashValue="owd8IBf/CK5opRbyKtOqeCdho+Z220JMnP3ENTIetwV+118Osky0UDPk3nW1FuVUJHGlT9rjD+jkgdIn8gkyfQ==" algorithmName="SHA-512" password="CC35"/>
  <mergeCells count="46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G2"/>
  </mergeCells>
  <hyperlinks>
    <hyperlink ref="A96" location="'2024006_01 - Výsadba stromů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9"/>
      <c r="AT3" s="16" t="s">
        <v>89</v>
      </c>
    </row>
    <row r="4" s="1" customFormat="1" ht="24.96" customHeight="1">
      <c r="B4" s="19"/>
      <c r="D4" s="137" t="s">
        <v>90</v>
      </c>
      <c r="M4" s="19"/>
      <c r="N4" s="138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39" t="s">
        <v>17</v>
      </c>
      <c r="M6" s="19"/>
    </row>
    <row r="7" s="1" customFormat="1" ht="16.5" customHeight="1">
      <c r="B7" s="19"/>
      <c r="E7" s="140" t="str">
        <f>'Rekapitulace stavby'!K6</f>
        <v>Výsadba stromořadí - ul. K Nemocnici, Cheb</v>
      </c>
      <c r="F7" s="139"/>
      <c r="G7" s="139"/>
      <c r="H7" s="139"/>
      <c r="M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92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15. 7. 2024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32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4"/>
      <c r="M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148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39" t="s">
        <v>93</v>
      </c>
      <c r="F30" s="37"/>
      <c r="G30" s="37"/>
      <c r="H30" s="37"/>
      <c r="I30" s="37"/>
      <c r="J30" s="37"/>
      <c r="K30" s="149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39" t="s">
        <v>94</v>
      </c>
      <c r="F31" s="37"/>
      <c r="G31" s="37"/>
      <c r="H31" s="37"/>
      <c r="I31" s="37"/>
      <c r="J31" s="37"/>
      <c r="K31" s="149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0" t="s">
        <v>37</v>
      </c>
      <c r="E32" s="37"/>
      <c r="F32" s="37"/>
      <c r="G32" s="37"/>
      <c r="H32" s="37"/>
      <c r="I32" s="37"/>
      <c r="J32" s="37"/>
      <c r="K32" s="151">
        <f>ROUND(K120,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8"/>
      <c r="E33" s="148"/>
      <c r="F33" s="148"/>
      <c r="G33" s="148"/>
      <c r="H33" s="148"/>
      <c r="I33" s="148"/>
      <c r="J33" s="148"/>
      <c r="K33" s="148"/>
      <c r="L33" s="148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2" t="s">
        <v>39</v>
      </c>
      <c r="G34" s="37"/>
      <c r="H34" s="37"/>
      <c r="I34" s="152" t="s">
        <v>38</v>
      </c>
      <c r="J34" s="37"/>
      <c r="K34" s="152" t="s">
        <v>40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3" t="s">
        <v>41</v>
      </c>
      <c r="E35" s="139" t="s">
        <v>42</v>
      </c>
      <c r="F35" s="149">
        <f>ROUND((SUM(BE120:BE203)),  2)</f>
        <v>0</v>
      </c>
      <c r="G35" s="37"/>
      <c r="H35" s="37"/>
      <c r="I35" s="154">
        <v>0.20999999999999999</v>
      </c>
      <c r="J35" s="37"/>
      <c r="K35" s="149">
        <f>ROUND(((SUM(BE120:BE203))*I35),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9" t="s">
        <v>43</v>
      </c>
      <c r="F36" s="149">
        <f>ROUND((SUM(BF120:BF203)),  2)</f>
        <v>0</v>
      </c>
      <c r="G36" s="37"/>
      <c r="H36" s="37"/>
      <c r="I36" s="154">
        <v>0.12</v>
      </c>
      <c r="J36" s="37"/>
      <c r="K36" s="149">
        <f>ROUND(((SUM(BF120:BF203))*I36),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49">
        <f>ROUND((SUM(BG120:BG203)),  2)</f>
        <v>0</v>
      </c>
      <c r="G37" s="37"/>
      <c r="H37" s="37"/>
      <c r="I37" s="154">
        <v>0.20999999999999999</v>
      </c>
      <c r="J37" s="37"/>
      <c r="K37" s="149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9" t="s">
        <v>45</v>
      </c>
      <c r="F38" s="149">
        <f>ROUND((SUM(BH120:BH203)),  2)</f>
        <v>0</v>
      </c>
      <c r="G38" s="37"/>
      <c r="H38" s="37"/>
      <c r="I38" s="154">
        <v>0.12</v>
      </c>
      <c r="J38" s="37"/>
      <c r="K38" s="149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9" t="s">
        <v>46</v>
      </c>
      <c r="F39" s="149">
        <f>ROUND((SUM(BI120:BI203)),  2)</f>
        <v>0</v>
      </c>
      <c r="G39" s="37"/>
      <c r="H39" s="37"/>
      <c r="I39" s="154">
        <v>0</v>
      </c>
      <c r="J39" s="37"/>
      <c r="K39" s="149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5"/>
      <c r="D41" s="156" t="s">
        <v>47</v>
      </c>
      <c r="E41" s="157"/>
      <c r="F41" s="157"/>
      <c r="G41" s="158" t="s">
        <v>48</v>
      </c>
      <c r="H41" s="159" t="s">
        <v>49</v>
      </c>
      <c r="I41" s="157"/>
      <c r="J41" s="157"/>
      <c r="K41" s="160">
        <f>SUM(K32:K39)</f>
        <v>0</v>
      </c>
      <c r="L41" s="161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163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165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168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165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95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Výsadba stromořadí - ul. K Nemocnici, Cheb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2024006_01 - Výsadba stromů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Cheb</v>
      </c>
      <c r="G89" s="39"/>
      <c r="H89" s="39"/>
      <c r="I89" s="31" t="s">
        <v>23</v>
      </c>
      <c r="J89" s="78" t="str">
        <f>IF(J12="","",J12)</f>
        <v>15. 7. 2024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9"/>
      <c r="E91" s="39"/>
      <c r="F91" s="26" t="str">
        <f>E15</f>
        <v>Město Cheb</v>
      </c>
      <c r="G91" s="39"/>
      <c r="H91" s="39"/>
      <c r="I91" s="31" t="s">
        <v>31</v>
      </c>
      <c r="J91" s="35" t="str">
        <f>E21</f>
        <v>Ing. Tomáš Prinz, DiS.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96</v>
      </c>
      <c r="D94" s="175"/>
      <c r="E94" s="175"/>
      <c r="F94" s="175"/>
      <c r="G94" s="175"/>
      <c r="H94" s="175"/>
      <c r="I94" s="176" t="s">
        <v>97</v>
      </c>
      <c r="J94" s="176" t="s">
        <v>98</v>
      </c>
      <c r="K94" s="176" t="s">
        <v>99</v>
      </c>
      <c r="L94" s="175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100</v>
      </c>
      <c r="D96" s="39"/>
      <c r="E96" s="39"/>
      <c r="F96" s="39"/>
      <c r="G96" s="39"/>
      <c r="H96" s="39"/>
      <c r="I96" s="109">
        <f>Q120</f>
        <v>0</v>
      </c>
      <c r="J96" s="109">
        <f>R120</f>
        <v>0</v>
      </c>
      <c r="K96" s="109">
        <f>K120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101</v>
      </c>
    </row>
    <row r="97" s="9" customFormat="1" ht="24.96" customHeight="1">
      <c r="A97" s="9"/>
      <c r="B97" s="178"/>
      <c r="C97" s="179"/>
      <c r="D97" s="180" t="s">
        <v>102</v>
      </c>
      <c r="E97" s="181"/>
      <c r="F97" s="181"/>
      <c r="G97" s="181"/>
      <c r="H97" s="181"/>
      <c r="I97" s="182">
        <f>Q121</f>
        <v>0</v>
      </c>
      <c r="J97" s="182">
        <f>R121</f>
        <v>0</v>
      </c>
      <c r="K97" s="182">
        <f>K121</f>
        <v>0</v>
      </c>
      <c r="L97" s="179"/>
      <c r="M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103</v>
      </c>
      <c r="E98" s="187"/>
      <c r="F98" s="187"/>
      <c r="G98" s="187"/>
      <c r="H98" s="187"/>
      <c r="I98" s="188">
        <f>Q122</f>
        <v>0</v>
      </c>
      <c r="J98" s="188">
        <f>R122</f>
        <v>0</v>
      </c>
      <c r="K98" s="188">
        <f>K122</f>
        <v>0</v>
      </c>
      <c r="L98" s="185"/>
      <c r="M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104</v>
      </c>
      <c r="E99" s="187"/>
      <c r="F99" s="187"/>
      <c r="G99" s="187"/>
      <c r="H99" s="187"/>
      <c r="I99" s="188">
        <f>Q199</f>
        <v>0</v>
      </c>
      <c r="J99" s="188">
        <f>R199</f>
        <v>0</v>
      </c>
      <c r="K99" s="188">
        <f>K199</f>
        <v>0</v>
      </c>
      <c r="L99" s="185"/>
      <c r="M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105</v>
      </c>
      <c r="E100" s="181"/>
      <c r="F100" s="181"/>
      <c r="G100" s="181"/>
      <c r="H100" s="181"/>
      <c r="I100" s="182">
        <f>Q202</f>
        <v>0</v>
      </c>
      <c r="J100" s="182">
        <f>R202</f>
        <v>0</v>
      </c>
      <c r="K100" s="182">
        <f>K202</f>
        <v>0</v>
      </c>
      <c r="L100" s="179"/>
      <c r="M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106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17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Výsadba stromořadí - ul. K Nemocnici, Cheb</v>
      </c>
      <c r="F110" s="31"/>
      <c r="G110" s="31"/>
      <c r="H110" s="31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91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2024006_01 - Výsadba stromů</v>
      </c>
      <c r="F112" s="39"/>
      <c r="G112" s="39"/>
      <c r="H112" s="39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21</v>
      </c>
      <c r="D114" s="39"/>
      <c r="E114" s="39"/>
      <c r="F114" s="26" t="str">
        <f>F12</f>
        <v>Cheb</v>
      </c>
      <c r="G114" s="39"/>
      <c r="H114" s="39"/>
      <c r="I114" s="31" t="s">
        <v>23</v>
      </c>
      <c r="J114" s="78" t="str">
        <f>IF(J12="","",J12)</f>
        <v>15. 7. 2024</v>
      </c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5.65" customHeight="1">
      <c r="A116" s="37"/>
      <c r="B116" s="38"/>
      <c r="C116" s="31" t="s">
        <v>25</v>
      </c>
      <c r="D116" s="39"/>
      <c r="E116" s="39"/>
      <c r="F116" s="26" t="str">
        <f>E15</f>
        <v>Město Cheb</v>
      </c>
      <c r="G116" s="39"/>
      <c r="H116" s="39"/>
      <c r="I116" s="31" t="s">
        <v>31</v>
      </c>
      <c r="J116" s="35" t="str">
        <f>E21</f>
        <v>Ing. Tomáš Prinz, DiS.</v>
      </c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29</v>
      </c>
      <c r="D117" s="39"/>
      <c r="E117" s="39"/>
      <c r="F117" s="26" t="str">
        <f>IF(E18="","",E18)</f>
        <v>Vyplň údaj</v>
      </c>
      <c r="G117" s="39"/>
      <c r="H117" s="39"/>
      <c r="I117" s="31" t="s">
        <v>34</v>
      </c>
      <c r="J117" s="35" t="str">
        <f>E24</f>
        <v xml:space="preserve"> </v>
      </c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107</v>
      </c>
      <c r="D119" s="193" t="s">
        <v>62</v>
      </c>
      <c r="E119" s="193" t="s">
        <v>58</v>
      </c>
      <c r="F119" s="193" t="s">
        <v>59</v>
      </c>
      <c r="G119" s="193" t="s">
        <v>108</v>
      </c>
      <c r="H119" s="193" t="s">
        <v>109</v>
      </c>
      <c r="I119" s="193" t="s">
        <v>110</v>
      </c>
      <c r="J119" s="193" t="s">
        <v>111</v>
      </c>
      <c r="K119" s="193" t="s">
        <v>99</v>
      </c>
      <c r="L119" s="194" t="s">
        <v>112</v>
      </c>
      <c r="M119" s="195"/>
      <c r="N119" s="99" t="s">
        <v>1</v>
      </c>
      <c r="O119" s="100" t="s">
        <v>41</v>
      </c>
      <c r="P119" s="100" t="s">
        <v>113</v>
      </c>
      <c r="Q119" s="100" t="s">
        <v>114</v>
      </c>
      <c r="R119" s="100" t="s">
        <v>115</v>
      </c>
      <c r="S119" s="100" t="s">
        <v>116</v>
      </c>
      <c r="T119" s="100" t="s">
        <v>117</v>
      </c>
      <c r="U119" s="100" t="s">
        <v>118</v>
      </c>
      <c r="V119" s="100" t="s">
        <v>119</v>
      </c>
      <c r="W119" s="100" t="s">
        <v>120</v>
      </c>
      <c r="X119" s="101" t="s">
        <v>121</v>
      </c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122</v>
      </c>
      <c r="D120" s="39"/>
      <c r="E120" s="39"/>
      <c r="F120" s="39"/>
      <c r="G120" s="39"/>
      <c r="H120" s="39"/>
      <c r="I120" s="39"/>
      <c r="J120" s="39"/>
      <c r="K120" s="196">
        <f>BK120</f>
        <v>0</v>
      </c>
      <c r="L120" s="39"/>
      <c r="M120" s="43"/>
      <c r="N120" s="102"/>
      <c r="O120" s="197"/>
      <c r="P120" s="103"/>
      <c r="Q120" s="198">
        <f>Q121+Q202</f>
        <v>0</v>
      </c>
      <c r="R120" s="198">
        <f>R121+R202</f>
        <v>0</v>
      </c>
      <c r="S120" s="103"/>
      <c r="T120" s="199">
        <f>T121+T202</f>
        <v>0</v>
      </c>
      <c r="U120" s="103"/>
      <c r="V120" s="199">
        <f>V121+V202</f>
        <v>23.685626000000003</v>
      </c>
      <c r="W120" s="103"/>
      <c r="X120" s="200">
        <f>X121+X202</f>
        <v>0</v>
      </c>
      <c r="Y120" s="37"/>
      <c r="Z120" s="37"/>
      <c r="AA120" s="37"/>
      <c r="AB120" s="37"/>
      <c r="AC120" s="37"/>
      <c r="AD120" s="37"/>
      <c r="AE120" s="37"/>
      <c r="AT120" s="16" t="s">
        <v>78</v>
      </c>
      <c r="AU120" s="16" t="s">
        <v>101</v>
      </c>
      <c r="BK120" s="201">
        <f>BK121+BK202</f>
        <v>0</v>
      </c>
    </row>
    <row r="121" s="12" customFormat="1" ht="25.92" customHeight="1">
      <c r="A121" s="12"/>
      <c r="B121" s="202"/>
      <c r="C121" s="203"/>
      <c r="D121" s="204" t="s">
        <v>78</v>
      </c>
      <c r="E121" s="205" t="s">
        <v>123</v>
      </c>
      <c r="F121" s="205" t="s">
        <v>124</v>
      </c>
      <c r="G121" s="203"/>
      <c r="H121" s="203"/>
      <c r="I121" s="206"/>
      <c r="J121" s="206"/>
      <c r="K121" s="207">
        <f>BK121</f>
        <v>0</v>
      </c>
      <c r="L121" s="203"/>
      <c r="M121" s="208"/>
      <c r="N121" s="209"/>
      <c r="O121" s="210"/>
      <c r="P121" s="210"/>
      <c r="Q121" s="211">
        <f>Q122+Q199</f>
        <v>0</v>
      </c>
      <c r="R121" s="211">
        <f>R122+R199</f>
        <v>0</v>
      </c>
      <c r="S121" s="210"/>
      <c r="T121" s="212">
        <f>T122+T199</f>
        <v>0</v>
      </c>
      <c r="U121" s="210"/>
      <c r="V121" s="212">
        <f>V122+V199</f>
        <v>23.685626000000003</v>
      </c>
      <c r="W121" s="210"/>
      <c r="X121" s="213">
        <f>X122+X199</f>
        <v>0</v>
      </c>
      <c r="Y121" s="12"/>
      <c r="Z121" s="12"/>
      <c r="AA121" s="12"/>
      <c r="AB121" s="12"/>
      <c r="AC121" s="12"/>
      <c r="AD121" s="12"/>
      <c r="AE121" s="12"/>
      <c r="AR121" s="214" t="s">
        <v>83</v>
      </c>
      <c r="AT121" s="215" t="s">
        <v>78</v>
      </c>
      <c r="AU121" s="215" t="s">
        <v>79</v>
      </c>
      <c r="AY121" s="214" t="s">
        <v>125</v>
      </c>
      <c r="BK121" s="216">
        <f>BK122+BK199</f>
        <v>0</v>
      </c>
    </row>
    <row r="122" s="12" customFormat="1" ht="22.8" customHeight="1">
      <c r="A122" s="12"/>
      <c r="B122" s="202"/>
      <c r="C122" s="203"/>
      <c r="D122" s="204" t="s">
        <v>78</v>
      </c>
      <c r="E122" s="217" t="s">
        <v>83</v>
      </c>
      <c r="F122" s="217" t="s">
        <v>126</v>
      </c>
      <c r="G122" s="203"/>
      <c r="H122" s="203"/>
      <c r="I122" s="206"/>
      <c r="J122" s="206"/>
      <c r="K122" s="218">
        <f>BK122</f>
        <v>0</v>
      </c>
      <c r="L122" s="203"/>
      <c r="M122" s="208"/>
      <c r="N122" s="209"/>
      <c r="O122" s="210"/>
      <c r="P122" s="210"/>
      <c r="Q122" s="211">
        <f>SUM(Q123:Q198)</f>
        <v>0</v>
      </c>
      <c r="R122" s="211">
        <f>SUM(R123:R198)</f>
        <v>0</v>
      </c>
      <c r="S122" s="210"/>
      <c r="T122" s="212">
        <f>SUM(T123:T198)</f>
        <v>0</v>
      </c>
      <c r="U122" s="210"/>
      <c r="V122" s="212">
        <f>SUM(V123:V198)</f>
        <v>23.685626000000003</v>
      </c>
      <c r="W122" s="210"/>
      <c r="X122" s="213">
        <f>SUM(X123:X198)</f>
        <v>0</v>
      </c>
      <c r="Y122" s="12"/>
      <c r="Z122" s="12"/>
      <c r="AA122" s="12"/>
      <c r="AB122" s="12"/>
      <c r="AC122" s="12"/>
      <c r="AD122" s="12"/>
      <c r="AE122" s="12"/>
      <c r="AR122" s="214" t="s">
        <v>83</v>
      </c>
      <c r="AT122" s="215" t="s">
        <v>78</v>
      </c>
      <c r="AU122" s="215" t="s">
        <v>83</v>
      </c>
      <c r="AY122" s="214" t="s">
        <v>125</v>
      </c>
      <c r="BK122" s="216">
        <f>SUM(BK123:BK198)</f>
        <v>0</v>
      </c>
    </row>
    <row r="123" s="2" customFormat="1" ht="33" customHeight="1">
      <c r="A123" s="37"/>
      <c r="B123" s="38"/>
      <c r="C123" s="219" t="s">
        <v>83</v>
      </c>
      <c r="D123" s="219" t="s">
        <v>127</v>
      </c>
      <c r="E123" s="220" t="s">
        <v>128</v>
      </c>
      <c r="F123" s="221" t="s">
        <v>129</v>
      </c>
      <c r="G123" s="222" t="s">
        <v>130</v>
      </c>
      <c r="H123" s="223">
        <v>39.899999999999999</v>
      </c>
      <c r="I123" s="224"/>
      <c r="J123" s="224"/>
      <c r="K123" s="225">
        <f>ROUND(P123*H123,2)</f>
        <v>0</v>
      </c>
      <c r="L123" s="221" t="s">
        <v>131</v>
      </c>
      <c r="M123" s="43"/>
      <c r="N123" s="226" t="s">
        <v>1</v>
      </c>
      <c r="O123" s="227" t="s">
        <v>42</v>
      </c>
      <c r="P123" s="228">
        <f>I123+J123</f>
        <v>0</v>
      </c>
      <c r="Q123" s="228">
        <f>ROUND(I123*H123,2)</f>
        <v>0</v>
      </c>
      <c r="R123" s="228">
        <f>ROUND(J123*H123,2)</f>
        <v>0</v>
      </c>
      <c r="S123" s="90"/>
      <c r="T123" s="229">
        <f>S123*H123</f>
        <v>0</v>
      </c>
      <c r="U123" s="229">
        <v>0</v>
      </c>
      <c r="V123" s="229">
        <f>U123*H123</f>
        <v>0</v>
      </c>
      <c r="W123" s="229">
        <v>0</v>
      </c>
      <c r="X123" s="230">
        <f>W123*H123</f>
        <v>0</v>
      </c>
      <c r="Y123" s="37"/>
      <c r="Z123" s="37"/>
      <c r="AA123" s="37"/>
      <c r="AB123" s="37"/>
      <c r="AC123" s="37"/>
      <c r="AD123" s="37"/>
      <c r="AE123" s="37"/>
      <c r="AR123" s="231" t="s">
        <v>132</v>
      </c>
      <c r="AT123" s="231" t="s">
        <v>127</v>
      </c>
      <c r="AU123" s="231" t="s">
        <v>89</v>
      </c>
      <c r="AY123" s="16" t="s">
        <v>125</v>
      </c>
      <c r="BE123" s="232">
        <f>IF(O123="základní",K123,0)</f>
        <v>0</v>
      </c>
      <c r="BF123" s="232">
        <f>IF(O123="snížená",K123,0)</f>
        <v>0</v>
      </c>
      <c r="BG123" s="232">
        <f>IF(O123="zákl. přenesená",K123,0)</f>
        <v>0</v>
      </c>
      <c r="BH123" s="232">
        <f>IF(O123="sníž. přenesená",K123,0)</f>
        <v>0</v>
      </c>
      <c r="BI123" s="232">
        <f>IF(O123="nulová",K123,0)</f>
        <v>0</v>
      </c>
      <c r="BJ123" s="16" t="s">
        <v>83</v>
      </c>
      <c r="BK123" s="232">
        <f>ROUND(P123*H123,2)</f>
        <v>0</v>
      </c>
      <c r="BL123" s="16" t="s">
        <v>132</v>
      </c>
      <c r="BM123" s="231" t="s">
        <v>133</v>
      </c>
    </row>
    <row r="124" s="2" customFormat="1">
      <c r="A124" s="37"/>
      <c r="B124" s="38"/>
      <c r="C124" s="39"/>
      <c r="D124" s="233" t="s">
        <v>134</v>
      </c>
      <c r="E124" s="39"/>
      <c r="F124" s="234" t="s">
        <v>135</v>
      </c>
      <c r="G124" s="39"/>
      <c r="H124" s="39"/>
      <c r="I124" s="235"/>
      <c r="J124" s="235"/>
      <c r="K124" s="39"/>
      <c r="L124" s="39"/>
      <c r="M124" s="43"/>
      <c r="N124" s="236"/>
      <c r="O124" s="237"/>
      <c r="P124" s="90"/>
      <c r="Q124" s="90"/>
      <c r="R124" s="90"/>
      <c r="S124" s="90"/>
      <c r="T124" s="90"/>
      <c r="U124" s="90"/>
      <c r="V124" s="90"/>
      <c r="W124" s="90"/>
      <c r="X124" s="91"/>
      <c r="Y124" s="37"/>
      <c r="Z124" s="37"/>
      <c r="AA124" s="37"/>
      <c r="AB124" s="37"/>
      <c r="AC124" s="37"/>
      <c r="AD124" s="37"/>
      <c r="AE124" s="37"/>
      <c r="AT124" s="16" t="s">
        <v>134</v>
      </c>
      <c r="AU124" s="16" t="s">
        <v>89</v>
      </c>
    </row>
    <row r="125" s="2" customFormat="1">
      <c r="A125" s="37"/>
      <c r="B125" s="38"/>
      <c r="C125" s="39"/>
      <c r="D125" s="238" t="s">
        <v>136</v>
      </c>
      <c r="E125" s="39"/>
      <c r="F125" s="239" t="s">
        <v>137</v>
      </c>
      <c r="G125" s="39"/>
      <c r="H125" s="39"/>
      <c r="I125" s="235"/>
      <c r="J125" s="235"/>
      <c r="K125" s="39"/>
      <c r="L125" s="39"/>
      <c r="M125" s="43"/>
      <c r="N125" s="236"/>
      <c r="O125" s="237"/>
      <c r="P125" s="90"/>
      <c r="Q125" s="90"/>
      <c r="R125" s="90"/>
      <c r="S125" s="90"/>
      <c r="T125" s="90"/>
      <c r="U125" s="90"/>
      <c r="V125" s="90"/>
      <c r="W125" s="90"/>
      <c r="X125" s="91"/>
      <c r="Y125" s="37"/>
      <c r="Z125" s="37"/>
      <c r="AA125" s="37"/>
      <c r="AB125" s="37"/>
      <c r="AC125" s="37"/>
      <c r="AD125" s="37"/>
      <c r="AE125" s="37"/>
      <c r="AT125" s="16" t="s">
        <v>136</v>
      </c>
      <c r="AU125" s="16" t="s">
        <v>89</v>
      </c>
    </row>
    <row r="126" s="13" customFormat="1">
      <c r="A126" s="13"/>
      <c r="B126" s="240"/>
      <c r="C126" s="241"/>
      <c r="D126" s="238" t="s">
        <v>138</v>
      </c>
      <c r="E126" s="242" t="s">
        <v>1</v>
      </c>
      <c r="F126" s="243" t="s">
        <v>139</v>
      </c>
      <c r="G126" s="241"/>
      <c r="H126" s="244">
        <v>39.899999999999999</v>
      </c>
      <c r="I126" s="245"/>
      <c r="J126" s="245"/>
      <c r="K126" s="241"/>
      <c r="L126" s="241"/>
      <c r="M126" s="246"/>
      <c r="N126" s="247"/>
      <c r="O126" s="248"/>
      <c r="P126" s="248"/>
      <c r="Q126" s="248"/>
      <c r="R126" s="248"/>
      <c r="S126" s="248"/>
      <c r="T126" s="248"/>
      <c r="U126" s="248"/>
      <c r="V126" s="248"/>
      <c r="W126" s="248"/>
      <c r="X126" s="249"/>
      <c r="Y126" s="13"/>
      <c r="Z126" s="13"/>
      <c r="AA126" s="13"/>
      <c r="AB126" s="13"/>
      <c r="AC126" s="13"/>
      <c r="AD126" s="13"/>
      <c r="AE126" s="13"/>
      <c r="AT126" s="250" t="s">
        <v>138</v>
      </c>
      <c r="AU126" s="250" t="s">
        <v>89</v>
      </c>
      <c r="AV126" s="13" t="s">
        <v>89</v>
      </c>
      <c r="AW126" s="13" t="s">
        <v>5</v>
      </c>
      <c r="AX126" s="13" t="s">
        <v>83</v>
      </c>
      <c r="AY126" s="250" t="s">
        <v>125</v>
      </c>
    </row>
    <row r="127" s="2" customFormat="1" ht="62.7" customHeight="1">
      <c r="A127" s="37"/>
      <c r="B127" s="38"/>
      <c r="C127" s="219" t="s">
        <v>89</v>
      </c>
      <c r="D127" s="219" t="s">
        <v>127</v>
      </c>
      <c r="E127" s="220" t="s">
        <v>140</v>
      </c>
      <c r="F127" s="221" t="s">
        <v>141</v>
      </c>
      <c r="G127" s="222" t="s">
        <v>130</v>
      </c>
      <c r="H127" s="223">
        <v>39.899999999999999</v>
      </c>
      <c r="I127" s="224"/>
      <c r="J127" s="224"/>
      <c r="K127" s="225">
        <f>ROUND(P127*H127,2)</f>
        <v>0</v>
      </c>
      <c r="L127" s="221" t="s">
        <v>131</v>
      </c>
      <c r="M127" s="43"/>
      <c r="N127" s="226" t="s">
        <v>1</v>
      </c>
      <c r="O127" s="227" t="s">
        <v>42</v>
      </c>
      <c r="P127" s="228">
        <f>I127+J127</f>
        <v>0</v>
      </c>
      <c r="Q127" s="228">
        <f>ROUND(I127*H127,2)</f>
        <v>0</v>
      </c>
      <c r="R127" s="228">
        <f>ROUND(J127*H127,2)</f>
        <v>0</v>
      </c>
      <c r="S127" s="90"/>
      <c r="T127" s="229">
        <f>S127*H127</f>
        <v>0</v>
      </c>
      <c r="U127" s="229">
        <v>0</v>
      </c>
      <c r="V127" s="229">
        <f>U127*H127</f>
        <v>0</v>
      </c>
      <c r="W127" s="229">
        <v>0</v>
      </c>
      <c r="X127" s="230">
        <f>W127*H127</f>
        <v>0</v>
      </c>
      <c r="Y127" s="37"/>
      <c r="Z127" s="37"/>
      <c r="AA127" s="37"/>
      <c r="AB127" s="37"/>
      <c r="AC127" s="37"/>
      <c r="AD127" s="37"/>
      <c r="AE127" s="37"/>
      <c r="AR127" s="231" t="s">
        <v>132</v>
      </c>
      <c r="AT127" s="231" t="s">
        <v>127</v>
      </c>
      <c r="AU127" s="231" t="s">
        <v>89</v>
      </c>
      <c r="AY127" s="16" t="s">
        <v>125</v>
      </c>
      <c r="BE127" s="232">
        <f>IF(O127="základní",K127,0)</f>
        <v>0</v>
      </c>
      <c r="BF127" s="232">
        <f>IF(O127="snížená",K127,0)</f>
        <v>0</v>
      </c>
      <c r="BG127" s="232">
        <f>IF(O127="zákl. přenesená",K127,0)</f>
        <v>0</v>
      </c>
      <c r="BH127" s="232">
        <f>IF(O127="sníž. přenesená",K127,0)</f>
        <v>0</v>
      </c>
      <c r="BI127" s="232">
        <f>IF(O127="nulová",K127,0)</f>
        <v>0</v>
      </c>
      <c r="BJ127" s="16" t="s">
        <v>83</v>
      </c>
      <c r="BK127" s="232">
        <f>ROUND(P127*H127,2)</f>
        <v>0</v>
      </c>
      <c r="BL127" s="16" t="s">
        <v>132</v>
      </c>
      <c r="BM127" s="231" t="s">
        <v>142</v>
      </c>
    </row>
    <row r="128" s="2" customFormat="1">
      <c r="A128" s="37"/>
      <c r="B128" s="38"/>
      <c r="C128" s="39"/>
      <c r="D128" s="233" t="s">
        <v>134</v>
      </c>
      <c r="E128" s="39"/>
      <c r="F128" s="234" t="s">
        <v>143</v>
      </c>
      <c r="G128" s="39"/>
      <c r="H128" s="39"/>
      <c r="I128" s="235"/>
      <c r="J128" s="235"/>
      <c r="K128" s="39"/>
      <c r="L128" s="39"/>
      <c r="M128" s="43"/>
      <c r="N128" s="236"/>
      <c r="O128" s="237"/>
      <c r="P128" s="90"/>
      <c r="Q128" s="90"/>
      <c r="R128" s="90"/>
      <c r="S128" s="90"/>
      <c r="T128" s="90"/>
      <c r="U128" s="90"/>
      <c r="V128" s="90"/>
      <c r="W128" s="90"/>
      <c r="X128" s="91"/>
      <c r="Y128" s="37"/>
      <c r="Z128" s="37"/>
      <c r="AA128" s="37"/>
      <c r="AB128" s="37"/>
      <c r="AC128" s="37"/>
      <c r="AD128" s="37"/>
      <c r="AE128" s="37"/>
      <c r="AT128" s="16" t="s">
        <v>134</v>
      </c>
      <c r="AU128" s="16" t="s">
        <v>89</v>
      </c>
    </row>
    <row r="129" s="2" customFormat="1">
      <c r="A129" s="37"/>
      <c r="B129" s="38"/>
      <c r="C129" s="39"/>
      <c r="D129" s="238" t="s">
        <v>144</v>
      </c>
      <c r="E129" s="39"/>
      <c r="F129" s="239" t="s">
        <v>145</v>
      </c>
      <c r="G129" s="39"/>
      <c r="H129" s="39"/>
      <c r="I129" s="235"/>
      <c r="J129" s="235"/>
      <c r="K129" s="39"/>
      <c r="L129" s="39"/>
      <c r="M129" s="43"/>
      <c r="N129" s="236"/>
      <c r="O129" s="237"/>
      <c r="P129" s="90"/>
      <c r="Q129" s="90"/>
      <c r="R129" s="90"/>
      <c r="S129" s="90"/>
      <c r="T129" s="90"/>
      <c r="U129" s="90"/>
      <c r="V129" s="90"/>
      <c r="W129" s="90"/>
      <c r="X129" s="91"/>
      <c r="Y129" s="37"/>
      <c r="Z129" s="37"/>
      <c r="AA129" s="37"/>
      <c r="AB129" s="37"/>
      <c r="AC129" s="37"/>
      <c r="AD129" s="37"/>
      <c r="AE129" s="37"/>
      <c r="AT129" s="16" t="s">
        <v>144</v>
      </c>
      <c r="AU129" s="16" t="s">
        <v>89</v>
      </c>
    </row>
    <row r="130" s="13" customFormat="1">
      <c r="A130" s="13"/>
      <c r="B130" s="240"/>
      <c r="C130" s="241"/>
      <c r="D130" s="238" t="s">
        <v>138</v>
      </c>
      <c r="E130" s="242" t="s">
        <v>1</v>
      </c>
      <c r="F130" s="243" t="s">
        <v>139</v>
      </c>
      <c r="G130" s="241"/>
      <c r="H130" s="244">
        <v>39.899999999999999</v>
      </c>
      <c r="I130" s="245"/>
      <c r="J130" s="245"/>
      <c r="K130" s="241"/>
      <c r="L130" s="241"/>
      <c r="M130" s="246"/>
      <c r="N130" s="247"/>
      <c r="O130" s="248"/>
      <c r="P130" s="248"/>
      <c r="Q130" s="248"/>
      <c r="R130" s="248"/>
      <c r="S130" s="248"/>
      <c r="T130" s="248"/>
      <c r="U130" s="248"/>
      <c r="V130" s="248"/>
      <c r="W130" s="248"/>
      <c r="X130" s="249"/>
      <c r="Y130" s="13"/>
      <c r="Z130" s="13"/>
      <c r="AA130" s="13"/>
      <c r="AB130" s="13"/>
      <c r="AC130" s="13"/>
      <c r="AD130" s="13"/>
      <c r="AE130" s="13"/>
      <c r="AT130" s="250" t="s">
        <v>138</v>
      </c>
      <c r="AU130" s="250" t="s">
        <v>89</v>
      </c>
      <c r="AV130" s="13" t="s">
        <v>89</v>
      </c>
      <c r="AW130" s="13" t="s">
        <v>5</v>
      </c>
      <c r="AX130" s="13" t="s">
        <v>83</v>
      </c>
      <c r="AY130" s="250" t="s">
        <v>125</v>
      </c>
    </row>
    <row r="131" s="2" customFormat="1" ht="44.25" customHeight="1">
      <c r="A131" s="37"/>
      <c r="B131" s="38"/>
      <c r="C131" s="219" t="s">
        <v>146</v>
      </c>
      <c r="D131" s="219" t="s">
        <v>127</v>
      </c>
      <c r="E131" s="220" t="s">
        <v>147</v>
      </c>
      <c r="F131" s="221" t="s">
        <v>148</v>
      </c>
      <c r="G131" s="222" t="s">
        <v>130</v>
      </c>
      <c r="H131" s="223">
        <v>39.899999999999999</v>
      </c>
      <c r="I131" s="224"/>
      <c r="J131" s="224"/>
      <c r="K131" s="225">
        <f>ROUND(P131*H131,2)</f>
        <v>0</v>
      </c>
      <c r="L131" s="221" t="s">
        <v>131</v>
      </c>
      <c r="M131" s="43"/>
      <c r="N131" s="226" t="s">
        <v>1</v>
      </c>
      <c r="O131" s="227" t="s">
        <v>42</v>
      </c>
      <c r="P131" s="228">
        <f>I131+J131</f>
        <v>0</v>
      </c>
      <c r="Q131" s="228">
        <f>ROUND(I131*H131,2)</f>
        <v>0</v>
      </c>
      <c r="R131" s="228">
        <f>ROUND(J131*H131,2)</f>
        <v>0</v>
      </c>
      <c r="S131" s="90"/>
      <c r="T131" s="229">
        <f>S131*H131</f>
        <v>0</v>
      </c>
      <c r="U131" s="229">
        <v>0</v>
      </c>
      <c r="V131" s="229">
        <f>U131*H131</f>
        <v>0</v>
      </c>
      <c r="W131" s="229">
        <v>0</v>
      </c>
      <c r="X131" s="230">
        <f>W131*H131</f>
        <v>0</v>
      </c>
      <c r="Y131" s="37"/>
      <c r="Z131" s="37"/>
      <c r="AA131" s="37"/>
      <c r="AB131" s="37"/>
      <c r="AC131" s="37"/>
      <c r="AD131" s="37"/>
      <c r="AE131" s="37"/>
      <c r="AR131" s="231" t="s">
        <v>132</v>
      </c>
      <c r="AT131" s="231" t="s">
        <v>127</v>
      </c>
      <c r="AU131" s="231" t="s">
        <v>89</v>
      </c>
      <c r="AY131" s="16" t="s">
        <v>125</v>
      </c>
      <c r="BE131" s="232">
        <f>IF(O131="základní",K131,0)</f>
        <v>0</v>
      </c>
      <c r="BF131" s="232">
        <f>IF(O131="snížená",K131,0)</f>
        <v>0</v>
      </c>
      <c r="BG131" s="232">
        <f>IF(O131="zákl. přenesená",K131,0)</f>
        <v>0</v>
      </c>
      <c r="BH131" s="232">
        <f>IF(O131="sníž. přenesená",K131,0)</f>
        <v>0</v>
      </c>
      <c r="BI131" s="232">
        <f>IF(O131="nulová",K131,0)</f>
        <v>0</v>
      </c>
      <c r="BJ131" s="16" t="s">
        <v>83</v>
      </c>
      <c r="BK131" s="232">
        <f>ROUND(P131*H131,2)</f>
        <v>0</v>
      </c>
      <c r="BL131" s="16" t="s">
        <v>132</v>
      </c>
      <c r="BM131" s="231" t="s">
        <v>149</v>
      </c>
    </row>
    <row r="132" s="2" customFormat="1">
      <c r="A132" s="37"/>
      <c r="B132" s="38"/>
      <c r="C132" s="39"/>
      <c r="D132" s="233" t="s">
        <v>134</v>
      </c>
      <c r="E132" s="39"/>
      <c r="F132" s="234" t="s">
        <v>150</v>
      </c>
      <c r="G132" s="39"/>
      <c r="H132" s="39"/>
      <c r="I132" s="235"/>
      <c r="J132" s="235"/>
      <c r="K132" s="39"/>
      <c r="L132" s="39"/>
      <c r="M132" s="43"/>
      <c r="N132" s="236"/>
      <c r="O132" s="237"/>
      <c r="P132" s="90"/>
      <c r="Q132" s="90"/>
      <c r="R132" s="90"/>
      <c r="S132" s="90"/>
      <c r="T132" s="90"/>
      <c r="U132" s="90"/>
      <c r="V132" s="90"/>
      <c r="W132" s="90"/>
      <c r="X132" s="91"/>
      <c r="Y132" s="37"/>
      <c r="Z132" s="37"/>
      <c r="AA132" s="37"/>
      <c r="AB132" s="37"/>
      <c r="AC132" s="37"/>
      <c r="AD132" s="37"/>
      <c r="AE132" s="37"/>
      <c r="AT132" s="16" t="s">
        <v>134</v>
      </c>
      <c r="AU132" s="16" t="s">
        <v>89</v>
      </c>
    </row>
    <row r="133" s="2" customFormat="1" ht="44.25" customHeight="1">
      <c r="A133" s="37"/>
      <c r="B133" s="38"/>
      <c r="C133" s="219" t="s">
        <v>132</v>
      </c>
      <c r="D133" s="219" t="s">
        <v>127</v>
      </c>
      <c r="E133" s="220" t="s">
        <v>151</v>
      </c>
      <c r="F133" s="221" t="s">
        <v>152</v>
      </c>
      <c r="G133" s="222" t="s">
        <v>153</v>
      </c>
      <c r="H133" s="223">
        <v>71.819999999999993</v>
      </c>
      <c r="I133" s="224"/>
      <c r="J133" s="224"/>
      <c r="K133" s="225">
        <f>ROUND(P133*H133,2)</f>
        <v>0</v>
      </c>
      <c r="L133" s="221" t="s">
        <v>131</v>
      </c>
      <c r="M133" s="43"/>
      <c r="N133" s="226" t="s">
        <v>1</v>
      </c>
      <c r="O133" s="227" t="s">
        <v>42</v>
      </c>
      <c r="P133" s="228">
        <f>I133+J133</f>
        <v>0</v>
      </c>
      <c r="Q133" s="228">
        <f>ROUND(I133*H133,2)</f>
        <v>0</v>
      </c>
      <c r="R133" s="228">
        <f>ROUND(J133*H133,2)</f>
        <v>0</v>
      </c>
      <c r="S133" s="90"/>
      <c r="T133" s="229">
        <f>S133*H133</f>
        <v>0</v>
      </c>
      <c r="U133" s="229">
        <v>0</v>
      </c>
      <c r="V133" s="229">
        <f>U133*H133</f>
        <v>0</v>
      </c>
      <c r="W133" s="229">
        <v>0</v>
      </c>
      <c r="X133" s="230">
        <f>W133*H133</f>
        <v>0</v>
      </c>
      <c r="Y133" s="37"/>
      <c r="Z133" s="37"/>
      <c r="AA133" s="37"/>
      <c r="AB133" s="37"/>
      <c r="AC133" s="37"/>
      <c r="AD133" s="37"/>
      <c r="AE133" s="37"/>
      <c r="AR133" s="231" t="s">
        <v>132</v>
      </c>
      <c r="AT133" s="231" t="s">
        <v>127</v>
      </c>
      <c r="AU133" s="231" t="s">
        <v>89</v>
      </c>
      <c r="AY133" s="16" t="s">
        <v>125</v>
      </c>
      <c r="BE133" s="232">
        <f>IF(O133="základní",K133,0)</f>
        <v>0</v>
      </c>
      <c r="BF133" s="232">
        <f>IF(O133="snížená",K133,0)</f>
        <v>0</v>
      </c>
      <c r="BG133" s="232">
        <f>IF(O133="zákl. přenesená",K133,0)</f>
        <v>0</v>
      </c>
      <c r="BH133" s="232">
        <f>IF(O133="sníž. přenesená",K133,0)</f>
        <v>0</v>
      </c>
      <c r="BI133" s="232">
        <f>IF(O133="nulová",K133,0)</f>
        <v>0</v>
      </c>
      <c r="BJ133" s="16" t="s">
        <v>83</v>
      </c>
      <c r="BK133" s="232">
        <f>ROUND(P133*H133,2)</f>
        <v>0</v>
      </c>
      <c r="BL133" s="16" t="s">
        <v>132</v>
      </c>
      <c r="BM133" s="231" t="s">
        <v>154</v>
      </c>
    </row>
    <row r="134" s="2" customFormat="1">
      <c r="A134" s="37"/>
      <c r="B134" s="38"/>
      <c r="C134" s="39"/>
      <c r="D134" s="233" t="s">
        <v>134</v>
      </c>
      <c r="E134" s="39"/>
      <c r="F134" s="234" t="s">
        <v>155</v>
      </c>
      <c r="G134" s="39"/>
      <c r="H134" s="39"/>
      <c r="I134" s="235"/>
      <c r="J134" s="235"/>
      <c r="K134" s="39"/>
      <c r="L134" s="39"/>
      <c r="M134" s="43"/>
      <c r="N134" s="236"/>
      <c r="O134" s="237"/>
      <c r="P134" s="90"/>
      <c r="Q134" s="90"/>
      <c r="R134" s="90"/>
      <c r="S134" s="90"/>
      <c r="T134" s="90"/>
      <c r="U134" s="90"/>
      <c r="V134" s="90"/>
      <c r="W134" s="90"/>
      <c r="X134" s="91"/>
      <c r="Y134" s="37"/>
      <c r="Z134" s="37"/>
      <c r="AA134" s="37"/>
      <c r="AB134" s="37"/>
      <c r="AC134" s="37"/>
      <c r="AD134" s="37"/>
      <c r="AE134" s="37"/>
      <c r="AT134" s="16" t="s">
        <v>134</v>
      </c>
      <c r="AU134" s="16" t="s">
        <v>89</v>
      </c>
    </row>
    <row r="135" s="2" customFormat="1">
      <c r="A135" s="37"/>
      <c r="B135" s="38"/>
      <c r="C135" s="39"/>
      <c r="D135" s="238" t="s">
        <v>144</v>
      </c>
      <c r="E135" s="39"/>
      <c r="F135" s="239" t="s">
        <v>145</v>
      </c>
      <c r="G135" s="39"/>
      <c r="H135" s="39"/>
      <c r="I135" s="235"/>
      <c r="J135" s="235"/>
      <c r="K135" s="39"/>
      <c r="L135" s="39"/>
      <c r="M135" s="43"/>
      <c r="N135" s="236"/>
      <c r="O135" s="237"/>
      <c r="P135" s="90"/>
      <c r="Q135" s="90"/>
      <c r="R135" s="90"/>
      <c r="S135" s="90"/>
      <c r="T135" s="90"/>
      <c r="U135" s="90"/>
      <c r="V135" s="90"/>
      <c r="W135" s="90"/>
      <c r="X135" s="91"/>
      <c r="Y135" s="37"/>
      <c r="Z135" s="37"/>
      <c r="AA135" s="37"/>
      <c r="AB135" s="37"/>
      <c r="AC135" s="37"/>
      <c r="AD135" s="37"/>
      <c r="AE135" s="37"/>
      <c r="AT135" s="16" t="s">
        <v>144</v>
      </c>
      <c r="AU135" s="16" t="s">
        <v>89</v>
      </c>
    </row>
    <row r="136" s="13" customFormat="1">
      <c r="A136" s="13"/>
      <c r="B136" s="240"/>
      <c r="C136" s="241"/>
      <c r="D136" s="238" t="s">
        <v>138</v>
      </c>
      <c r="E136" s="241"/>
      <c r="F136" s="243" t="s">
        <v>156</v>
      </c>
      <c r="G136" s="241"/>
      <c r="H136" s="244">
        <v>71.819999999999993</v>
      </c>
      <c r="I136" s="245"/>
      <c r="J136" s="245"/>
      <c r="K136" s="241"/>
      <c r="L136" s="241"/>
      <c r="M136" s="246"/>
      <c r="N136" s="247"/>
      <c r="O136" s="248"/>
      <c r="P136" s="248"/>
      <c r="Q136" s="248"/>
      <c r="R136" s="248"/>
      <c r="S136" s="248"/>
      <c r="T136" s="248"/>
      <c r="U136" s="248"/>
      <c r="V136" s="248"/>
      <c r="W136" s="248"/>
      <c r="X136" s="249"/>
      <c r="Y136" s="13"/>
      <c r="Z136" s="13"/>
      <c r="AA136" s="13"/>
      <c r="AB136" s="13"/>
      <c r="AC136" s="13"/>
      <c r="AD136" s="13"/>
      <c r="AE136" s="13"/>
      <c r="AT136" s="250" t="s">
        <v>138</v>
      </c>
      <c r="AU136" s="250" t="s">
        <v>89</v>
      </c>
      <c r="AV136" s="13" t="s">
        <v>89</v>
      </c>
      <c r="AW136" s="13" t="s">
        <v>4</v>
      </c>
      <c r="AX136" s="13" t="s">
        <v>83</v>
      </c>
      <c r="AY136" s="250" t="s">
        <v>125</v>
      </c>
    </row>
    <row r="137" s="2" customFormat="1" ht="44.25" customHeight="1">
      <c r="A137" s="37"/>
      <c r="B137" s="38"/>
      <c r="C137" s="219" t="s">
        <v>157</v>
      </c>
      <c r="D137" s="219" t="s">
        <v>127</v>
      </c>
      <c r="E137" s="220" t="s">
        <v>158</v>
      </c>
      <c r="F137" s="221" t="s">
        <v>159</v>
      </c>
      <c r="G137" s="222" t="s">
        <v>130</v>
      </c>
      <c r="H137" s="223">
        <v>4.8940000000000001</v>
      </c>
      <c r="I137" s="224"/>
      <c r="J137" s="224"/>
      <c r="K137" s="225">
        <f>ROUND(P137*H137,2)</f>
        <v>0</v>
      </c>
      <c r="L137" s="221" t="s">
        <v>131</v>
      </c>
      <c r="M137" s="43"/>
      <c r="N137" s="226" t="s">
        <v>1</v>
      </c>
      <c r="O137" s="227" t="s">
        <v>42</v>
      </c>
      <c r="P137" s="228">
        <f>I137+J137</f>
        <v>0</v>
      </c>
      <c r="Q137" s="228">
        <f>ROUND(I137*H137,2)</f>
        <v>0</v>
      </c>
      <c r="R137" s="228">
        <f>ROUND(J137*H137,2)</f>
        <v>0</v>
      </c>
      <c r="S137" s="90"/>
      <c r="T137" s="229">
        <f>S137*H137</f>
        <v>0</v>
      </c>
      <c r="U137" s="229">
        <v>0</v>
      </c>
      <c r="V137" s="229">
        <f>U137*H137</f>
        <v>0</v>
      </c>
      <c r="W137" s="229">
        <v>0</v>
      </c>
      <c r="X137" s="230">
        <f>W137*H137</f>
        <v>0</v>
      </c>
      <c r="Y137" s="37"/>
      <c r="Z137" s="37"/>
      <c r="AA137" s="37"/>
      <c r="AB137" s="37"/>
      <c r="AC137" s="37"/>
      <c r="AD137" s="37"/>
      <c r="AE137" s="37"/>
      <c r="AR137" s="231" t="s">
        <v>132</v>
      </c>
      <c r="AT137" s="231" t="s">
        <v>127</v>
      </c>
      <c r="AU137" s="231" t="s">
        <v>89</v>
      </c>
      <c r="AY137" s="16" t="s">
        <v>125</v>
      </c>
      <c r="BE137" s="232">
        <f>IF(O137="základní",K137,0)</f>
        <v>0</v>
      </c>
      <c r="BF137" s="232">
        <f>IF(O137="snížená",K137,0)</f>
        <v>0</v>
      </c>
      <c r="BG137" s="232">
        <f>IF(O137="zákl. přenesená",K137,0)</f>
        <v>0</v>
      </c>
      <c r="BH137" s="232">
        <f>IF(O137="sníž. přenesená",K137,0)</f>
        <v>0</v>
      </c>
      <c r="BI137" s="232">
        <f>IF(O137="nulová",K137,0)</f>
        <v>0</v>
      </c>
      <c r="BJ137" s="16" t="s">
        <v>83</v>
      </c>
      <c r="BK137" s="232">
        <f>ROUND(P137*H137,2)</f>
        <v>0</v>
      </c>
      <c r="BL137" s="16" t="s">
        <v>132</v>
      </c>
      <c r="BM137" s="231" t="s">
        <v>160</v>
      </c>
    </row>
    <row r="138" s="2" customFormat="1">
      <c r="A138" s="37"/>
      <c r="B138" s="38"/>
      <c r="C138" s="39"/>
      <c r="D138" s="233" t="s">
        <v>134</v>
      </c>
      <c r="E138" s="39"/>
      <c r="F138" s="234" t="s">
        <v>161</v>
      </c>
      <c r="G138" s="39"/>
      <c r="H138" s="39"/>
      <c r="I138" s="235"/>
      <c r="J138" s="235"/>
      <c r="K138" s="39"/>
      <c r="L138" s="39"/>
      <c r="M138" s="43"/>
      <c r="N138" s="236"/>
      <c r="O138" s="237"/>
      <c r="P138" s="90"/>
      <c r="Q138" s="90"/>
      <c r="R138" s="90"/>
      <c r="S138" s="90"/>
      <c r="T138" s="90"/>
      <c r="U138" s="90"/>
      <c r="V138" s="90"/>
      <c r="W138" s="90"/>
      <c r="X138" s="91"/>
      <c r="Y138" s="37"/>
      <c r="Z138" s="37"/>
      <c r="AA138" s="37"/>
      <c r="AB138" s="37"/>
      <c r="AC138" s="37"/>
      <c r="AD138" s="37"/>
      <c r="AE138" s="37"/>
      <c r="AT138" s="16" t="s">
        <v>134</v>
      </c>
      <c r="AU138" s="16" t="s">
        <v>89</v>
      </c>
    </row>
    <row r="139" s="2" customFormat="1">
      <c r="A139" s="37"/>
      <c r="B139" s="38"/>
      <c r="C139" s="39"/>
      <c r="D139" s="238" t="s">
        <v>136</v>
      </c>
      <c r="E139" s="39"/>
      <c r="F139" s="239" t="s">
        <v>162</v>
      </c>
      <c r="G139" s="39"/>
      <c r="H139" s="39"/>
      <c r="I139" s="235"/>
      <c r="J139" s="235"/>
      <c r="K139" s="39"/>
      <c r="L139" s="39"/>
      <c r="M139" s="43"/>
      <c r="N139" s="236"/>
      <c r="O139" s="237"/>
      <c r="P139" s="90"/>
      <c r="Q139" s="90"/>
      <c r="R139" s="90"/>
      <c r="S139" s="90"/>
      <c r="T139" s="90"/>
      <c r="U139" s="90"/>
      <c r="V139" s="90"/>
      <c r="W139" s="90"/>
      <c r="X139" s="91"/>
      <c r="Y139" s="37"/>
      <c r="Z139" s="37"/>
      <c r="AA139" s="37"/>
      <c r="AB139" s="37"/>
      <c r="AC139" s="37"/>
      <c r="AD139" s="37"/>
      <c r="AE139" s="37"/>
      <c r="AT139" s="16" t="s">
        <v>136</v>
      </c>
      <c r="AU139" s="16" t="s">
        <v>89</v>
      </c>
    </row>
    <row r="140" s="13" customFormat="1">
      <c r="A140" s="13"/>
      <c r="B140" s="240"/>
      <c r="C140" s="241"/>
      <c r="D140" s="238" t="s">
        <v>138</v>
      </c>
      <c r="E140" s="242" t="s">
        <v>1</v>
      </c>
      <c r="F140" s="243" t="s">
        <v>163</v>
      </c>
      <c r="G140" s="241"/>
      <c r="H140" s="244">
        <v>4.8940000000000001</v>
      </c>
      <c r="I140" s="245"/>
      <c r="J140" s="245"/>
      <c r="K140" s="241"/>
      <c r="L140" s="241"/>
      <c r="M140" s="246"/>
      <c r="N140" s="247"/>
      <c r="O140" s="248"/>
      <c r="P140" s="248"/>
      <c r="Q140" s="248"/>
      <c r="R140" s="248"/>
      <c r="S140" s="248"/>
      <c r="T140" s="248"/>
      <c r="U140" s="248"/>
      <c r="V140" s="248"/>
      <c r="W140" s="248"/>
      <c r="X140" s="249"/>
      <c r="Y140" s="13"/>
      <c r="Z140" s="13"/>
      <c r="AA140" s="13"/>
      <c r="AB140" s="13"/>
      <c r="AC140" s="13"/>
      <c r="AD140" s="13"/>
      <c r="AE140" s="13"/>
      <c r="AT140" s="250" t="s">
        <v>138</v>
      </c>
      <c r="AU140" s="250" t="s">
        <v>89</v>
      </c>
      <c r="AV140" s="13" t="s">
        <v>89</v>
      </c>
      <c r="AW140" s="13" t="s">
        <v>5</v>
      </c>
      <c r="AX140" s="13" t="s">
        <v>83</v>
      </c>
      <c r="AY140" s="250" t="s">
        <v>125</v>
      </c>
    </row>
    <row r="141" s="2" customFormat="1" ht="33" customHeight="1">
      <c r="A141" s="37"/>
      <c r="B141" s="38"/>
      <c r="C141" s="219" t="s">
        <v>164</v>
      </c>
      <c r="D141" s="219" t="s">
        <v>127</v>
      </c>
      <c r="E141" s="220" t="s">
        <v>165</v>
      </c>
      <c r="F141" s="221" t="s">
        <v>166</v>
      </c>
      <c r="G141" s="222" t="s">
        <v>167</v>
      </c>
      <c r="H141" s="223">
        <v>26.600000000000001</v>
      </c>
      <c r="I141" s="224"/>
      <c r="J141" s="224"/>
      <c r="K141" s="225">
        <f>ROUND(P141*H141,2)</f>
        <v>0</v>
      </c>
      <c r="L141" s="221" t="s">
        <v>131</v>
      </c>
      <c r="M141" s="43"/>
      <c r="N141" s="226" t="s">
        <v>1</v>
      </c>
      <c r="O141" s="227" t="s">
        <v>42</v>
      </c>
      <c r="P141" s="228">
        <f>I141+J141</f>
        <v>0</v>
      </c>
      <c r="Q141" s="228">
        <f>ROUND(I141*H141,2)</f>
        <v>0</v>
      </c>
      <c r="R141" s="228">
        <f>ROUND(J141*H141,2)</f>
        <v>0</v>
      </c>
      <c r="S141" s="90"/>
      <c r="T141" s="229">
        <f>S141*H141</f>
        <v>0</v>
      </c>
      <c r="U141" s="229">
        <v>0</v>
      </c>
      <c r="V141" s="229">
        <f>U141*H141</f>
        <v>0</v>
      </c>
      <c r="W141" s="229">
        <v>0</v>
      </c>
      <c r="X141" s="230">
        <f>W141*H141</f>
        <v>0</v>
      </c>
      <c r="Y141" s="37"/>
      <c r="Z141" s="37"/>
      <c r="AA141" s="37"/>
      <c r="AB141" s="37"/>
      <c r="AC141" s="37"/>
      <c r="AD141" s="37"/>
      <c r="AE141" s="37"/>
      <c r="AR141" s="231" t="s">
        <v>132</v>
      </c>
      <c r="AT141" s="231" t="s">
        <v>127</v>
      </c>
      <c r="AU141" s="231" t="s">
        <v>89</v>
      </c>
      <c r="AY141" s="16" t="s">
        <v>125</v>
      </c>
      <c r="BE141" s="232">
        <f>IF(O141="základní",K141,0)</f>
        <v>0</v>
      </c>
      <c r="BF141" s="232">
        <f>IF(O141="snížená",K141,0)</f>
        <v>0</v>
      </c>
      <c r="BG141" s="232">
        <f>IF(O141="zákl. přenesená",K141,0)</f>
        <v>0</v>
      </c>
      <c r="BH141" s="232">
        <f>IF(O141="sníž. přenesená",K141,0)</f>
        <v>0</v>
      </c>
      <c r="BI141" s="232">
        <f>IF(O141="nulová",K141,0)</f>
        <v>0</v>
      </c>
      <c r="BJ141" s="16" t="s">
        <v>83</v>
      </c>
      <c r="BK141" s="232">
        <f>ROUND(P141*H141,2)</f>
        <v>0</v>
      </c>
      <c r="BL141" s="16" t="s">
        <v>132</v>
      </c>
      <c r="BM141" s="231" t="s">
        <v>168</v>
      </c>
    </row>
    <row r="142" s="2" customFormat="1">
      <c r="A142" s="37"/>
      <c r="B142" s="38"/>
      <c r="C142" s="39"/>
      <c r="D142" s="233" t="s">
        <v>134</v>
      </c>
      <c r="E142" s="39"/>
      <c r="F142" s="234" t="s">
        <v>169</v>
      </c>
      <c r="G142" s="39"/>
      <c r="H142" s="39"/>
      <c r="I142" s="235"/>
      <c r="J142" s="235"/>
      <c r="K142" s="39"/>
      <c r="L142" s="39"/>
      <c r="M142" s="43"/>
      <c r="N142" s="236"/>
      <c r="O142" s="237"/>
      <c r="P142" s="90"/>
      <c r="Q142" s="90"/>
      <c r="R142" s="90"/>
      <c r="S142" s="90"/>
      <c r="T142" s="90"/>
      <c r="U142" s="90"/>
      <c r="V142" s="90"/>
      <c r="W142" s="90"/>
      <c r="X142" s="91"/>
      <c r="Y142" s="37"/>
      <c r="Z142" s="37"/>
      <c r="AA142" s="37"/>
      <c r="AB142" s="37"/>
      <c r="AC142" s="37"/>
      <c r="AD142" s="37"/>
      <c r="AE142" s="37"/>
      <c r="AT142" s="16" t="s">
        <v>134</v>
      </c>
      <c r="AU142" s="16" t="s">
        <v>89</v>
      </c>
    </row>
    <row r="143" s="2" customFormat="1">
      <c r="A143" s="37"/>
      <c r="B143" s="38"/>
      <c r="C143" s="39"/>
      <c r="D143" s="238" t="s">
        <v>136</v>
      </c>
      <c r="E143" s="39"/>
      <c r="F143" s="239" t="s">
        <v>170</v>
      </c>
      <c r="G143" s="39"/>
      <c r="H143" s="39"/>
      <c r="I143" s="235"/>
      <c r="J143" s="235"/>
      <c r="K143" s="39"/>
      <c r="L143" s="39"/>
      <c r="M143" s="43"/>
      <c r="N143" s="236"/>
      <c r="O143" s="237"/>
      <c r="P143" s="90"/>
      <c r="Q143" s="90"/>
      <c r="R143" s="90"/>
      <c r="S143" s="90"/>
      <c r="T143" s="90"/>
      <c r="U143" s="90"/>
      <c r="V143" s="90"/>
      <c r="W143" s="90"/>
      <c r="X143" s="91"/>
      <c r="Y143" s="37"/>
      <c r="Z143" s="37"/>
      <c r="AA143" s="37"/>
      <c r="AB143" s="37"/>
      <c r="AC143" s="37"/>
      <c r="AD143" s="37"/>
      <c r="AE143" s="37"/>
      <c r="AT143" s="16" t="s">
        <v>136</v>
      </c>
      <c r="AU143" s="16" t="s">
        <v>89</v>
      </c>
    </row>
    <row r="144" s="13" customFormat="1">
      <c r="A144" s="13"/>
      <c r="B144" s="240"/>
      <c r="C144" s="241"/>
      <c r="D144" s="238" t="s">
        <v>138</v>
      </c>
      <c r="E144" s="242" t="s">
        <v>1</v>
      </c>
      <c r="F144" s="243" t="s">
        <v>171</v>
      </c>
      <c r="G144" s="241"/>
      <c r="H144" s="244">
        <v>26.600000000000001</v>
      </c>
      <c r="I144" s="245"/>
      <c r="J144" s="245"/>
      <c r="K144" s="241"/>
      <c r="L144" s="241"/>
      <c r="M144" s="246"/>
      <c r="N144" s="247"/>
      <c r="O144" s="248"/>
      <c r="P144" s="248"/>
      <c r="Q144" s="248"/>
      <c r="R144" s="248"/>
      <c r="S144" s="248"/>
      <c r="T144" s="248"/>
      <c r="U144" s="248"/>
      <c r="V144" s="248"/>
      <c r="W144" s="248"/>
      <c r="X144" s="249"/>
      <c r="Y144" s="13"/>
      <c r="Z144" s="13"/>
      <c r="AA144" s="13"/>
      <c r="AB144" s="13"/>
      <c r="AC144" s="13"/>
      <c r="AD144" s="13"/>
      <c r="AE144" s="13"/>
      <c r="AT144" s="250" t="s">
        <v>138</v>
      </c>
      <c r="AU144" s="250" t="s">
        <v>89</v>
      </c>
      <c r="AV144" s="13" t="s">
        <v>89</v>
      </c>
      <c r="AW144" s="13" t="s">
        <v>5</v>
      </c>
      <c r="AX144" s="13" t="s">
        <v>83</v>
      </c>
      <c r="AY144" s="250" t="s">
        <v>125</v>
      </c>
    </row>
    <row r="145" s="2" customFormat="1" ht="24.15" customHeight="1">
      <c r="A145" s="37"/>
      <c r="B145" s="38"/>
      <c r="C145" s="251" t="s">
        <v>172</v>
      </c>
      <c r="D145" s="251" t="s">
        <v>173</v>
      </c>
      <c r="E145" s="252" t="s">
        <v>174</v>
      </c>
      <c r="F145" s="253" t="s">
        <v>175</v>
      </c>
      <c r="G145" s="254" t="s">
        <v>153</v>
      </c>
      <c r="H145" s="255">
        <v>16.172000000000001</v>
      </c>
      <c r="I145" s="256"/>
      <c r="J145" s="257"/>
      <c r="K145" s="258">
        <f>ROUND(P145*H145,2)</f>
        <v>0</v>
      </c>
      <c r="L145" s="253" t="s">
        <v>131</v>
      </c>
      <c r="M145" s="259"/>
      <c r="N145" s="260" t="s">
        <v>1</v>
      </c>
      <c r="O145" s="227" t="s">
        <v>42</v>
      </c>
      <c r="P145" s="228">
        <f>I145+J145</f>
        <v>0</v>
      </c>
      <c r="Q145" s="228">
        <f>ROUND(I145*H145,2)</f>
        <v>0</v>
      </c>
      <c r="R145" s="228">
        <f>ROUND(J145*H145,2)</f>
        <v>0</v>
      </c>
      <c r="S145" s="90"/>
      <c r="T145" s="229">
        <f>S145*H145</f>
        <v>0</v>
      </c>
      <c r="U145" s="229">
        <v>1</v>
      </c>
      <c r="V145" s="229">
        <f>U145*H145</f>
        <v>16.172000000000001</v>
      </c>
      <c r="W145" s="229">
        <v>0</v>
      </c>
      <c r="X145" s="230">
        <f>W145*H145</f>
        <v>0</v>
      </c>
      <c r="Y145" s="37"/>
      <c r="Z145" s="37"/>
      <c r="AA145" s="37"/>
      <c r="AB145" s="37"/>
      <c r="AC145" s="37"/>
      <c r="AD145" s="37"/>
      <c r="AE145" s="37"/>
      <c r="AR145" s="231" t="s">
        <v>176</v>
      </c>
      <c r="AT145" s="231" t="s">
        <v>173</v>
      </c>
      <c r="AU145" s="231" t="s">
        <v>89</v>
      </c>
      <c r="AY145" s="16" t="s">
        <v>125</v>
      </c>
      <c r="BE145" s="232">
        <f>IF(O145="základní",K145,0)</f>
        <v>0</v>
      </c>
      <c r="BF145" s="232">
        <f>IF(O145="snížená",K145,0)</f>
        <v>0</v>
      </c>
      <c r="BG145" s="232">
        <f>IF(O145="zákl. přenesená",K145,0)</f>
        <v>0</v>
      </c>
      <c r="BH145" s="232">
        <f>IF(O145="sníž. přenesená",K145,0)</f>
        <v>0</v>
      </c>
      <c r="BI145" s="232">
        <f>IF(O145="nulová",K145,0)</f>
        <v>0</v>
      </c>
      <c r="BJ145" s="16" t="s">
        <v>83</v>
      </c>
      <c r="BK145" s="232">
        <f>ROUND(P145*H145,2)</f>
        <v>0</v>
      </c>
      <c r="BL145" s="16" t="s">
        <v>132</v>
      </c>
      <c r="BM145" s="231" t="s">
        <v>177</v>
      </c>
    </row>
    <row r="146" s="2" customFormat="1">
      <c r="A146" s="37"/>
      <c r="B146" s="38"/>
      <c r="C146" s="39"/>
      <c r="D146" s="238" t="s">
        <v>144</v>
      </c>
      <c r="E146" s="39"/>
      <c r="F146" s="239" t="s">
        <v>178</v>
      </c>
      <c r="G146" s="39"/>
      <c r="H146" s="39"/>
      <c r="I146" s="235"/>
      <c r="J146" s="235"/>
      <c r="K146" s="39"/>
      <c r="L146" s="39"/>
      <c r="M146" s="43"/>
      <c r="N146" s="236"/>
      <c r="O146" s="237"/>
      <c r="P146" s="90"/>
      <c r="Q146" s="90"/>
      <c r="R146" s="90"/>
      <c r="S146" s="90"/>
      <c r="T146" s="90"/>
      <c r="U146" s="90"/>
      <c r="V146" s="90"/>
      <c r="W146" s="90"/>
      <c r="X146" s="91"/>
      <c r="Y146" s="37"/>
      <c r="Z146" s="37"/>
      <c r="AA146" s="37"/>
      <c r="AB146" s="37"/>
      <c r="AC146" s="37"/>
      <c r="AD146" s="37"/>
      <c r="AE146" s="37"/>
      <c r="AT146" s="16" t="s">
        <v>144</v>
      </c>
      <c r="AU146" s="16" t="s">
        <v>89</v>
      </c>
    </row>
    <row r="147" s="13" customFormat="1">
      <c r="A147" s="13"/>
      <c r="B147" s="240"/>
      <c r="C147" s="241"/>
      <c r="D147" s="238" t="s">
        <v>138</v>
      </c>
      <c r="E147" s="242" t="s">
        <v>1</v>
      </c>
      <c r="F147" s="243" t="s">
        <v>179</v>
      </c>
      <c r="G147" s="241"/>
      <c r="H147" s="244">
        <v>3.1920000000000002</v>
      </c>
      <c r="I147" s="245"/>
      <c r="J147" s="245"/>
      <c r="K147" s="241"/>
      <c r="L147" s="241"/>
      <c r="M147" s="246"/>
      <c r="N147" s="247"/>
      <c r="O147" s="248"/>
      <c r="P147" s="248"/>
      <c r="Q147" s="248"/>
      <c r="R147" s="248"/>
      <c r="S147" s="248"/>
      <c r="T147" s="248"/>
      <c r="U147" s="248"/>
      <c r="V147" s="248"/>
      <c r="W147" s="248"/>
      <c r="X147" s="249"/>
      <c r="Y147" s="13"/>
      <c r="Z147" s="13"/>
      <c r="AA147" s="13"/>
      <c r="AB147" s="13"/>
      <c r="AC147" s="13"/>
      <c r="AD147" s="13"/>
      <c r="AE147" s="13"/>
      <c r="AT147" s="250" t="s">
        <v>138</v>
      </c>
      <c r="AU147" s="250" t="s">
        <v>89</v>
      </c>
      <c r="AV147" s="13" t="s">
        <v>89</v>
      </c>
      <c r="AW147" s="13" t="s">
        <v>5</v>
      </c>
      <c r="AX147" s="13" t="s">
        <v>79</v>
      </c>
      <c r="AY147" s="250" t="s">
        <v>125</v>
      </c>
    </row>
    <row r="148" s="13" customFormat="1">
      <c r="A148" s="13"/>
      <c r="B148" s="240"/>
      <c r="C148" s="241"/>
      <c r="D148" s="238" t="s">
        <v>138</v>
      </c>
      <c r="E148" s="242" t="s">
        <v>1</v>
      </c>
      <c r="F148" s="243" t="s">
        <v>180</v>
      </c>
      <c r="G148" s="241"/>
      <c r="H148" s="244">
        <v>4.8940000000000001</v>
      </c>
      <c r="I148" s="245"/>
      <c r="J148" s="245"/>
      <c r="K148" s="241"/>
      <c r="L148" s="241"/>
      <c r="M148" s="246"/>
      <c r="N148" s="247"/>
      <c r="O148" s="248"/>
      <c r="P148" s="248"/>
      <c r="Q148" s="248"/>
      <c r="R148" s="248"/>
      <c r="S148" s="248"/>
      <c r="T148" s="248"/>
      <c r="U148" s="248"/>
      <c r="V148" s="248"/>
      <c r="W148" s="248"/>
      <c r="X148" s="249"/>
      <c r="Y148" s="13"/>
      <c r="Z148" s="13"/>
      <c r="AA148" s="13"/>
      <c r="AB148" s="13"/>
      <c r="AC148" s="13"/>
      <c r="AD148" s="13"/>
      <c r="AE148" s="13"/>
      <c r="AT148" s="250" t="s">
        <v>138</v>
      </c>
      <c r="AU148" s="250" t="s">
        <v>89</v>
      </c>
      <c r="AV148" s="13" t="s">
        <v>89</v>
      </c>
      <c r="AW148" s="13" t="s">
        <v>5</v>
      </c>
      <c r="AX148" s="13" t="s">
        <v>79</v>
      </c>
      <c r="AY148" s="250" t="s">
        <v>125</v>
      </c>
    </row>
    <row r="149" s="14" customFormat="1">
      <c r="A149" s="14"/>
      <c r="B149" s="261"/>
      <c r="C149" s="262"/>
      <c r="D149" s="238" t="s">
        <v>138</v>
      </c>
      <c r="E149" s="263" t="s">
        <v>1</v>
      </c>
      <c r="F149" s="264" t="s">
        <v>181</v>
      </c>
      <c r="G149" s="262"/>
      <c r="H149" s="265">
        <v>8.0860000000000003</v>
      </c>
      <c r="I149" s="266"/>
      <c r="J149" s="266"/>
      <c r="K149" s="262"/>
      <c r="L149" s="262"/>
      <c r="M149" s="267"/>
      <c r="N149" s="268"/>
      <c r="O149" s="269"/>
      <c r="P149" s="269"/>
      <c r="Q149" s="269"/>
      <c r="R149" s="269"/>
      <c r="S149" s="269"/>
      <c r="T149" s="269"/>
      <c r="U149" s="269"/>
      <c r="V149" s="269"/>
      <c r="W149" s="269"/>
      <c r="X149" s="270"/>
      <c r="Y149" s="14"/>
      <c r="Z149" s="14"/>
      <c r="AA149" s="14"/>
      <c r="AB149" s="14"/>
      <c r="AC149" s="14"/>
      <c r="AD149" s="14"/>
      <c r="AE149" s="14"/>
      <c r="AT149" s="271" t="s">
        <v>138</v>
      </c>
      <c r="AU149" s="271" t="s">
        <v>89</v>
      </c>
      <c r="AV149" s="14" t="s">
        <v>132</v>
      </c>
      <c r="AW149" s="14" t="s">
        <v>5</v>
      </c>
      <c r="AX149" s="14" t="s">
        <v>83</v>
      </c>
      <c r="AY149" s="271" t="s">
        <v>125</v>
      </c>
    </row>
    <row r="150" s="13" customFormat="1">
      <c r="A150" s="13"/>
      <c r="B150" s="240"/>
      <c r="C150" s="241"/>
      <c r="D150" s="238" t="s">
        <v>138</v>
      </c>
      <c r="E150" s="241"/>
      <c r="F150" s="243" t="s">
        <v>182</v>
      </c>
      <c r="G150" s="241"/>
      <c r="H150" s="244">
        <v>16.172000000000001</v>
      </c>
      <c r="I150" s="245"/>
      <c r="J150" s="245"/>
      <c r="K150" s="241"/>
      <c r="L150" s="241"/>
      <c r="M150" s="246"/>
      <c r="N150" s="247"/>
      <c r="O150" s="248"/>
      <c r="P150" s="248"/>
      <c r="Q150" s="248"/>
      <c r="R150" s="248"/>
      <c r="S150" s="248"/>
      <c r="T150" s="248"/>
      <c r="U150" s="248"/>
      <c r="V150" s="248"/>
      <c r="W150" s="248"/>
      <c r="X150" s="249"/>
      <c r="Y150" s="13"/>
      <c r="Z150" s="13"/>
      <c r="AA150" s="13"/>
      <c r="AB150" s="13"/>
      <c r="AC150" s="13"/>
      <c r="AD150" s="13"/>
      <c r="AE150" s="13"/>
      <c r="AT150" s="250" t="s">
        <v>138</v>
      </c>
      <c r="AU150" s="250" t="s">
        <v>89</v>
      </c>
      <c r="AV150" s="13" t="s">
        <v>89</v>
      </c>
      <c r="AW150" s="13" t="s">
        <v>4</v>
      </c>
      <c r="AX150" s="13" t="s">
        <v>83</v>
      </c>
      <c r="AY150" s="250" t="s">
        <v>125</v>
      </c>
    </row>
    <row r="151" s="2" customFormat="1" ht="44.25" customHeight="1">
      <c r="A151" s="37"/>
      <c r="B151" s="38"/>
      <c r="C151" s="219" t="s">
        <v>176</v>
      </c>
      <c r="D151" s="219" t="s">
        <v>127</v>
      </c>
      <c r="E151" s="220" t="s">
        <v>183</v>
      </c>
      <c r="F151" s="221" t="s">
        <v>184</v>
      </c>
      <c r="G151" s="222" t="s">
        <v>185</v>
      </c>
      <c r="H151" s="223">
        <v>19</v>
      </c>
      <c r="I151" s="224"/>
      <c r="J151" s="224"/>
      <c r="K151" s="225">
        <f>ROUND(P151*H151,2)</f>
        <v>0</v>
      </c>
      <c r="L151" s="221" t="s">
        <v>131</v>
      </c>
      <c r="M151" s="43"/>
      <c r="N151" s="226" t="s">
        <v>1</v>
      </c>
      <c r="O151" s="227" t="s">
        <v>42</v>
      </c>
      <c r="P151" s="228">
        <f>I151+J151</f>
        <v>0</v>
      </c>
      <c r="Q151" s="228">
        <f>ROUND(I151*H151,2)</f>
        <v>0</v>
      </c>
      <c r="R151" s="228">
        <f>ROUND(J151*H151,2)</f>
        <v>0</v>
      </c>
      <c r="S151" s="90"/>
      <c r="T151" s="229">
        <f>S151*H151</f>
        <v>0</v>
      </c>
      <c r="U151" s="229">
        <v>0</v>
      </c>
      <c r="V151" s="229">
        <f>U151*H151</f>
        <v>0</v>
      </c>
      <c r="W151" s="229">
        <v>0</v>
      </c>
      <c r="X151" s="230">
        <f>W151*H151</f>
        <v>0</v>
      </c>
      <c r="Y151" s="37"/>
      <c r="Z151" s="37"/>
      <c r="AA151" s="37"/>
      <c r="AB151" s="37"/>
      <c r="AC151" s="37"/>
      <c r="AD151" s="37"/>
      <c r="AE151" s="37"/>
      <c r="AR151" s="231" t="s">
        <v>132</v>
      </c>
      <c r="AT151" s="231" t="s">
        <v>127</v>
      </c>
      <c r="AU151" s="231" t="s">
        <v>89</v>
      </c>
      <c r="AY151" s="16" t="s">
        <v>125</v>
      </c>
      <c r="BE151" s="232">
        <f>IF(O151="základní",K151,0)</f>
        <v>0</v>
      </c>
      <c r="BF151" s="232">
        <f>IF(O151="snížená",K151,0)</f>
        <v>0</v>
      </c>
      <c r="BG151" s="232">
        <f>IF(O151="zákl. přenesená",K151,0)</f>
        <v>0</v>
      </c>
      <c r="BH151" s="232">
        <f>IF(O151="sníž. přenesená",K151,0)</f>
        <v>0</v>
      </c>
      <c r="BI151" s="232">
        <f>IF(O151="nulová",K151,0)</f>
        <v>0</v>
      </c>
      <c r="BJ151" s="16" t="s">
        <v>83</v>
      </c>
      <c r="BK151" s="232">
        <f>ROUND(P151*H151,2)</f>
        <v>0</v>
      </c>
      <c r="BL151" s="16" t="s">
        <v>132</v>
      </c>
      <c r="BM151" s="231" t="s">
        <v>186</v>
      </c>
    </row>
    <row r="152" s="2" customFormat="1">
      <c r="A152" s="37"/>
      <c r="B152" s="38"/>
      <c r="C152" s="39"/>
      <c r="D152" s="233" t="s">
        <v>134</v>
      </c>
      <c r="E152" s="39"/>
      <c r="F152" s="234" t="s">
        <v>187</v>
      </c>
      <c r="G152" s="39"/>
      <c r="H152" s="39"/>
      <c r="I152" s="235"/>
      <c r="J152" s="235"/>
      <c r="K152" s="39"/>
      <c r="L152" s="39"/>
      <c r="M152" s="43"/>
      <c r="N152" s="236"/>
      <c r="O152" s="237"/>
      <c r="P152" s="90"/>
      <c r="Q152" s="90"/>
      <c r="R152" s="90"/>
      <c r="S152" s="90"/>
      <c r="T152" s="90"/>
      <c r="U152" s="90"/>
      <c r="V152" s="90"/>
      <c r="W152" s="90"/>
      <c r="X152" s="91"/>
      <c r="Y152" s="37"/>
      <c r="Z152" s="37"/>
      <c r="AA152" s="37"/>
      <c r="AB152" s="37"/>
      <c r="AC152" s="37"/>
      <c r="AD152" s="37"/>
      <c r="AE152" s="37"/>
      <c r="AT152" s="16" t="s">
        <v>134</v>
      </c>
      <c r="AU152" s="16" t="s">
        <v>89</v>
      </c>
    </row>
    <row r="153" s="2" customFormat="1">
      <c r="A153" s="37"/>
      <c r="B153" s="38"/>
      <c r="C153" s="39"/>
      <c r="D153" s="238" t="s">
        <v>136</v>
      </c>
      <c r="E153" s="39"/>
      <c r="F153" s="239" t="s">
        <v>188</v>
      </c>
      <c r="G153" s="39"/>
      <c r="H153" s="39"/>
      <c r="I153" s="235"/>
      <c r="J153" s="235"/>
      <c r="K153" s="39"/>
      <c r="L153" s="39"/>
      <c r="M153" s="43"/>
      <c r="N153" s="236"/>
      <c r="O153" s="237"/>
      <c r="P153" s="90"/>
      <c r="Q153" s="90"/>
      <c r="R153" s="90"/>
      <c r="S153" s="90"/>
      <c r="T153" s="90"/>
      <c r="U153" s="90"/>
      <c r="V153" s="90"/>
      <c r="W153" s="90"/>
      <c r="X153" s="91"/>
      <c r="Y153" s="37"/>
      <c r="Z153" s="37"/>
      <c r="AA153" s="37"/>
      <c r="AB153" s="37"/>
      <c r="AC153" s="37"/>
      <c r="AD153" s="37"/>
      <c r="AE153" s="37"/>
      <c r="AT153" s="16" t="s">
        <v>136</v>
      </c>
      <c r="AU153" s="16" t="s">
        <v>89</v>
      </c>
    </row>
    <row r="154" s="2" customFormat="1" ht="37.8" customHeight="1">
      <c r="A154" s="37"/>
      <c r="B154" s="38"/>
      <c r="C154" s="219" t="s">
        <v>189</v>
      </c>
      <c r="D154" s="219" t="s">
        <v>127</v>
      </c>
      <c r="E154" s="220" t="s">
        <v>190</v>
      </c>
      <c r="F154" s="221" t="s">
        <v>191</v>
      </c>
      <c r="G154" s="222" t="s">
        <v>185</v>
      </c>
      <c r="H154" s="223">
        <v>19</v>
      </c>
      <c r="I154" s="224"/>
      <c r="J154" s="224"/>
      <c r="K154" s="225">
        <f>ROUND(P154*H154,2)</f>
        <v>0</v>
      </c>
      <c r="L154" s="221" t="s">
        <v>131</v>
      </c>
      <c r="M154" s="43"/>
      <c r="N154" s="226" t="s">
        <v>1</v>
      </c>
      <c r="O154" s="227" t="s">
        <v>42</v>
      </c>
      <c r="P154" s="228">
        <f>I154+J154</f>
        <v>0</v>
      </c>
      <c r="Q154" s="228">
        <f>ROUND(I154*H154,2)</f>
        <v>0</v>
      </c>
      <c r="R154" s="228">
        <f>ROUND(J154*H154,2)</f>
        <v>0</v>
      </c>
      <c r="S154" s="90"/>
      <c r="T154" s="229">
        <f>S154*H154</f>
        <v>0</v>
      </c>
      <c r="U154" s="229">
        <v>0</v>
      </c>
      <c r="V154" s="229">
        <f>U154*H154</f>
        <v>0</v>
      </c>
      <c r="W154" s="229">
        <v>0</v>
      </c>
      <c r="X154" s="230">
        <f>W154*H154</f>
        <v>0</v>
      </c>
      <c r="Y154" s="37"/>
      <c r="Z154" s="37"/>
      <c r="AA154" s="37"/>
      <c r="AB154" s="37"/>
      <c r="AC154" s="37"/>
      <c r="AD154" s="37"/>
      <c r="AE154" s="37"/>
      <c r="AR154" s="231" t="s">
        <v>132</v>
      </c>
      <c r="AT154" s="231" t="s">
        <v>127</v>
      </c>
      <c r="AU154" s="231" t="s">
        <v>89</v>
      </c>
      <c r="AY154" s="16" t="s">
        <v>125</v>
      </c>
      <c r="BE154" s="232">
        <f>IF(O154="základní",K154,0)</f>
        <v>0</v>
      </c>
      <c r="BF154" s="232">
        <f>IF(O154="snížená",K154,0)</f>
        <v>0</v>
      </c>
      <c r="BG154" s="232">
        <f>IF(O154="zákl. přenesená",K154,0)</f>
        <v>0</v>
      </c>
      <c r="BH154" s="232">
        <f>IF(O154="sníž. přenesená",K154,0)</f>
        <v>0</v>
      </c>
      <c r="BI154" s="232">
        <f>IF(O154="nulová",K154,0)</f>
        <v>0</v>
      </c>
      <c r="BJ154" s="16" t="s">
        <v>83</v>
      </c>
      <c r="BK154" s="232">
        <f>ROUND(P154*H154,2)</f>
        <v>0</v>
      </c>
      <c r="BL154" s="16" t="s">
        <v>132</v>
      </c>
      <c r="BM154" s="231" t="s">
        <v>192</v>
      </c>
    </row>
    <row r="155" s="2" customFormat="1">
      <c r="A155" s="37"/>
      <c r="B155" s="38"/>
      <c r="C155" s="39"/>
      <c r="D155" s="233" t="s">
        <v>134</v>
      </c>
      <c r="E155" s="39"/>
      <c r="F155" s="234" t="s">
        <v>193</v>
      </c>
      <c r="G155" s="39"/>
      <c r="H155" s="39"/>
      <c r="I155" s="235"/>
      <c r="J155" s="235"/>
      <c r="K155" s="39"/>
      <c r="L155" s="39"/>
      <c r="M155" s="43"/>
      <c r="N155" s="236"/>
      <c r="O155" s="237"/>
      <c r="P155" s="90"/>
      <c r="Q155" s="90"/>
      <c r="R155" s="90"/>
      <c r="S155" s="90"/>
      <c r="T155" s="90"/>
      <c r="U155" s="90"/>
      <c r="V155" s="90"/>
      <c r="W155" s="90"/>
      <c r="X155" s="91"/>
      <c r="Y155" s="37"/>
      <c r="Z155" s="37"/>
      <c r="AA155" s="37"/>
      <c r="AB155" s="37"/>
      <c r="AC155" s="37"/>
      <c r="AD155" s="37"/>
      <c r="AE155" s="37"/>
      <c r="AT155" s="16" t="s">
        <v>134</v>
      </c>
      <c r="AU155" s="16" t="s">
        <v>89</v>
      </c>
    </row>
    <row r="156" s="2" customFormat="1">
      <c r="A156" s="37"/>
      <c r="B156" s="38"/>
      <c r="C156" s="39"/>
      <c r="D156" s="238" t="s">
        <v>136</v>
      </c>
      <c r="E156" s="39"/>
      <c r="F156" s="239" t="s">
        <v>194</v>
      </c>
      <c r="G156" s="39"/>
      <c r="H156" s="39"/>
      <c r="I156" s="235"/>
      <c r="J156" s="235"/>
      <c r="K156" s="39"/>
      <c r="L156" s="39"/>
      <c r="M156" s="43"/>
      <c r="N156" s="236"/>
      <c r="O156" s="237"/>
      <c r="P156" s="90"/>
      <c r="Q156" s="90"/>
      <c r="R156" s="90"/>
      <c r="S156" s="90"/>
      <c r="T156" s="90"/>
      <c r="U156" s="90"/>
      <c r="V156" s="90"/>
      <c r="W156" s="90"/>
      <c r="X156" s="91"/>
      <c r="Y156" s="37"/>
      <c r="Z156" s="37"/>
      <c r="AA156" s="37"/>
      <c r="AB156" s="37"/>
      <c r="AC156" s="37"/>
      <c r="AD156" s="37"/>
      <c r="AE156" s="37"/>
      <c r="AT156" s="16" t="s">
        <v>136</v>
      </c>
      <c r="AU156" s="16" t="s">
        <v>89</v>
      </c>
    </row>
    <row r="157" s="2" customFormat="1" ht="24.15" customHeight="1">
      <c r="A157" s="37"/>
      <c r="B157" s="38"/>
      <c r="C157" s="219" t="s">
        <v>195</v>
      </c>
      <c r="D157" s="219" t="s">
        <v>127</v>
      </c>
      <c r="E157" s="220" t="s">
        <v>196</v>
      </c>
      <c r="F157" s="221" t="s">
        <v>197</v>
      </c>
      <c r="G157" s="222" t="s">
        <v>185</v>
      </c>
      <c r="H157" s="223">
        <v>19</v>
      </c>
      <c r="I157" s="224"/>
      <c r="J157" s="224"/>
      <c r="K157" s="225">
        <f>ROUND(P157*H157,2)</f>
        <v>0</v>
      </c>
      <c r="L157" s="221" t="s">
        <v>131</v>
      </c>
      <c r="M157" s="43"/>
      <c r="N157" s="226" t="s">
        <v>1</v>
      </c>
      <c r="O157" s="227" t="s">
        <v>42</v>
      </c>
      <c r="P157" s="228">
        <f>I157+J157</f>
        <v>0</v>
      </c>
      <c r="Q157" s="228">
        <f>ROUND(I157*H157,2)</f>
        <v>0</v>
      </c>
      <c r="R157" s="228">
        <f>ROUND(J157*H157,2)</f>
        <v>0</v>
      </c>
      <c r="S157" s="90"/>
      <c r="T157" s="229">
        <f>S157*H157</f>
        <v>0</v>
      </c>
      <c r="U157" s="229">
        <v>6.0000000000000002E-05</v>
      </c>
      <c r="V157" s="229">
        <f>U157*H157</f>
        <v>0.00114</v>
      </c>
      <c r="W157" s="229">
        <v>0</v>
      </c>
      <c r="X157" s="230">
        <f>W157*H157</f>
        <v>0</v>
      </c>
      <c r="Y157" s="37"/>
      <c r="Z157" s="37"/>
      <c r="AA157" s="37"/>
      <c r="AB157" s="37"/>
      <c r="AC157" s="37"/>
      <c r="AD157" s="37"/>
      <c r="AE157" s="37"/>
      <c r="AR157" s="231" t="s">
        <v>132</v>
      </c>
      <c r="AT157" s="231" t="s">
        <v>127</v>
      </c>
      <c r="AU157" s="231" t="s">
        <v>89</v>
      </c>
      <c r="AY157" s="16" t="s">
        <v>125</v>
      </c>
      <c r="BE157" s="232">
        <f>IF(O157="základní",K157,0)</f>
        <v>0</v>
      </c>
      <c r="BF157" s="232">
        <f>IF(O157="snížená",K157,0)</f>
        <v>0</v>
      </c>
      <c r="BG157" s="232">
        <f>IF(O157="zákl. přenesená",K157,0)</f>
        <v>0</v>
      </c>
      <c r="BH157" s="232">
        <f>IF(O157="sníž. přenesená",K157,0)</f>
        <v>0</v>
      </c>
      <c r="BI157" s="232">
        <f>IF(O157="nulová",K157,0)</f>
        <v>0</v>
      </c>
      <c r="BJ157" s="16" t="s">
        <v>83</v>
      </c>
      <c r="BK157" s="232">
        <f>ROUND(P157*H157,2)</f>
        <v>0</v>
      </c>
      <c r="BL157" s="16" t="s">
        <v>132</v>
      </c>
      <c r="BM157" s="231" t="s">
        <v>198</v>
      </c>
    </row>
    <row r="158" s="2" customFormat="1">
      <c r="A158" s="37"/>
      <c r="B158" s="38"/>
      <c r="C158" s="39"/>
      <c r="D158" s="233" t="s">
        <v>134</v>
      </c>
      <c r="E158" s="39"/>
      <c r="F158" s="234" t="s">
        <v>199</v>
      </c>
      <c r="G158" s="39"/>
      <c r="H158" s="39"/>
      <c r="I158" s="235"/>
      <c r="J158" s="235"/>
      <c r="K158" s="39"/>
      <c r="L158" s="39"/>
      <c r="M158" s="43"/>
      <c r="N158" s="236"/>
      <c r="O158" s="237"/>
      <c r="P158" s="90"/>
      <c r="Q158" s="90"/>
      <c r="R158" s="90"/>
      <c r="S158" s="90"/>
      <c r="T158" s="90"/>
      <c r="U158" s="90"/>
      <c r="V158" s="90"/>
      <c r="W158" s="90"/>
      <c r="X158" s="91"/>
      <c r="Y158" s="37"/>
      <c r="Z158" s="37"/>
      <c r="AA158" s="37"/>
      <c r="AB158" s="37"/>
      <c r="AC158" s="37"/>
      <c r="AD158" s="37"/>
      <c r="AE158" s="37"/>
      <c r="AT158" s="16" t="s">
        <v>134</v>
      </c>
      <c r="AU158" s="16" t="s">
        <v>89</v>
      </c>
    </row>
    <row r="159" s="2" customFormat="1">
      <c r="A159" s="37"/>
      <c r="B159" s="38"/>
      <c r="C159" s="39"/>
      <c r="D159" s="238" t="s">
        <v>136</v>
      </c>
      <c r="E159" s="39"/>
      <c r="F159" s="239" t="s">
        <v>200</v>
      </c>
      <c r="G159" s="39"/>
      <c r="H159" s="39"/>
      <c r="I159" s="235"/>
      <c r="J159" s="235"/>
      <c r="K159" s="39"/>
      <c r="L159" s="39"/>
      <c r="M159" s="43"/>
      <c r="N159" s="236"/>
      <c r="O159" s="237"/>
      <c r="P159" s="90"/>
      <c r="Q159" s="90"/>
      <c r="R159" s="90"/>
      <c r="S159" s="90"/>
      <c r="T159" s="90"/>
      <c r="U159" s="90"/>
      <c r="V159" s="90"/>
      <c r="W159" s="90"/>
      <c r="X159" s="91"/>
      <c r="Y159" s="37"/>
      <c r="Z159" s="37"/>
      <c r="AA159" s="37"/>
      <c r="AB159" s="37"/>
      <c r="AC159" s="37"/>
      <c r="AD159" s="37"/>
      <c r="AE159" s="37"/>
      <c r="AT159" s="16" t="s">
        <v>136</v>
      </c>
      <c r="AU159" s="16" t="s">
        <v>89</v>
      </c>
    </row>
    <row r="160" s="2" customFormat="1" ht="21.75" customHeight="1">
      <c r="A160" s="37"/>
      <c r="B160" s="38"/>
      <c r="C160" s="251" t="s">
        <v>201</v>
      </c>
      <c r="D160" s="251" t="s">
        <v>173</v>
      </c>
      <c r="E160" s="252" t="s">
        <v>202</v>
      </c>
      <c r="F160" s="253" t="s">
        <v>203</v>
      </c>
      <c r="G160" s="254" t="s">
        <v>185</v>
      </c>
      <c r="H160" s="255">
        <v>19</v>
      </c>
      <c r="I160" s="256"/>
      <c r="J160" s="257"/>
      <c r="K160" s="258">
        <f>ROUND(P160*H160,2)</f>
        <v>0</v>
      </c>
      <c r="L160" s="253" t="s">
        <v>1</v>
      </c>
      <c r="M160" s="259"/>
      <c r="N160" s="260" t="s">
        <v>1</v>
      </c>
      <c r="O160" s="227" t="s">
        <v>42</v>
      </c>
      <c r="P160" s="228">
        <f>I160+J160</f>
        <v>0</v>
      </c>
      <c r="Q160" s="228">
        <f>ROUND(I160*H160,2)</f>
        <v>0</v>
      </c>
      <c r="R160" s="228">
        <f>ROUND(J160*H160,2)</f>
        <v>0</v>
      </c>
      <c r="S160" s="90"/>
      <c r="T160" s="229">
        <f>S160*H160</f>
        <v>0</v>
      </c>
      <c r="U160" s="229">
        <v>0.0058999999999999999</v>
      </c>
      <c r="V160" s="229">
        <f>U160*H160</f>
        <v>0.11209999999999999</v>
      </c>
      <c r="W160" s="229">
        <v>0</v>
      </c>
      <c r="X160" s="230">
        <f>W160*H160</f>
        <v>0</v>
      </c>
      <c r="Y160" s="37"/>
      <c r="Z160" s="37"/>
      <c r="AA160" s="37"/>
      <c r="AB160" s="37"/>
      <c r="AC160" s="37"/>
      <c r="AD160" s="37"/>
      <c r="AE160" s="37"/>
      <c r="AR160" s="231" t="s">
        <v>176</v>
      </c>
      <c r="AT160" s="231" t="s">
        <v>173</v>
      </c>
      <c r="AU160" s="231" t="s">
        <v>89</v>
      </c>
      <c r="AY160" s="16" t="s">
        <v>125</v>
      </c>
      <c r="BE160" s="232">
        <f>IF(O160="základní",K160,0)</f>
        <v>0</v>
      </c>
      <c r="BF160" s="232">
        <f>IF(O160="snížená",K160,0)</f>
        <v>0</v>
      </c>
      <c r="BG160" s="232">
        <f>IF(O160="zákl. přenesená",K160,0)</f>
        <v>0</v>
      </c>
      <c r="BH160" s="232">
        <f>IF(O160="sníž. přenesená",K160,0)</f>
        <v>0</v>
      </c>
      <c r="BI160" s="232">
        <f>IF(O160="nulová",K160,0)</f>
        <v>0</v>
      </c>
      <c r="BJ160" s="16" t="s">
        <v>83</v>
      </c>
      <c r="BK160" s="232">
        <f>ROUND(P160*H160,2)</f>
        <v>0</v>
      </c>
      <c r="BL160" s="16" t="s">
        <v>132</v>
      </c>
      <c r="BM160" s="231" t="s">
        <v>204</v>
      </c>
    </row>
    <row r="161" s="2" customFormat="1" ht="33" customHeight="1">
      <c r="A161" s="37"/>
      <c r="B161" s="38"/>
      <c r="C161" s="219" t="s">
        <v>9</v>
      </c>
      <c r="D161" s="219" t="s">
        <v>127</v>
      </c>
      <c r="E161" s="220" t="s">
        <v>205</v>
      </c>
      <c r="F161" s="221" t="s">
        <v>206</v>
      </c>
      <c r="G161" s="222" t="s">
        <v>185</v>
      </c>
      <c r="H161" s="223">
        <v>19</v>
      </c>
      <c r="I161" s="224"/>
      <c r="J161" s="224"/>
      <c r="K161" s="225">
        <f>ROUND(P161*H161,2)</f>
        <v>0</v>
      </c>
      <c r="L161" s="221" t="s">
        <v>131</v>
      </c>
      <c r="M161" s="43"/>
      <c r="N161" s="226" t="s">
        <v>1</v>
      </c>
      <c r="O161" s="227" t="s">
        <v>42</v>
      </c>
      <c r="P161" s="228">
        <f>I161+J161</f>
        <v>0</v>
      </c>
      <c r="Q161" s="228">
        <f>ROUND(I161*H161,2)</f>
        <v>0</v>
      </c>
      <c r="R161" s="228">
        <f>ROUND(J161*H161,2)</f>
        <v>0</v>
      </c>
      <c r="S161" s="90"/>
      <c r="T161" s="229">
        <f>S161*H161</f>
        <v>0</v>
      </c>
      <c r="U161" s="229">
        <v>0</v>
      </c>
      <c r="V161" s="229">
        <f>U161*H161</f>
        <v>0</v>
      </c>
      <c r="W161" s="229">
        <v>0</v>
      </c>
      <c r="X161" s="230">
        <f>W161*H161</f>
        <v>0</v>
      </c>
      <c r="Y161" s="37"/>
      <c r="Z161" s="37"/>
      <c r="AA161" s="37"/>
      <c r="AB161" s="37"/>
      <c r="AC161" s="37"/>
      <c r="AD161" s="37"/>
      <c r="AE161" s="37"/>
      <c r="AR161" s="231" t="s">
        <v>132</v>
      </c>
      <c r="AT161" s="231" t="s">
        <v>127</v>
      </c>
      <c r="AU161" s="231" t="s">
        <v>89</v>
      </c>
      <c r="AY161" s="16" t="s">
        <v>125</v>
      </c>
      <c r="BE161" s="232">
        <f>IF(O161="základní",K161,0)</f>
        <v>0</v>
      </c>
      <c r="BF161" s="232">
        <f>IF(O161="snížená",K161,0)</f>
        <v>0</v>
      </c>
      <c r="BG161" s="232">
        <f>IF(O161="zákl. přenesená",K161,0)</f>
        <v>0</v>
      </c>
      <c r="BH161" s="232">
        <f>IF(O161="sníž. přenesená",K161,0)</f>
        <v>0</v>
      </c>
      <c r="BI161" s="232">
        <f>IF(O161="nulová",K161,0)</f>
        <v>0</v>
      </c>
      <c r="BJ161" s="16" t="s">
        <v>83</v>
      </c>
      <c r="BK161" s="232">
        <f>ROUND(P161*H161,2)</f>
        <v>0</v>
      </c>
      <c r="BL161" s="16" t="s">
        <v>132</v>
      </c>
      <c r="BM161" s="231" t="s">
        <v>207</v>
      </c>
    </row>
    <row r="162" s="2" customFormat="1">
      <c r="A162" s="37"/>
      <c r="B162" s="38"/>
      <c r="C162" s="39"/>
      <c r="D162" s="233" t="s">
        <v>134</v>
      </c>
      <c r="E162" s="39"/>
      <c r="F162" s="234" t="s">
        <v>208</v>
      </c>
      <c r="G162" s="39"/>
      <c r="H162" s="39"/>
      <c r="I162" s="235"/>
      <c r="J162" s="235"/>
      <c r="K162" s="39"/>
      <c r="L162" s="39"/>
      <c r="M162" s="43"/>
      <c r="N162" s="236"/>
      <c r="O162" s="237"/>
      <c r="P162" s="90"/>
      <c r="Q162" s="90"/>
      <c r="R162" s="90"/>
      <c r="S162" s="90"/>
      <c r="T162" s="90"/>
      <c r="U162" s="90"/>
      <c r="V162" s="90"/>
      <c r="W162" s="90"/>
      <c r="X162" s="91"/>
      <c r="Y162" s="37"/>
      <c r="Z162" s="37"/>
      <c r="AA162" s="37"/>
      <c r="AB162" s="37"/>
      <c r="AC162" s="37"/>
      <c r="AD162" s="37"/>
      <c r="AE162" s="37"/>
      <c r="AT162" s="16" t="s">
        <v>134</v>
      </c>
      <c r="AU162" s="16" t="s">
        <v>89</v>
      </c>
    </row>
    <row r="163" s="2" customFormat="1">
      <c r="A163" s="37"/>
      <c r="B163" s="38"/>
      <c r="C163" s="39"/>
      <c r="D163" s="238" t="s">
        <v>136</v>
      </c>
      <c r="E163" s="39"/>
      <c r="F163" s="239" t="s">
        <v>209</v>
      </c>
      <c r="G163" s="39"/>
      <c r="H163" s="39"/>
      <c r="I163" s="235"/>
      <c r="J163" s="235"/>
      <c r="K163" s="39"/>
      <c r="L163" s="39"/>
      <c r="M163" s="43"/>
      <c r="N163" s="236"/>
      <c r="O163" s="237"/>
      <c r="P163" s="90"/>
      <c r="Q163" s="90"/>
      <c r="R163" s="90"/>
      <c r="S163" s="90"/>
      <c r="T163" s="90"/>
      <c r="U163" s="90"/>
      <c r="V163" s="90"/>
      <c r="W163" s="90"/>
      <c r="X163" s="91"/>
      <c r="Y163" s="37"/>
      <c r="Z163" s="37"/>
      <c r="AA163" s="37"/>
      <c r="AB163" s="37"/>
      <c r="AC163" s="37"/>
      <c r="AD163" s="37"/>
      <c r="AE163" s="37"/>
      <c r="AT163" s="16" t="s">
        <v>136</v>
      </c>
      <c r="AU163" s="16" t="s">
        <v>89</v>
      </c>
    </row>
    <row r="164" s="2" customFormat="1" ht="33" customHeight="1">
      <c r="A164" s="37"/>
      <c r="B164" s="38"/>
      <c r="C164" s="219" t="s">
        <v>210</v>
      </c>
      <c r="D164" s="219" t="s">
        <v>127</v>
      </c>
      <c r="E164" s="220" t="s">
        <v>211</v>
      </c>
      <c r="F164" s="221" t="s">
        <v>212</v>
      </c>
      <c r="G164" s="222" t="s">
        <v>213</v>
      </c>
      <c r="H164" s="223">
        <v>69.825000000000003</v>
      </c>
      <c r="I164" s="224"/>
      <c r="J164" s="224"/>
      <c r="K164" s="225">
        <f>ROUND(P164*H164,2)</f>
        <v>0</v>
      </c>
      <c r="L164" s="221" t="s">
        <v>131</v>
      </c>
      <c r="M164" s="43"/>
      <c r="N164" s="226" t="s">
        <v>1</v>
      </c>
      <c r="O164" s="227" t="s">
        <v>42</v>
      </c>
      <c r="P164" s="228">
        <f>I164+J164</f>
        <v>0</v>
      </c>
      <c r="Q164" s="228">
        <f>ROUND(I164*H164,2)</f>
        <v>0</v>
      </c>
      <c r="R164" s="228">
        <f>ROUND(J164*H164,2)</f>
        <v>0</v>
      </c>
      <c r="S164" s="90"/>
      <c r="T164" s="229">
        <f>S164*H164</f>
        <v>0</v>
      </c>
      <c r="U164" s="229">
        <v>0</v>
      </c>
      <c r="V164" s="229">
        <f>U164*H164</f>
        <v>0</v>
      </c>
      <c r="W164" s="229">
        <v>0</v>
      </c>
      <c r="X164" s="230">
        <f>W164*H164</f>
        <v>0</v>
      </c>
      <c r="Y164" s="37"/>
      <c r="Z164" s="37"/>
      <c r="AA164" s="37"/>
      <c r="AB164" s="37"/>
      <c r="AC164" s="37"/>
      <c r="AD164" s="37"/>
      <c r="AE164" s="37"/>
      <c r="AR164" s="231" t="s">
        <v>132</v>
      </c>
      <c r="AT164" s="231" t="s">
        <v>127</v>
      </c>
      <c r="AU164" s="231" t="s">
        <v>89</v>
      </c>
      <c r="AY164" s="16" t="s">
        <v>125</v>
      </c>
      <c r="BE164" s="232">
        <f>IF(O164="základní",K164,0)</f>
        <v>0</v>
      </c>
      <c r="BF164" s="232">
        <f>IF(O164="snížená",K164,0)</f>
        <v>0</v>
      </c>
      <c r="BG164" s="232">
        <f>IF(O164="zákl. přenesená",K164,0)</f>
        <v>0</v>
      </c>
      <c r="BH164" s="232">
        <f>IF(O164="sníž. přenesená",K164,0)</f>
        <v>0</v>
      </c>
      <c r="BI164" s="232">
        <f>IF(O164="nulová",K164,0)</f>
        <v>0</v>
      </c>
      <c r="BJ164" s="16" t="s">
        <v>83</v>
      </c>
      <c r="BK164" s="232">
        <f>ROUND(P164*H164,2)</f>
        <v>0</v>
      </c>
      <c r="BL164" s="16" t="s">
        <v>132</v>
      </c>
      <c r="BM164" s="231" t="s">
        <v>214</v>
      </c>
    </row>
    <row r="165" s="2" customFormat="1">
      <c r="A165" s="37"/>
      <c r="B165" s="38"/>
      <c r="C165" s="39"/>
      <c r="D165" s="233" t="s">
        <v>134</v>
      </c>
      <c r="E165" s="39"/>
      <c r="F165" s="234" t="s">
        <v>215</v>
      </c>
      <c r="G165" s="39"/>
      <c r="H165" s="39"/>
      <c r="I165" s="235"/>
      <c r="J165" s="235"/>
      <c r="K165" s="39"/>
      <c r="L165" s="39"/>
      <c r="M165" s="43"/>
      <c r="N165" s="236"/>
      <c r="O165" s="237"/>
      <c r="P165" s="90"/>
      <c r="Q165" s="90"/>
      <c r="R165" s="90"/>
      <c r="S165" s="90"/>
      <c r="T165" s="90"/>
      <c r="U165" s="90"/>
      <c r="V165" s="90"/>
      <c r="W165" s="90"/>
      <c r="X165" s="91"/>
      <c r="Y165" s="37"/>
      <c r="Z165" s="37"/>
      <c r="AA165" s="37"/>
      <c r="AB165" s="37"/>
      <c r="AC165" s="37"/>
      <c r="AD165" s="37"/>
      <c r="AE165" s="37"/>
      <c r="AT165" s="16" t="s">
        <v>134</v>
      </c>
      <c r="AU165" s="16" t="s">
        <v>89</v>
      </c>
    </row>
    <row r="166" s="13" customFormat="1">
      <c r="A166" s="13"/>
      <c r="B166" s="240"/>
      <c r="C166" s="241"/>
      <c r="D166" s="238" t="s">
        <v>138</v>
      </c>
      <c r="E166" s="242" t="s">
        <v>1</v>
      </c>
      <c r="F166" s="243" t="s">
        <v>216</v>
      </c>
      <c r="G166" s="241"/>
      <c r="H166" s="244">
        <v>66.5</v>
      </c>
      <c r="I166" s="245"/>
      <c r="J166" s="245"/>
      <c r="K166" s="241"/>
      <c r="L166" s="241"/>
      <c r="M166" s="246"/>
      <c r="N166" s="247"/>
      <c r="O166" s="248"/>
      <c r="P166" s="248"/>
      <c r="Q166" s="248"/>
      <c r="R166" s="248"/>
      <c r="S166" s="248"/>
      <c r="T166" s="248"/>
      <c r="U166" s="248"/>
      <c r="V166" s="248"/>
      <c r="W166" s="248"/>
      <c r="X166" s="249"/>
      <c r="Y166" s="13"/>
      <c r="Z166" s="13"/>
      <c r="AA166" s="13"/>
      <c r="AB166" s="13"/>
      <c r="AC166" s="13"/>
      <c r="AD166" s="13"/>
      <c r="AE166" s="13"/>
      <c r="AT166" s="250" t="s">
        <v>138</v>
      </c>
      <c r="AU166" s="250" t="s">
        <v>89</v>
      </c>
      <c r="AV166" s="13" t="s">
        <v>89</v>
      </c>
      <c r="AW166" s="13" t="s">
        <v>5</v>
      </c>
      <c r="AX166" s="13" t="s">
        <v>83</v>
      </c>
      <c r="AY166" s="250" t="s">
        <v>125</v>
      </c>
    </row>
    <row r="167" s="13" customFormat="1">
      <c r="A167" s="13"/>
      <c r="B167" s="240"/>
      <c r="C167" s="241"/>
      <c r="D167" s="238" t="s">
        <v>138</v>
      </c>
      <c r="E167" s="241"/>
      <c r="F167" s="243" t="s">
        <v>217</v>
      </c>
      <c r="G167" s="241"/>
      <c r="H167" s="244">
        <v>69.825000000000003</v>
      </c>
      <c r="I167" s="245"/>
      <c r="J167" s="245"/>
      <c r="K167" s="241"/>
      <c r="L167" s="241"/>
      <c r="M167" s="246"/>
      <c r="N167" s="247"/>
      <c r="O167" s="248"/>
      <c r="P167" s="248"/>
      <c r="Q167" s="248"/>
      <c r="R167" s="248"/>
      <c r="S167" s="248"/>
      <c r="T167" s="248"/>
      <c r="U167" s="248"/>
      <c r="V167" s="248"/>
      <c r="W167" s="248"/>
      <c r="X167" s="249"/>
      <c r="Y167" s="13"/>
      <c r="Z167" s="13"/>
      <c r="AA167" s="13"/>
      <c r="AB167" s="13"/>
      <c r="AC167" s="13"/>
      <c r="AD167" s="13"/>
      <c r="AE167" s="13"/>
      <c r="AT167" s="250" t="s">
        <v>138</v>
      </c>
      <c r="AU167" s="250" t="s">
        <v>89</v>
      </c>
      <c r="AV167" s="13" t="s">
        <v>89</v>
      </c>
      <c r="AW167" s="13" t="s">
        <v>4</v>
      </c>
      <c r="AX167" s="13" t="s">
        <v>83</v>
      </c>
      <c r="AY167" s="250" t="s">
        <v>125</v>
      </c>
    </row>
    <row r="168" s="2" customFormat="1" ht="24.15" customHeight="1">
      <c r="A168" s="37"/>
      <c r="B168" s="38"/>
      <c r="C168" s="251" t="s">
        <v>218</v>
      </c>
      <c r="D168" s="251" t="s">
        <v>173</v>
      </c>
      <c r="E168" s="252" t="s">
        <v>219</v>
      </c>
      <c r="F168" s="253" t="s">
        <v>220</v>
      </c>
      <c r="G168" s="254" t="s">
        <v>213</v>
      </c>
      <c r="H168" s="255">
        <v>69.825000000000003</v>
      </c>
      <c r="I168" s="256"/>
      <c r="J168" s="257"/>
      <c r="K168" s="258">
        <f>ROUND(P168*H168,2)</f>
        <v>0</v>
      </c>
      <c r="L168" s="253" t="s">
        <v>131</v>
      </c>
      <c r="M168" s="259"/>
      <c r="N168" s="260" t="s">
        <v>1</v>
      </c>
      <c r="O168" s="227" t="s">
        <v>42</v>
      </c>
      <c r="P168" s="228">
        <f>I168+J168</f>
        <v>0</v>
      </c>
      <c r="Q168" s="228">
        <f>ROUND(I168*H168,2)</f>
        <v>0</v>
      </c>
      <c r="R168" s="228">
        <f>ROUND(J168*H168,2)</f>
        <v>0</v>
      </c>
      <c r="S168" s="90"/>
      <c r="T168" s="229">
        <f>S168*H168</f>
        <v>0</v>
      </c>
      <c r="U168" s="229">
        <v>8.0000000000000007E-05</v>
      </c>
      <c r="V168" s="229">
        <f>U168*H168</f>
        <v>0.0055860000000000007</v>
      </c>
      <c r="W168" s="229">
        <v>0</v>
      </c>
      <c r="X168" s="230">
        <f>W168*H168</f>
        <v>0</v>
      </c>
      <c r="Y168" s="37"/>
      <c r="Z168" s="37"/>
      <c r="AA168" s="37"/>
      <c r="AB168" s="37"/>
      <c r="AC168" s="37"/>
      <c r="AD168" s="37"/>
      <c r="AE168" s="37"/>
      <c r="AR168" s="231" t="s">
        <v>176</v>
      </c>
      <c r="AT168" s="231" t="s">
        <v>173</v>
      </c>
      <c r="AU168" s="231" t="s">
        <v>89</v>
      </c>
      <c r="AY168" s="16" t="s">
        <v>125</v>
      </c>
      <c r="BE168" s="232">
        <f>IF(O168="základní",K168,0)</f>
        <v>0</v>
      </c>
      <c r="BF168" s="232">
        <f>IF(O168="snížená",K168,0)</f>
        <v>0</v>
      </c>
      <c r="BG168" s="232">
        <f>IF(O168="zákl. přenesená",K168,0)</f>
        <v>0</v>
      </c>
      <c r="BH168" s="232">
        <f>IF(O168="sníž. přenesená",K168,0)</f>
        <v>0</v>
      </c>
      <c r="BI168" s="232">
        <f>IF(O168="nulová",K168,0)</f>
        <v>0</v>
      </c>
      <c r="BJ168" s="16" t="s">
        <v>83</v>
      </c>
      <c r="BK168" s="232">
        <f>ROUND(P168*H168,2)</f>
        <v>0</v>
      </c>
      <c r="BL168" s="16" t="s">
        <v>132</v>
      </c>
      <c r="BM168" s="231" t="s">
        <v>221</v>
      </c>
    </row>
    <row r="169" s="13" customFormat="1">
      <c r="A169" s="13"/>
      <c r="B169" s="240"/>
      <c r="C169" s="241"/>
      <c r="D169" s="238" t="s">
        <v>138</v>
      </c>
      <c r="E169" s="241"/>
      <c r="F169" s="243" t="s">
        <v>217</v>
      </c>
      <c r="G169" s="241"/>
      <c r="H169" s="244">
        <v>69.825000000000003</v>
      </c>
      <c r="I169" s="245"/>
      <c r="J169" s="245"/>
      <c r="K169" s="241"/>
      <c r="L169" s="241"/>
      <c r="M169" s="246"/>
      <c r="N169" s="247"/>
      <c r="O169" s="248"/>
      <c r="P169" s="248"/>
      <c r="Q169" s="248"/>
      <c r="R169" s="248"/>
      <c r="S169" s="248"/>
      <c r="T169" s="248"/>
      <c r="U169" s="248"/>
      <c r="V169" s="248"/>
      <c r="W169" s="248"/>
      <c r="X169" s="249"/>
      <c r="Y169" s="13"/>
      <c r="Z169" s="13"/>
      <c r="AA169" s="13"/>
      <c r="AB169" s="13"/>
      <c r="AC169" s="13"/>
      <c r="AD169" s="13"/>
      <c r="AE169" s="13"/>
      <c r="AT169" s="250" t="s">
        <v>138</v>
      </c>
      <c r="AU169" s="250" t="s">
        <v>89</v>
      </c>
      <c r="AV169" s="13" t="s">
        <v>89</v>
      </c>
      <c r="AW169" s="13" t="s">
        <v>4</v>
      </c>
      <c r="AX169" s="13" t="s">
        <v>83</v>
      </c>
      <c r="AY169" s="250" t="s">
        <v>125</v>
      </c>
    </row>
    <row r="170" s="2" customFormat="1" ht="24.15" customHeight="1">
      <c r="A170" s="37"/>
      <c r="B170" s="38"/>
      <c r="C170" s="219" t="s">
        <v>222</v>
      </c>
      <c r="D170" s="219" t="s">
        <v>127</v>
      </c>
      <c r="E170" s="220" t="s">
        <v>223</v>
      </c>
      <c r="F170" s="221" t="s">
        <v>224</v>
      </c>
      <c r="G170" s="222" t="s">
        <v>213</v>
      </c>
      <c r="H170" s="223">
        <v>66.5</v>
      </c>
      <c r="I170" s="224"/>
      <c r="J170" s="224"/>
      <c r="K170" s="225">
        <f>ROUND(P170*H170,2)</f>
        <v>0</v>
      </c>
      <c r="L170" s="221" t="s">
        <v>131</v>
      </c>
      <c r="M170" s="43"/>
      <c r="N170" s="226" t="s">
        <v>1</v>
      </c>
      <c r="O170" s="227" t="s">
        <v>42</v>
      </c>
      <c r="P170" s="228">
        <f>I170+J170</f>
        <v>0</v>
      </c>
      <c r="Q170" s="228">
        <f>ROUND(I170*H170,2)</f>
        <v>0</v>
      </c>
      <c r="R170" s="228">
        <f>ROUND(J170*H170,2)</f>
        <v>0</v>
      </c>
      <c r="S170" s="90"/>
      <c r="T170" s="229">
        <f>S170*H170</f>
        <v>0</v>
      </c>
      <c r="U170" s="229">
        <v>0</v>
      </c>
      <c r="V170" s="229">
        <f>U170*H170</f>
        <v>0</v>
      </c>
      <c r="W170" s="229">
        <v>0</v>
      </c>
      <c r="X170" s="230">
        <f>W170*H170</f>
        <v>0</v>
      </c>
      <c r="Y170" s="37"/>
      <c r="Z170" s="37"/>
      <c r="AA170" s="37"/>
      <c r="AB170" s="37"/>
      <c r="AC170" s="37"/>
      <c r="AD170" s="37"/>
      <c r="AE170" s="37"/>
      <c r="AR170" s="231" t="s">
        <v>132</v>
      </c>
      <c r="AT170" s="231" t="s">
        <v>127</v>
      </c>
      <c r="AU170" s="231" t="s">
        <v>89</v>
      </c>
      <c r="AY170" s="16" t="s">
        <v>125</v>
      </c>
      <c r="BE170" s="232">
        <f>IF(O170="základní",K170,0)</f>
        <v>0</v>
      </c>
      <c r="BF170" s="232">
        <f>IF(O170="snížená",K170,0)</f>
        <v>0</v>
      </c>
      <c r="BG170" s="232">
        <f>IF(O170="zákl. přenesená",K170,0)</f>
        <v>0</v>
      </c>
      <c r="BH170" s="232">
        <f>IF(O170="sníž. přenesená",K170,0)</f>
        <v>0</v>
      </c>
      <c r="BI170" s="232">
        <f>IF(O170="nulová",K170,0)</f>
        <v>0</v>
      </c>
      <c r="BJ170" s="16" t="s">
        <v>83</v>
      </c>
      <c r="BK170" s="232">
        <f>ROUND(P170*H170,2)</f>
        <v>0</v>
      </c>
      <c r="BL170" s="16" t="s">
        <v>132</v>
      </c>
      <c r="BM170" s="231" t="s">
        <v>225</v>
      </c>
    </row>
    <row r="171" s="2" customFormat="1">
      <c r="A171" s="37"/>
      <c r="B171" s="38"/>
      <c r="C171" s="39"/>
      <c r="D171" s="233" t="s">
        <v>134</v>
      </c>
      <c r="E171" s="39"/>
      <c r="F171" s="234" t="s">
        <v>226</v>
      </c>
      <c r="G171" s="39"/>
      <c r="H171" s="39"/>
      <c r="I171" s="235"/>
      <c r="J171" s="235"/>
      <c r="K171" s="39"/>
      <c r="L171" s="39"/>
      <c r="M171" s="43"/>
      <c r="N171" s="236"/>
      <c r="O171" s="237"/>
      <c r="P171" s="90"/>
      <c r="Q171" s="90"/>
      <c r="R171" s="90"/>
      <c r="S171" s="90"/>
      <c r="T171" s="90"/>
      <c r="U171" s="90"/>
      <c r="V171" s="90"/>
      <c r="W171" s="90"/>
      <c r="X171" s="91"/>
      <c r="Y171" s="37"/>
      <c r="Z171" s="37"/>
      <c r="AA171" s="37"/>
      <c r="AB171" s="37"/>
      <c r="AC171" s="37"/>
      <c r="AD171" s="37"/>
      <c r="AE171" s="37"/>
      <c r="AT171" s="16" t="s">
        <v>134</v>
      </c>
      <c r="AU171" s="16" t="s">
        <v>89</v>
      </c>
    </row>
    <row r="172" s="2" customFormat="1">
      <c r="A172" s="37"/>
      <c r="B172" s="38"/>
      <c r="C172" s="39"/>
      <c r="D172" s="238" t="s">
        <v>136</v>
      </c>
      <c r="E172" s="39"/>
      <c r="F172" s="239" t="s">
        <v>227</v>
      </c>
      <c r="G172" s="39"/>
      <c r="H172" s="39"/>
      <c r="I172" s="235"/>
      <c r="J172" s="235"/>
      <c r="K172" s="39"/>
      <c r="L172" s="39"/>
      <c r="M172" s="43"/>
      <c r="N172" s="236"/>
      <c r="O172" s="237"/>
      <c r="P172" s="90"/>
      <c r="Q172" s="90"/>
      <c r="R172" s="90"/>
      <c r="S172" s="90"/>
      <c r="T172" s="90"/>
      <c r="U172" s="90"/>
      <c r="V172" s="90"/>
      <c r="W172" s="90"/>
      <c r="X172" s="91"/>
      <c r="Y172" s="37"/>
      <c r="Z172" s="37"/>
      <c r="AA172" s="37"/>
      <c r="AB172" s="37"/>
      <c r="AC172" s="37"/>
      <c r="AD172" s="37"/>
      <c r="AE172" s="37"/>
      <c r="AT172" s="16" t="s">
        <v>136</v>
      </c>
      <c r="AU172" s="16" t="s">
        <v>89</v>
      </c>
    </row>
    <row r="173" s="13" customFormat="1">
      <c r="A173" s="13"/>
      <c r="B173" s="240"/>
      <c r="C173" s="241"/>
      <c r="D173" s="238" t="s">
        <v>138</v>
      </c>
      <c r="E173" s="242" t="s">
        <v>1</v>
      </c>
      <c r="F173" s="243" t="s">
        <v>228</v>
      </c>
      <c r="G173" s="241"/>
      <c r="H173" s="244">
        <v>66.5</v>
      </c>
      <c r="I173" s="245"/>
      <c r="J173" s="245"/>
      <c r="K173" s="241"/>
      <c r="L173" s="241"/>
      <c r="M173" s="246"/>
      <c r="N173" s="247"/>
      <c r="O173" s="248"/>
      <c r="P173" s="248"/>
      <c r="Q173" s="248"/>
      <c r="R173" s="248"/>
      <c r="S173" s="248"/>
      <c r="T173" s="248"/>
      <c r="U173" s="248"/>
      <c r="V173" s="248"/>
      <c r="W173" s="248"/>
      <c r="X173" s="249"/>
      <c r="Y173" s="13"/>
      <c r="Z173" s="13"/>
      <c r="AA173" s="13"/>
      <c r="AB173" s="13"/>
      <c r="AC173" s="13"/>
      <c r="AD173" s="13"/>
      <c r="AE173" s="13"/>
      <c r="AT173" s="250" t="s">
        <v>138</v>
      </c>
      <c r="AU173" s="250" t="s">
        <v>89</v>
      </c>
      <c r="AV173" s="13" t="s">
        <v>89</v>
      </c>
      <c r="AW173" s="13" t="s">
        <v>5</v>
      </c>
      <c r="AX173" s="13" t="s">
        <v>83</v>
      </c>
      <c r="AY173" s="250" t="s">
        <v>125</v>
      </c>
    </row>
    <row r="174" s="2" customFormat="1" ht="24.15" customHeight="1">
      <c r="A174" s="37"/>
      <c r="B174" s="38"/>
      <c r="C174" s="251" t="s">
        <v>229</v>
      </c>
      <c r="D174" s="251" t="s">
        <v>173</v>
      </c>
      <c r="E174" s="252" t="s">
        <v>230</v>
      </c>
      <c r="F174" s="253" t="s">
        <v>231</v>
      </c>
      <c r="G174" s="254" t="s">
        <v>130</v>
      </c>
      <c r="H174" s="255">
        <v>3.3250000000000002</v>
      </c>
      <c r="I174" s="256"/>
      <c r="J174" s="257"/>
      <c r="K174" s="258">
        <f>ROUND(P174*H174,2)</f>
        <v>0</v>
      </c>
      <c r="L174" s="253" t="s">
        <v>131</v>
      </c>
      <c r="M174" s="259"/>
      <c r="N174" s="260" t="s">
        <v>1</v>
      </c>
      <c r="O174" s="227" t="s">
        <v>42</v>
      </c>
      <c r="P174" s="228">
        <f>I174+J174</f>
        <v>0</v>
      </c>
      <c r="Q174" s="228">
        <f>ROUND(I174*H174,2)</f>
        <v>0</v>
      </c>
      <c r="R174" s="228">
        <f>ROUND(J174*H174,2)</f>
        <v>0</v>
      </c>
      <c r="S174" s="90"/>
      <c r="T174" s="229">
        <f>S174*H174</f>
        <v>0</v>
      </c>
      <c r="U174" s="229">
        <v>0.20000000000000001</v>
      </c>
      <c r="V174" s="229">
        <f>U174*H174</f>
        <v>0.66500000000000004</v>
      </c>
      <c r="W174" s="229">
        <v>0</v>
      </c>
      <c r="X174" s="230">
        <f>W174*H174</f>
        <v>0</v>
      </c>
      <c r="Y174" s="37"/>
      <c r="Z174" s="37"/>
      <c r="AA174" s="37"/>
      <c r="AB174" s="37"/>
      <c r="AC174" s="37"/>
      <c r="AD174" s="37"/>
      <c r="AE174" s="37"/>
      <c r="AR174" s="231" t="s">
        <v>176</v>
      </c>
      <c r="AT174" s="231" t="s">
        <v>173</v>
      </c>
      <c r="AU174" s="231" t="s">
        <v>89</v>
      </c>
      <c r="AY174" s="16" t="s">
        <v>125</v>
      </c>
      <c r="BE174" s="232">
        <f>IF(O174="základní",K174,0)</f>
        <v>0</v>
      </c>
      <c r="BF174" s="232">
        <f>IF(O174="snížená",K174,0)</f>
        <v>0</v>
      </c>
      <c r="BG174" s="232">
        <f>IF(O174="zákl. přenesená",K174,0)</f>
        <v>0</v>
      </c>
      <c r="BH174" s="232">
        <f>IF(O174="sníž. přenesená",K174,0)</f>
        <v>0</v>
      </c>
      <c r="BI174" s="232">
        <f>IF(O174="nulová",K174,0)</f>
        <v>0</v>
      </c>
      <c r="BJ174" s="16" t="s">
        <v>83</v>
      </c>
      <c r="BK174" s="232">
        <f>ROUND(P174*H174,2)</f>
        <v>0</v>
      </c>
      <c r="BL174" s="16" t="s">
        <v>132</v>
      </c>
      <c r="BM174" s="231" t="s">
        <v>232</v>
      </c>
    </row>
    <row r="175" s="13" customFormat="1">
      <c r="A175" s="13"/>
      <c r="B175" s="240"/>
      <c r="C175" s="241"/>
      <c r="D175" s="238" t="s">
        <v>138</v>
      </c>
      <c r="E175" s="242" t="s">
        <v>1</v>
      </c>
      <c r="F175" s="243" t="s">
        <v>233</v>
      </c>
      <c r="G175" s="241"/>
      <c r="H175" s="244">
        <v>66.5</v>
      </c>
      <c r="I175" s="245"/>
      <c r="J175" s="245"/>
      <c r="K175" s="241"/>
      <c r="L175" s="241"/>
      <c r="M175" s="246"/>
      <c r="N175" s="247"/>
      <c r="O175" s="248"/>
      <c r="P175" s="248"/>
      <c r="Q175" s="248"/>
      <c r="R175" s="248"/>
      <c r="S175" s="248"/>
      <c r="T175" s="248"/>
      <c r="U175" s="248"/>
      <c r="V175" s="248"/>
      <c r="W175" s="248"/>
      <c r="X175" s="249"/>
      <c r="Y175" s="13"/>
      <c r="Z175" s="13"/>
      <c r="AA175" s="13"/>
      <c r="AB175" s="13"/>
      <c r="AC175" s="13"/>
      <c r="AD175" s="13"/>
      <c r="AE175" s="13"/>
      <c r="AT175" s="250" t="s">
        <v>138</v>
      </c>
      <c r="AU175" s="250" t="s">
        <v>89</v>
      </c>
      <c r="AV175" s="13" t="s">
        <v>89</v>
      </c>
      <c r="AW175" s="13" t="s">
        <v>5</v>
      </c>
      <c r="AX175" s="13" t="s">
        <v>83</v>
      </c>
      <c r="AY175" s="250" t="s">
        <v>125</v>
      </c>
    </row>
    <row r="176" s="13" customFormat="1">
      <c r="A176" s="13"/>
      <c r="B176" s="240"/>
      <c r="C176" s="241"/>
      <c r="D176" s="238" t="s">
        <v>138</v>
      </c>
      <c r="E176" s="241"/>
      <c r="F176" s="243" t="s">
        <v>234</v>
      </c>
      <c r="G176" s="241"/>
      <c r="H176" s="244">
        <v>3.3250000000000002</v>
      </c>
      <c r="I176" s="245"/>
      <c r="J176" s="245"/>
      <c r="K176" s="241"/>
      <c r="L176" s="241"/>
      <c r="M176" s="246"/>
      <c r="N176" s="247"/>
      <c r="O176" s="248"/>
      <c r="P176" s="248"/>
      <c r="Q176" s="248"/>
      <c r="R176" s="248"/>
      <c r="S176" s="248"/>
      <c r="T176" s="248"/>
      <c r="U176" s="248"/>
      <c r="V176" s="248"/>
      <c r="W176" s="248"/>
      <c r="X176" s="249"/>
      <c r="Y176" s="13"/>
      <c r="Z176" s="13"/>
      <c r="AA176" s="13"/>
      <c r="AB176" s="13"/>
      <c r="AC176" s="13"/>
      <c r="AD176" s="13"/>
      <c r="AE176" s="13"/>
      <c r="AT176" s="250" t="s">
        <v>138</v>
      </c>
      <c r="AU176" s="250" t="s">
        <v>89</v>
      </c>
      <c r="AV176" s="13" t="s">
        <v>89</v>
      </c>
      <c r="AW176" s="13" t="s">
        <v>4</v>
      </c>
      <c r="AX176" s="13" t="s">
        <v>83</v>
      </c>
      <c r="AY176" s="250" t="s">
        <v>125</v>
      </c>
    </row>
    <row r="177" s="2" customFormat="1" ht="33" customHeight="1">
      <c r="A177" s="37"/>
      <c r="B177" s="38"/>
      <c r="C177" s="219" t="s">
        <v>235</v>
      </c>
      <c r="D177" s="219" t="s">
        <v>127</v>
      </c>
      <c r="E177" s="220" t="s">
        <v>236</v>
      </c>
      <c r="F177" s="221" t="s">
        <v>237</v>
      </c>
      <c r="G177" s="222" t="s">
        <v>153</v>
      </c>
      <c r="H177" s="223">
        <v>55.061999999999998</v>
      </c>
      <c r="I177" s="224"/>
      <c r="J177" s="224"/>
      <c r="K177" s="225">
        <f>ROUND(P177*H177,2)</f>
        <v>0</v>
      </c>
      <c r="L177" s="221" t="s">
        <v>131</v>
      </c>
      <c r="M177" s="43"/>
      <c r="N177" s="226" t="s">
        <v>1</v>
      </c>
      <c r="O177" s="227" t="s">
        <v>42</v>
      </c>
      <c r="P177" s="228">
        <f>I177+J177</f>
        <v>0</v>
      </c>
      <c r="Q177" s="228">
        <f>ROUND(I177*H177,2)</f>
        <v>0</v>
      </c>
      <c r="R177" s="228">
        <f>ROUND(J177*H177,2)</f>
        <v>0</v>
      </c>
      <c r="S177" s="90"/>
      <c r="T177" s="229">
        <f>S177*H177</f>
        <v>0</v>
      </c>
      <c r="U177" s="229">
        <v>0</v>
      </c>
      <c r="V177" s="229">
        <f>U177*H177</f>
        <v>0</v>
      </c>
      <c r="W177" s="229">
        <v>0</v>
      </c>
      <c r="X177" s="230">
        <f>W177*H177</f>
        <v>0</v>
      </c>
      <c r="Y177" s="37"/>
      <c r="Z177" s="37"/>
      <c r="AA177" s="37"/>
      <c r="AB177" s="37"/>
      <c r="AC177" s="37"/>
      <c r="AD177" s="37"/>
      <c r="AE177" s="37"/>
      <c r="AR177" s="231" t="s">
        <v>132</v>
      </c>
      <c r="AT177" s="231" t="s">
        <v>127</v>
      </c>
      <c r="AU177" s="231" t="s">
        <v>89</v>
      </c>
      <c r="AY177" s="16" t="s">
        <v>125</v>
      </c>
      <c r="BE177" s="232">
        <f>IF(O177="základní",K177,0)</f>
        <v>0</v>
      </c>
      <c r="BF177" s="232">
        <f>IF(O177="snížená",K177,0)</f>
        <v>0</v>
      </c>
      <c r="BG177" s="232">
        <f>IF(O177="zákl. přenesená",K177,0)</f>
        <v>0</v>
      </c>
      <c r="BH177" s="232">
        <f>IF(O177="sníž. přenesená",K177,0)</f>
        <v>0</v>
      </c>
      <c r="BI177" s="232">
        <f>IF(O177="nulová",K177,0)</f>
        <v>0</v>
      </c>
      <c r="BJ177" s="16" t="s">
        <v>83</v>
      </c>
      <c r="BK177" s="232">
        <f>ROUND(P177*H177,2)</f>
        <v>0</v>
      </c>
      <c r="BL177" s="16" t="s">
        <v>132</v>
      </c>
      <c r="BM177" s="231" t="s">
        <v>238</v>
      </c>
    </row>
    <row r="178" s="2" customFormat="1">
      <c r="A178" s="37"/>
      <c r="B178" s="38"/>
      <c r="C178" s="39"/>
      <c r="D178" s="233" t="s">
        <v>134</v>
      </c>
      <c r="E178" s="39"/>
      <c r="F178" s="234" t="s">
        <v>239</v>
      </c>
      <c r="G178" s="39"/>
      <c r="H178" s="39"/>
      <c r="I178" s="235"/>
      <c r="J178" s="235"/>
      <c r="K178" s="39"/>
      <c r="L178" s="39"/>
      <c r="M178" s="43"/>
      <c r="N178" s="236"/>
      <c r="O178" s="237"/>
      <c r="P178" s="90"/>
      <c r="Q178" s="90"/>
      <c r="R178" s="90"/>
      <c r="S178" s="90"/>
      <c r="T178" s="90"/>
      <c r="U178" s="90"/>
      <c r="V178" s="90"/>
      <c r="W178" s="90"/>
      <c r="X178" s="91"/>
      <c r="Y178" s="37"/>
      <c r="Z178" s="37"/>
      <c r="AA178" s="37"/>
      <c r="AB178" s="37"/>
      <c r="AC178" s="37"/>
      <c r="AD178" s="37"/>
      <c r="AE178" s="37"/>
      <c r="AT178" s="16" t="s">
        <v>134</v>
      </c>
      <c r="AU178" s="16" t="s">
        <v>89</v>
      </c>
    </row>
    <row r="179" s="2" customFormat="1">
      <c r="A179" s="37"/>
      <c r="B179" s="38"/>
      <c r="C179" s="39"/>
      <c r="D179" s="238" t="s">
        <v>136</v>
      </c>
      <c r="E179" s="39"/>
      <c r="F179" s="239" t="s">
        <v>240</v>
      </c>
      <c r="G179" s="39"/>
      <c r="H179" s="39"/>
      <c r="I179" s="235"/>
      <c r="J179" s="235"/>
      <c r="K179" s="39"/>
      <c r="L179" s="39"/>
      <c r="M179" s="43"/>
      <c r="N179" s="236"/>
      <c r="O179" s="237"/>
      <c r="P179" s="90"/>
      <c r="Q179" s="90"/>
      <c r="R179" s="90"/>
      <c r="S179" s="90"/>
      <c r="T179" s="90"/>
      <c r="U179" s="90"/>
      <c r="V179" s="90"/>
      <c r="W179" s="90"/>
      <c r="X179" s="91"/>
      <c r="Y179" s="37"/>
      <c r="Z179" s="37"/>
      <c r="AA179" s="37"/>
      <c r="AB179" s="37"/>
      <c r="AC179" s="37"/>
      <c r="AD179" s="37"/>
      <c r="AE179" s="37"/>
      <c r="AT179" s="16" t="s">
        <v>136</v>
      </c>
      <c r="AU179" s="16" t="s">
        <v>89</v>
      </c>
    </row>
    <row r="180" s="13" customFormat="1">
      <c r="A180" s="13"/>
      <c r="B180" s="240"/>
      <c r="C180" s="241"/>
      <c r="D180" s="238" t="s">
        <v>138</v>
      </c>
      <c r="E180" s="242" t="s">
        <v>1</v>
      </c>
      <c r="F180" s="243" t="s">
        <v>241</v>
      </c>
      <c r="G180" s="241"/>
      <c r="H180" s="244">
        <v>30.59</v>
      </c>
      <c r="I180" s="245"/>
      <c r="J180" s="245"/>
      <c r="K180" s="241"/>
      <c r="L180" s="241"/>
      <c r="M180" s="246"/>
      <c r="N180" s="247"/>
      <c r="O180" s="248"/>
      <c r="P180" s="248"/>
      <c r="Q180" s="248"/>
      <c r="R180" s="248"/>
      <c r="S180" s="248"/>
      <c r="T180" s="248"/>
      <c r="U180" s="248"/>
      <c r="V180" s="248"/>
      <c r="W180" s="248"/>
      <c r="X180" s="249"/>
      <c r="Y180" s="13"/>
      <c r="Z180" s="13"/>
      <c r="AA180" s="13"/>
      <c r="AB180" s="13"/>
      <c r="AC180" s="13"/>
      <c r="AD180" s="13"/>
      <c r="AE180" s="13"/>
      <c r="AT180" s="250" t="s">
        <v>138</v>
      </c>
      <c r="AU180" s="250" t="s">
        <v>89</v>
      </c>
      <c r="AV180" s="13" t="s">
        <v>89</v>
      </c>
      <c r="AW180" s="13" t="s">
        <v>5</v>
      </c>
      <c r="AX180" s="13" t="s">
        <v>83</v>
      </c>
      <c r="AY180" s="250" t="s">
        <v>125</v>
      </c>
    </row>
    <row r="181" s="13" customFormat="1">
      <c r="A181" s="13"/>
      <c r="B181" s="240"/>
      <c r="C181" s="241"/>
      <c r="D181" s="238" t="s">
        <v>138</v>
      </c>
      <c r="E181" s="241"/>
      <c r="F181" s="243" t="s">
        <v>242</v>
      </c>
      <c r="G181" s="241"/>
      <c r="H181" s="244">
        <v>55.061999999999998</v>
      </c>
      <c r="I181" s="245"/>
      <c r="J181" s="245"/>
      <c r="K181" s="241"/>
      <c r="L181" s="241"/>
      <c r="M181" s="246"/>
      <c r="N181" s="247"/>
      <c r="O181" s="248"/>
      <c r="P181" s="248"/>
      <c r="Q181" s="248"/>
      <c r="R181" s="248"/>
      <c r="S181" s="248"/>
      <c r="T181" s="248"/>
      <c r="U181" s="248"/>
      <c r="V181" s="248"/>
      <c r="W181" s="248"/>
      <c r="X181" s="249"/>
      <c r="Y181" s="13"/>
      <c r="Z181" s="13"/>
      <c r="AA181" s="13"/>
      <c r="AB181" s="13"/>
      <c r="AC181" s="13"/>
      <c r="AD181" s="13"/>
      <c r="AE181" s="13"/>
      <c r="AT181" s="250" t="s">
        <v>138</v>
      </c>
      <c r="AU181" s="250" t="s">
        <v>89</v>
      </c>
      <c r="AV181" s="13" t="s">
        <v>89</v>
      </c>
      <c r="AW181" s="13" t="s">
        <v>4</v>
      </c>
      <c r="AX181" s="13" t="s">
        <v>83</v>
      </c>
      <c r="AY181" s="250" t="s">
        <v>125</v>
      </c>
    </row>
    <row r="182" s="2" customFormat="1" ht="24.15" customHeight="1">
      <c r="A182" s="37"/>
      <c r="B182" s="38"/>
      <c r="C182" s="251" t="s">
        <v>243</v>
      </c>
      <c r="D182" s="251" t="s">
        <v>173</v>
      </c>
      <c r="E182" s="252" t="s">
        <v>244</v>
      </c>
      <c r="F182" s="253" t="s">
        <v>245</v>
      </c>
      <c r="G182" s="254" t="s">
        <v>130</v>
      </c>
      <c r="H182" s="255">
        <v>30.59</v>
      </c>
      <c r="I182" s="256"/>
      <c r="J182" s="257"/>
      <c r="K182" s="258">
        <f>ROUND(P182*H182,2)</f>
        <v>0</v>
      </c>
      <c r="L182" s="253" t="s">
        <v>131</v>
      </c>
      <c r="M182" s="259"/>
      <c r="N182" s="260" t="s">
        <v>1</v>
      </c>
      <c r="O182" s="227" t="s">
        <v>42</v>
      </c>
      <c r="P182" s="228">
        <f>I182+J182</f>
        <v>0</v>
      </c>
      <c r="Q182" s="228">
        <f>ROUND(I182*H182,2)</f>
        <v>0</v>
      </c>
      <c r="R182" s="228">
        <f>ROUND(J182*H182,2)</f>
        <v>0</v>
      </c>
      <c r="S182" s="90"/>
      <c r="T182" s="229">
        <f>S182*H182</f>
        <v>0</v>
      </c>
      <c r="U182" s="229">
        <v>0.22</v>
      </c>
      <c r="V182" s="229">
        <f>U182*H182</f>
        <v>6.7298</v>
      </c>
      <c r="W182" s="229">
        <v>0</v>
      </c>
      <c r="X182" s="230">
        <f>W182*H182</f>
        <v>0</v>
      </c>
      <c r="Y182" s="37"/>
      <c r="Z182" s="37"/>
      <c r="AA182" s="37"/>
      <c r="AB182" s="37"/>
      <c r="AC182" s="37"/>
      <c r="AD182" s="37"/>
      <c r="AE182" s="37"/>
      <c r="AR182" s="231" t="s">
        <v>176</v>
      </c>
      <c r="AT182" s="231" t="s">
        <v>173</v>
      </c>
      <c r="AU182" s="231" t="s">
        <v>89</v>
      </c>
      <c r="AY182" s="16" t="s">
        <v>125</v>
      </c>
      <c r="BE182" s="232">
        <f>IF(O182="základní",K182,0)</f>
        <v>0</v>
      </c>
      <c r="BF182" s="232">
        <f>IF(O182="snížená",K182,0)</f>
        <v>0</v>
      </c>
      <c r="BG182" s="232">
        <f>IF(O182="zákl. přenesená",K182,0)</f>
        <v>0</v>
      </c>
      <c r="BH182" s="232">
        <f>IF(O182="sníž. přenesená",K182,0)</f>
        <v>0</v>
      </c>
      <c r="BI182" s="232">
        <f>IF(O182="nulová",K182,0)</f>
        <v>0</v>
      </c>
      <c r="BJ182" s="16" t="s">
        <v>83</v>
      </c>
      <c r="BK182" s="232">
        <f>ROUND(P182*H182,2)</f>
        <v>0</v>
      </c>
      <c r="BL182" s="16" t="s">
        <v>132</v>
      </c>
      <c r="BM182" s="231" t="s">
        <v>246</v>
      </c>
    </row>
    <row r="183" s="13" customFormat="1">
      <c r="A183" s="13"/>
      <c r="B183" s="240"/>
      <c r="C183" s="241"/>
      <c r="D183" s="238" t="s">
        <v>138</v>
      </c>
      <c r="E183" s="242" t="s">
        <v>1</v>
      </c>
      <c r="F183" s="243" t="s">
        <v>247</v>
      </c>
      <c r="G183" s="241"/>
      <c r="H183" s="244">
        <v>30.59</v>
      </c>
      <c r="I183" s="245"/>
      <c r="J183" s="245"/>
      <c r="K183" s="241"/>
      <c r="L183" s="241"/>
      <c r="M183" s="246"/>
      <c r="N183" s="247"/>
      <c r="O183" s="248"/>
      <c r="P183" s="248"/>
      <c r="Q183" s="248"/>
      <c r="R183" s="248"/>
      <c r="S183" s="248"/>
      <c r="T183" s="248"/>
      <c r="U183" s="248"/>
      <c r="V183" s="248"/>
      <c r="W183" s="248"/>
      <c r="X183" s="249"/>
      <c r="Y183" s="13"/>
      <c r="Z183" s="13"/>
      <c r="AA183" s="13"/>
      <c r="AB183" s="13"/>
      <c r="AC183" s="13"/>
      <c r="AD183" s="13"/>
      <c r="AE183" s="13"/>
      <c r="AT183" s="250" t="s">
        <v>138</v>
      </c>
      <c r="AU183" s="250" t="s">
        <v>89</v>
      </c>
      <c r="AV183" s="13" t="s">
        <v>89</v>
      </c>
      <c r="AW183" s="13" t="s">
        <v>5</v>
      </c>
      <c r="AX183" s="13" t="s">
        <v>83</v>
      </c>
      <c r="AY183" s="250" t="s">
        <v>125</v>
      </c>
    </row>
    <row r="184" s="2" customFormat="1" ht="21.75" customHeight="1">
      <c r="A184" s="37"/>
      <c r="B184" s="38"/>
      <c r="C184" s="251" t="s">
        <v>248</v>
      </c>
      <c r="D184" s="251" t="s">
        <v>173</v>
      </c>
      <c r="E184" s="252" t="s">
        <v>249</v>
      </c>
      <c r="F184" s="253" t="s">
        <v>250</v>
      </c>
      <c r="G184" s="254" t="s">
        <v>167</v>
      </c>
      <c r="H184" s="255">
        <v>47.5</v>
      </c>
      <c r="I184" s="256"/>
      <c r="J184" s="257"/>
      <c r="K184" s="258">
        <f>ROUND(P184*H184,2)</f>
        <v>0</v>
      </c>
      <c r="L184" s="253" t="s">
        <v>1</v>
      </c>
      <c r="M184" s="259"/>
      <c r="N184" s="260" t="s">
        <v>1</v>
      </c>
      <c r="O184" s="227" t="s">
        <v>42</v>
      </c>
      <c r="P184" s="228">
        <f>I184+J184</f>
        <v>0</v>
      </c>
      <c r="Q184" s="228">
        <f>ROUND(I184*H184,2)</f>
        <v>0</v>
      </c>
      <c r="R184" s="228">
        <f>ROUND(J184*H184,2)</f>
        <v>0</v>
      </c>
      <c r="S184" s="90"/>
      <c r="T184" s="229">
        <f>S184*H184</f>
        <v>0</v>
      </c>
      <c r="U184" s="229">
        <v>0</v>
      </c>
      <c r="V184" s="229">
        <f>U184*H184</f>
        <v>0</v>
      </c>
      <c r="W184" s="229">
        <v>0</v>
      </c>
      <c r="X184" s="230">
        <f>W184*H184</f>
        <v>0</v>
      </c>
      <c r="Y184" s="37"/>
      <c r="Z184" s="37"/>
      <c r="AA184" s="37"/>
      <c r="AB184" s="37"/>
      <c r="AC184" s="37"/>
      <c r="AD184" s="37"/>
      <c r="AE184" s="37"/>
      <c r="AR184" s="231" t="s">
        <v>176</v>
      </c>
      <c r="AT184" s="231" t="s">
        <v>173</v>
      </c>
      <c r="AU184" s="231" t="s">
        <v>89</v>
      </c>
      <c r="AY184" s="16" t="s">
        <v>125</v>
      </c>
      <c r="BE184" s="232">
        <f>IF(O184="základní",K184,0)</f>
        <v>0</v>
      </c>
      <c r="BF184" s="232">
        <f>IF(O184="snížená",K184,0)</f>
        <v>0</v>
      </c>
      <c r="BG184" s="232">
        <f>IF(O184="zákl. přenesená",K184,0)</f>
        <v>0</v>
      </c>
      <c r="BH184" s="232">
        <f>IF(O184="sníž. přenesená",K184,0)</f>
        <v>0</v>
      </c>
      <c r="BI184" s="232">
        <f>IF(O184="nulová",K184,0)</f>
        <v>0</v>
      </c>
      <c r="BJ184" s="16" t="s">
        <v>83</v>
      </c>
      <c r="BK184" s="232">
        <f>ROUND(P184*H184,2)</f>
        <v>0</v>
      </c>
      <c r="BL184" s="16" t="s">
        <v>132</v>
      </c>
      <c r="BM184" s="231" t="s">
        <v>251</v>
      </c>
    </row>
    <row r="185" s="2" customFormat="1">
      <c r="A185" s="37"/>
      <c r="B185" s="38"/>
      <c r="C185" s="39"/>
      <c r="D185" s="238" t="s">
        <v>144</v>
      </c>
      <c r="E185" s="39"/>
      <c r="F185" s="239" t="s">
        <v>252</v>
      </c>
      <c r="G185" s="39"/>
      <c r="H185" s="39"/>
      <c r="I185" s="235"/>
      <c r="J185" s="235"/>
      <c r="K185" s="39"/>
      <c r="L185" s="39"/>
      <c r="M185" s="43"/>
      <c r="N185" s="236"/>
      <c r="O185" s="237"/>
      <c r="P185" s="90"/>
      <c r="Q185" s="90"/>
      <c r="R185" s="90"/>
      <c r="S185" s="90"/>
      <c r="T185" s="90"/>
      <c r="U185" s="90"/>
      <c r="V185" s="90"/>
      <c r="W185" s="90"/>
      <c r="X185" s="91"/>
      <c r="Y185" s="37"/>
      <c r="Z185" s="37"/>
      <c r="AA185" s="37"/>
      <c r="AB185" s="37"/>
      <c r="AC185" s="37"/>
      <c r="AD185" s="37"/>
      <c r="AE185" s="37"/>
      <c r="AT185" s="16" t="s">
        <v>144</v>
      </c>
      <c r="AU185" s="16" t="s">
        <v>89</v>
      </c>
    </row>
    <row r="186" s="13" customFormat="1">
      <c r="A186" s="13"/>
      <c r="B186" s="240"/>
      <c r="C186" s="241"/>
      <c r="D186" s="238" t="s">
        <v>138</v>
      </c>
      <c r="E186" s="242" t="s">
        <v>1</v>
      </c>
      <c r="F186" s="243" t="s">
        <v>253</v>
      </c>
      <c r="G186" s="241"/>
      <c r="H186" s="244">
        <v>47.5</v>
      </c>
      <c r="I186" s="245"/>
      <c r="J186" s="245"/>
      <c r="K186" s="241"/>
      <c r="L186" s="241"/>
      <c r="M186" s="246"/>
      <c r="N186" s="247"/>
      <c r="O186" s="248"/>
      <c r="P186" s="248"/>
      <c r="Q186" s="248"/>
      <c r="R186" s="248"/>
      <c r="S186" s="248"/>
      <c r="T186" s="248"/>
      <c r="U186" s="248"/>
      <c r="V186" s="248"/>
      <c r="W186" s="248"/>
      <c r="X186" s="249"/>
      <c r="Y186" s="13"/>
      <c r="Z186" s="13"/>
      <c r="AA186" s="13"/>
      <c r="AB186" s="13"/>
      <c r="AC186" s="13"/>
      <c r="AD186" s="13"/>
      <c r="AE186" s="13"/>
      <c r="AT186" s="250" t="s">
        <v>138</v>
      </c>
      <c r="AU186" s="250" t="s">
        <v>89</v>
      </c>
      <c r="AV186" s="13" t="s">
        <v>89</v>
      </c>
      <c r="AW186" s="13" t="s">
        <v>5</v>
      </c>
      <c r="AX186" s="13" t="s">
        <v>83</v>
      </c>
      <c r="AY186" s="250" t="s">
        <v>125</v>
      </c>
    </row>
    <row r="187" s="2" customFormat="1" ht="16.5" customHeight="1">
      <c r="A187" s="37"/>
      <c r="B187" s="38"/>
      <c r="C187" s="251" t="s">
        <v>254</v>
      </c>
      <c r="D187" s="251" t="s">
        <v>173</v>
      </c>
      <c r="E187" s="252" t="s">
        <v>255</v>
      </c>
      <c r="F187" s="253" t="s">
        <v>256</v>
      </c>
      <c r="G187" s="254" t="s">
        <v>185</v>
      </c>
      <c r="H187" s="255">
        <v>57</v>
      </c>
      <c r="I187" s="256"/>
      <c r="J187" s="257"/>
      <c r="K187" s="258">
        <f>ROUND(P187*H187,2)</f>
        <v>0</v>
      </c>
      <c r="L187" s="253" t="s">
        <v>1</v>
      </c>
      <c r="M187" s="259"/>
      <c r="N187" s="260" t="s">
        <v>1</v>
      </c>
      <c r="O187" s="227" t="s">
        <v>42</v>
      </c>
      <c r="P187" s="228">
        <f>I187+J187</f>
        <v>0</v>
      </c>
      <c r="Q187" s="228">
        <f>ROUND(I187*H187,2)</f>
        <v>0</v>
      </c>
      <c r="R187" s="228">
        <f>ROUND(J187*H187,2)</f>
        <v>0</v>
      </c>
      <c r="S187" s="90"/>
      <c r="T187" s="229">
        <f>S187*H187</f>
        <v>0</v>
      </c>
      <c r="U187" s="229">
        <v>0</v>
      </c>
      <c r="V187" s="229">
        <f>U187*H187</f>
        <v>0</v>
      </c>
      <c r="W187" s="229">
        <v>0</v>
      </c>
      <c r="X187" s="230">
        <f>W187*H187</f>
        <v>0</v>
      </c>
      <c r="Y187" s="37"/>
      <c r="Z187" s="37"/>
      <c r="AA187" s="37"/>
      <c r="AB187" s="37"/>
      <c r="AC187" s="37"/>
      <c r="AD187" s="37"/>
      <c r="AE187" s="37"/>
      <c r="AR187" s="231" t="s">
        <v>176</v>
      </c>
      <c r="AT187" s="231" t="s">
        <v>173</v>
      </c>
      <c r="AU187" s="231" t="s">
        <v>89</v>
      </c>
      <c r="AY187" s="16" t="s">
        <v>125</v>
      </c>
      <c r="BE187" s="232">
        <f>IF(O187="základní",K187,0)</f>
        <v>0</v>
      </c>
      <c r="BF187" s="232">
        <f>IF(O187="snížená",K187,0)</f>
        <v>0</v>
      </c>
      <c r="BG187" s="232">
        <f>IF(O187="zákl. přenesená",K187,0)</f>
        <v>0</v>
      </c>
      <c r="BH187" s="232">
        <f>IF(O187="sníž. přenesená",K187,0)</f>
        <v>0</v>
      </c>
      <c r="BI187" s="232">
        <f>IF(O187="nulová",K187,0)</f>
        <v>0</v>
      </c>
      <c r="BJ187" s="16" t="s">
        <v>83</v>
      </c>
      <c r="BK187" s="232">
        <f>ROUND(P187*H187,2)</f>
        <v>0</v>
      </c>
      <c r="BL187" s="16" t="s">
        <v>132</v>
      </c>
      <c r="BM187" s="231" t="s">
        <v>257</v>
      </c>
    </row>
    <row r="188" s="13" customFormat="1">
      <c r="A188" s="13"/>
      <c r="B188" s="240"/>
      <c r="C188" s="241"/>
      <c r="D188" s="238" t="s">
        <v>138</v>
      </c>
      <c r="E188" s="242" t="s">
        <v>1</v>
      </c>
      <c r="F188" s="243" t="s">
        <v>258</v>
      </c>
      <c r="G188" s="241"/>
      <c r="H188" s="244">
        <v>57</v>
      </c>
      <c r="I188" s="245"/>
      <c r="J188" s="245"/>
      <c r="K188" s="241"/>
      <c r="L188" s="241"/>
      <c r="M188" s="246"/>
      <c r="N188" s="247"/>
      <c r="O188" s="248"/>
      <c r="P188" s="248"/>
      <c r="Q188" s="248"/>
      <c r="R188" s="248"/>
      <c r="S188" s="248"/>
      <c r="T188" s="248"/>
      <c r="U188" s="248"/>
      <c r="V188" s="248"/>
      <c r="W188" s="248"/>
      <c r="X188" s="249"/>
      <c r="Y188" s="13"/>
      <c r="Z188" s="13"/>
      <c r="AA188" s="13"/>
      <c r="AB188" s="13"/>
      <c r="AC188" s="13"/>
      <c r="AD188" s="13"/>
      <c r="AE188" s="13"/>
      <c r="AT188" s="250" t="s">
        <v>138</v>
      </c>
      <c r="AU188" s="250" t="s">
        <v>89</v>
      </c>
      <c r="AV188" s="13" t="s">
        <v>89</v>
      </c>
      <c r="AW188" s="13" t="s">
        <v>5</v>
      </c>
      <c r="AX188" s="13" t="s">
        <v>83</v>
      </c>
      <c r="AY188" s="250" t="s">
        <v>125</v>
      </c>
    </row>
    <row r="189" s="2" customFormat="1" ht="21.75" customHeight="1">
      <c r="A189" s="37"/>
      <c r="B189" s="38"/>
      <c r="C189" s="219" t="s">
        <v>8</v>
      </c>
      <c r="D189" s="219" t="s">
        <v>127</v>
      </c>
      <c r="E189" s="220" t="s">
        <v>259</v>
      </c>
      <c r="F189" s="221" t="s">
        <v>260</v>
      </c>
      <c r="G189" s="222" t="s">
        <v>185</v>
      </c>
      <c r="H189" s="223">
        <v>19</v>
      </c>
      <c r="I189" s="224"/>
      <c r="J189" s="224"/>
      <c r="K189" s="225">
        <f>ROUND(P189*H189,2)</f>
        <v>0</v>
      </c>
      <c r="L189" s="221" t="s">
        <v>1</v>
      </c>
      <c r="M189" s="43"/>
      <c r="N189" s="226" t="s">
        <v>1</v>
      </c>
      <c r="O189" s="227" t="s">
        <v>42</v>
      </c>
      <c r="P189" s="228">
        <f>I189+J189</f>
        <v>0</v>
      </c>
      <c r="Q189" s="228">
        <f>ROUND(I189*H189,2)</f>
        <v>0</v>
      </c>
      <c r="R189" s="228">
        <f>ROUND(J189*H189,2)</f>
        <v>0</v>
      </c>
      <c r="S189" s="90"/>
      <c r="T189" s="229">
        <f>S189*H189</f>
        <v>0</v>
      </c>
      <c r="U189" s="229">
        <v>0</v>
      </c>
      <c r="V189" s="229">
        <f>U189*H189</f>
        <v>0</v>
      </c>
      <c r="W189" s="229">
        <v>0</v>
      </c>
      <c r="X189" s="230">
        <f>W189*H189</f>
        <v>0</v>
      </c>
      <c r="Y189" s="37"/>
      <c r="Z189" s="37"/>
      <c r="AA189" s="37"/>
      <c r="AB189" s="37"/>
      <c r="AC189" s="37"/>
      <c r="AD189" s="37"/>
      <c r="AE189" s="37"/>
      <c r="AR189" s="231" t="s">
        <v>132</v>
      </c>
      <c r="AT189" s="231" t="s">
        <v>127</v>
      </c>
      <c r="AU189" s="231" t="s">
        <v>89</v>
      </c>
      <c r="AY189" s="16" t="s">
        <v>125</v>
      </c>
      <c r="BE189" s="232">
        <f>IF(O189="základní",K189,0)</f>
        <v>0</v>
      </c>
      <c r="BF189" s="232">
        <f>IF(O189="snížená",K189,0)</f>
        <v>0</v>
      </c>
      <c r="BG189" s="232">
        <f>IF(O189="zákl. přenesená",K189,0)</f>
        <v>0</v>
      </c>
      <c r="BH189" s="232">
        <f>IF(O189="sníž. přenesená",K189,0)</f>
        <v>0</v>
      </c>
      <c r="BI189" s="232">
        <f>IF(O189="nulová",K189,0)</f>
        <v>0</v>
      </c>
      <c r="BJ189" s="16" t="s">
        <v>83</v>
      </c>
      <c r="BK189" s="232">
        <f>ROUND(P189*H189,2)</f>
        <v>0</v>
      </c>
      <c r="BL189" s="16" t="s">
        <v>132</v>
      </c>
      <c r="BM189" s="231" t="s">
        <v>261</v>
      </c>
    </row>
    <row r="190" s="2" customFormat="1">
      <c r="A190" s="37"/>
      <c r="B190" s="38"/>
      <c r="C190" s="39"/>
      <c r="D190" s="238" t="s">
        <v>144</v>
      </c>
      <c r="E190" s="39"/>
      <c r="F190" s="239" t="s">
        <v>262</v>
      </c>
      <c r="G190" s="39"/>
      <c r="H190" s="39"/>
      <c r="I190" s="235"/>
      <c r="J190" s="235"/>
      <c r="K190" s="39"/>
      <c r="L190" s="39"/>
      <c r="M190" s="43"/>
      <c r="N190" s="236"/>
      <c r="O190" s="237"/>
      <c r="P190" s="90"/>
      <c r="Q190" s="90"/>
      <c r="R190" s="90"/>
      <c r="S190" s="90"/>
      <c r="T190" s="90"/>
      <c r="U190" s="90"/>
      <c r="V190" s="90"/>
      <c r="W190" s="90"/>
      <c r="X190" s="91"/>
      <c r="Y190" s="37"/>
      <c r="Z190" s="37"/>
      <c r="AA190" s="37"/>
      <c r="AB190" s="37"/>
      <c r="AC190" s="37"/>
      <c r="AD190" s="37"/>
      <c r="AE190" s="37"/>
      <c r="AT190" s="16" t="s">
        <v>144</v>
      </c>
      <c r="AU190" s="16" t="s">
        <v>89</v>
      </c>
    </row>
    <row r="191" s="2" customFormat="1" ht="16.5" customHeight="1">
      <c r="A191" s="37"/>
      <c r="B191" s="38"/>
      <c r="C191" s="219" t="s">
        <v>263</v>
      </c>
      <c r="D191" s="219" t="s">
        <v>127</v>
      </c>
      <c r="E191" s="220" t="s">
        <v>264</v>
      </c>
      <c r="F191" s="221" t="s">
        <v>265</v>
      </c>
      <c r="G191" s="222" t="s">
        <v>185</v>
      </c>
      <c r="H191" s="223">
        <v>1</v>
      </c>
      <c r="I191" s="224"/>
      <c r="J191" s="224"/>
      <c r="K191" s="225">
        <f>ROUND(P191*H191,2)</f>
        <v>0</v>
      </c>
      <c r="L191" s="221" t="s">
        <v>1</v>
      </c>
      <c r="M191" s="43"/>
      <c r="N191" s="226" t="s">
        <v>1</v>
      </c>
      <c r="O191" s="227" t="s">
        <v>42</v>
      </c>
      <c r="P191" s="228">
        <f>I191+J191</f>
        <v>0</v>
      </c>
      <c r="Q191" s="228">
        <f>ROUND(I191*H191,2)</f>
        <v>0</v>
      </c>
      <c r="R191" s="228">
        <f>ROUND(J191*H191,2)</f>
        <v>0</v>
      </c>
      <c r="S191" s="90"/>
      <c r="T191" s="229">
        <f>S191*H191</f>
        <v>0</v>
      </c>
      <c r="U191" s="229">
        <v>0</v>
      </c>
      <c r="V191" s="229">
        <f>U191*H191</f>
        <v>0</v>
      </c>
      <c r="W191" s="229">
        <v>0</v>
      </c>
      <c r="X191" s="230">
        <f>W191*H191</f>
        <v>0</v>
      </c>
      <c r="Y191" s="37"/>
      <c r="Z191" s="37"/>
      <c r="AA191" s="37"/>
      <c r="AB191" s="37"/>
      <c r="AC191" s="37"/>
      <c r="AD191" s="37"/>
      <c r="AE191" s="37"/>
      <c r="AR191" s="231" t="s">
        <v>132</v>
      </c>
      <c r="AT191" s="231" t="s">
        <v>127</v>
      </c>
      <c r="AU191" s="231" t="s">
        <v>89</v>
      </c>
      <c r="AY191" s="16" t="s">
        <v>125</v>
      </c>
      <c r="BE191" s="232">
        <f>IF(O191="základní",K191,0)</f>
        <v>0</v>
      </c>
      <c r="BF191" s="232">
        <f>IF(O191="snížená",K191,0)</f>
        <v>0</v>
      </c>
      <c r="BG191" s="232">
        <f>IF(O191="zákl. přenesená",K191,0)</f>
        <v>0</v>
      </c>
      <c r="BH191" s="232">
        <f>IF(O191="sníž. přenesená",K191,0)</f>
        <v>0</v>
      </c>
      <c r="BI191" s="232">
        <f>IF(O191="nulová",K191,0)</f>
        <v>0</v>
      </c>
      <c r="BJ191" s="16" t="s">
        <v>83</v>
      </c>
      <c r="BK191" s="232">
        <f>ROUND(P191*H191,2)</f>
        <v>0</v>
      </c>
      <c r="BL191" s="16" t="s">
        <v>132</v>
      </c>
      <c r="BM191" s="231" t="s">
        <v>266</v>
      </c>
    </row>
    <row r="192" s="2" customFormat="1" ht="16.5" customHeight="1">
      <c r="A192" s="37"/>
      <c r="B192" s="38"/>
      <c r="C192" s="219" t="s">
        <v>267</v>
      </c>
      <c r="D192" s="219" t="s">
        <v>127</v>
      </c>
      <c r="E192" s="220" t="s">
        <v>268</v>
      </c>
      <c r="F192" s="221" t="s">
        <v>269</v>
      </c>
      <c r="G192" s="222" t="s">
        <v>167</v>
      </c>
      <c r="H192" s="223">
        <v>163.02000000000001</v>
      </c>
      <c r="I192" s="224"/>
      <c r="J192" s="224"/>
      <c r="K192" s="225">
        <f>ROUND(P192*H192,2)</f>
        <v>0</v>
      </c>
      <c r="L192" s="221" t="s">
        <v>1</v>
      </c>
      <c r="M192" s="43"/>
      <c r="N192" s="226" t="s">
        <v>1</v>
      </c>
      <c r="O192" s="227" t="s">
        <v>42</v>
      </c>
      <c r="P192" s="228">
        <f>I192+J192</f>
        <v>0</v>
      </c>
      <c r="Q192" s="228">
        <f>ROUND(I192*H192,2)</f>
        <v>0</v>
      </c>
      <c r="R192" s="228">
        <f>ROUND(J192*H192,2)</f>
        <v>0</v>
      </c>
      <c r="S192" s="90"/>
      <c r="T192" s="229">
        <f>S192*H192</f>
        <v>0</v>
      </c>
      <c r="U192" s="229">
        <v>0</v>
      </c>
      <c r="V192" s="229">
        <f>U192*H192</f>
        <v>0</v>
      </c>
      <c r="W192" s="229">
        <v>0</v>
      </c>
      <c r="X192" s="230">
        <f>W192*H192</f>
        <v>0</v>
      </c>
      <c r="Y192" s="37"/>
      <c r="Z192" s="37"/>
      <c r="AA192" s="37"/>
      <c r="AB192" s="37"/>
      <c r="AC192" s="37"/>
      <c r="AD192" s="37"/>
      <c r="AE192" s="37"/>
      <c r="AR192" s="231" t="s">
        <v>132</v>
      </c>
      <c r="AT192" s="231" t="s">
        <v>127</v>
      </c>
      <c r="AU192" s="231" t="s">
        <v>89</v>
      </c>
      <c r="AY192" s="16" t="s">
        <v>125</v>
      </c>
      <c r="BE192" s="232">
        <f>IF(O192="základní",K192,0)</f>
        <v>0</v>
      </c>
      <c r="BF192" s="232">
        <f>IF(O192="snížená",K192,0)</f>
        <v>0</v>
      </c>
      <c r="BG192" s="232">
        <f>IF(O192="zákl. přenesená",K192,0)</f>
        <v>0</v>
      </c>
      <c r="BH192" s="232">
        <f>IF(O192="sníž. přenesená",K192,0)</f>
        <v>0</v>
      </c>
      <c r="BI192" s="232">
        <f>IF(O192="nulová",K192,0)</f>
        <v>0</v>
      </c>
      <c r="BJ192" s="16" t="s">
        <v>83</v>
      </c>
      <c r="BK192" s="232">
        <f>ROUND(P192*H192,2)</f>
        <v>0</v>
      </c>
      <c r="BL192" s="16" t="s">
        <v>132</v>
      </c>
      <c r="BM192" s="231" t="s">
        <v>270</v>
      </c>
    </row>
    <row r="193" s="13" customFormat="1">
      <c r="A193" s="13"/>
      <c r="B193" s="240"/>
      <c r="C193" s="241"/>
      <c r="D193" s="238" t="s">
        <v>138</v>
      </c>
      <c r="E193" s="242" t="s">
        <v>1</v>
      </c>
      <c r="F193" s="243" t="s">
        <v>271</v>
      </c>
      <c r="G193" s="241"/>
      <c r="H193" s="244">
        <v>148.19999999999999</v>
      </c>
      <c r="I193" s="245"/>
      <c r="J193" s="245"/>
      <c r="K193" s="241"/>
      <c r="L193" s="241"/>
      <c r="M193" s="246"/>
      <c r="N193" s="247"/>
      <c r="O193" s="248"/>
      <c r="P193" s="248"/>
      <c r="Q193" s="248"/>
      <c r="R193" s="248"/>
      <c r="S193" s="248"/>
      <c r="T193" s="248"/>
      <c r="U193" s="248"/>
      <c r="V193" s="248"/>
      <c r="W193" s="248"/>
      <c r="X193" s="249"/>
      <c r="Y193" s="13"/>
      <c r="Z193" s="13"/>
      <c r="AA193" s="13"/>
      <c r="AB193" s="13"/>
      <c r="AC193" s="13"/>
      <c r="AD193" s="13"/>
      <c r="AE193" s="13"/>
      <c r="AT193" s="250" t="s">
        <v>138</v>
      </c>
      <c r="AU193" s="250" t="s">
        <v>89</v>
      </c>
      <c r="AV193" s="13" t="s">
        <v>89</v>
      </c>
      <c r="AW193" s="13" t="s">
        <v>5</v>
      </c>
      <c r="AX193" s="13" t="s">
        <v>83</v>
      </c>
      <c r="AY193" s="250" t="s">
        <v>125</v>
      </c>
    </row>
    <row r="194" s="13" customFormat="1">
      <c r="A194" s="13"/>
      <c r="B194" s="240"/>
      <c r="C194" s="241"/>
      <c r="D194" s="238" t="s">
        <v>138</v>
      </c>
      <c r="E194" s="241"/>
      <c r="F194" s="243" t="s">
        <v>272</v>
      </c>
      <c r="G194" s="241"/>
      <c r="H194" s="244">
        <v>163.02000000000001</v>
      </c>
      <c r="I194" s="245"/>
      <c r="J194" s="245"/>
      <c r="K194" s="241"/>
      <c r="L194" s="241"/>
      <c r="M194" s="246"/>
      <c r="N194" s="247"/>
      <c r="O194" s="248"/>
      <c r="P194" s="248"/>
      <c r="Q194" s="248"/>
      <c r="R194" s="248"/>
      <c r="S194" s="248"/>
      <c r="T194" s="248"/>
      <c r="U194" s="248"/>
      <c r="V194" s="248"/>
      <c r="W194" s="248"/>
      <c r="X194" s="249"/>
      <c r="Y194" s="13"/>
      <c r="Z194" s="13"/>
      <c r="AA194" s="13"/>
      <c r="AB194" s="13"/>
      <c r="AC194" s="13"/>
      <c r="AD194" s="13"/>
      <c r="AE194" s="13"/>
      <c r="AT194" s="250" t="s">
        <v>138</v>
      </c>
      <c r="AU194" s="250" t="s">
        <v>89</v>
      </c>
      <c r="AV194" s="13" t="s">
        <v>89</v>
      </c>
      <c r="AW194" s="13" t="s">
        <v>4</v>
      </c>
      <c r="AX194" s="13" t="s">
        <v>83</v>
      </c>
      <c r="AY194" s="250" t="s">
        <v>125</v>
      </c>
    </row>
    <row r="195" s="2" customFormat="1" ht="16.5" customHeight="1">
      <c r="A195" s="37"/>
      <c r="B195" s="38"/>
      <c r="C195" s="219" t="s">
        <v>273</v>
      </c>
      <c r="D195" s="219" t="s">
        <v>127</v>
      </c>
      <c r="E195" s="220" t="s">
        <v>274</v>
      </c>
      <c r="F195" s="221" t="s">
        <v>275</v>
      </c>
      <c r="G195" s="222" t="s">
        <v>276</v>
      </c>
      <c r="H195" s="223">
        <v>5.1680000000000001</v>
      </c>
      <c r="I195" s="224"/>
      <c r="J195" s="224"/>
      <c r="K195" s="225">
        <f>ROUND(P195*H195,2)</f>
        <v>0</v>
      </c>
      <c r="L195" s="221" t="s">
        <v>1</v>
      </c>
      <c r="M195" s="43"/>
      <c r="N195" s="226" t="s">
        <v>1</v>
      </c>
      <c r="O195" s="227" t="s">
        <v>42</v>
      </c>
      <c r="P195" s="228">
        <f>I195+J195</f>
        <v>0</v>
      </c>
      <c r="Q195" s="228">
        <f>ROUND(I195*H195,2)</f>
        <v>0</v>
      </c>
      <c r="R195" s="228">
        <f>ROUND(J195*H195,2)</f>
        <v>0</v>
      </c>
      <c r="S195" s="90"/>
      <c r="T195" s="229">
        <f>S195*H195</f>
        <v>0</v>
      </c>
      <c r="U195" s="229">
        <v>0</v>
      </c>
      <c r="V195" s="229">
        <f>U195*H195</f>
        <v>0</v>
      </c>
      <c r="W195" s="229">
        <v>0</v>
      </c>
      <c r="X195" s="230">
        <f>W195*H195</f>
        <v>0</v>
      </c>
      <c r="Y195" s="37"/>
      <c r="Z195" s="37"/>
      <c r="AA195" s="37"/>
      <c r="AB195" s="37"/>
      <c r="AC195" s="37"/>
      <c r="AD195" s="37"/>
      <c r="AE195" s="37"/>
      <c r="AR195" s="231" t="s">
        <v>132</v>
      </c>
      <c r="AT195" s="231" t="s">
        <v>127</v>
      </c>
      <c r="AU195" s="231" t="s">
        <v>89</v>
      </c>
      <c r="AY195" s="16" t="s">
        <v>125</v>
      </c>
      <c r="BE195" s="232">
        <f>IF(O195="základní",K195,0)</f>
        <v>0</v>
      </c>
      <c r="BF195" s="232">
        <f>IF(O195="snížená",K195,0)</f>
        <v>0</v>
      </c>
      <c r="BG195" s="232">
        <f>IF(O195="zákl. přenesená",K195,0)</f>
        <v>0</v>
      </c>
      <c r="BH195" s="232">
        <f>IF(O195="sníž. přenesená",K195,0)</f>
        <v>0</v>
      </c>
      <c r="BI195" s="232">
        <f>IF(O195="nulová",K195,0)</f>
        <v>0</v>
      </c>
      <c r="BJ195" s="16" t="s">
        <v>83</v>
      </c>
      <c r="BK195" s="232">
        <f>ROUND(P195*H195,2)</f>
        <v>0</v>
      </c>
      <c r="BL195" s="16" t="s">
        <v>132</v>
      </c>
      <c r="BM195" s="231" t="s">
        <v>277</v>
      </c>
    </row>
    <row r="196" s="2" customFormat="1">
      <c r="A196" s="37"/>
      <c r="B196" s="38"/>
      <c r="C196" s="39"/>
      <c r="D196" s="238" t="s">
        <v>144</v>
      </c>
      <c r="E196" s="39"/>
      <c r="F196" s="239" t="s">
        <v>278</v>
      </c>
      <c r="G196" s="39"/>
      <c r="H196" s="39"/>
      <c r="I196" s="235"/>
      <c r="J196" s="235"/>
      <c r="K196" s="39"/>
      <c r="L196" s="39"/>
      <c r="M196" s="43"/>
      <c r="N196" s="236"/>
      <c r="O196" s="237"/>
      <c r="P196" s="90"/>
      <c r="Q196" s="90"/>
      <c r="R196" s="90"/>
      <c r="S196" s="90"/>
      <c r="T196" s="90"/>
      <c r="U196" s="90"/>
      <c r="V196" s="90"/>
      <c r="W196" s="90"/>
      <c r="X196" s="91"/>
      <c r="Y196" s="37"/>
      <c r="Z196" s="37"/>
      <c r="AA196" s="37"/>
      <c r="AB196" s="37"/>
      <c r="AC196" s="37"/>
      <c r="AD196" s="37"/>
      <c r="AE196" s="37"/>
      <c r="AT196" s="16" t="s">
        <v>144</v>
      </c>
      <c r="AU196" s="16" t="s">
        <v>89</v>
      </c>
    </row>
    <row r="197" s="13" customFormat="1">
      <c r="A197" s="13"/>
      <c r="B197" s="240"/>
      <c r="C197" s="241"/>
      <c r="D197" s="238" t="s">
        <v>138</v>
      </c>
      <c r="E197" s="242" t="s">
        <v>1</v>
      </c>
      <c r="F197" s="243" t="s">
        <v>279</v>
      </c>
      <c r="G197" s="241"/>
      <c r="H197" s="244">
        <v>5.1680000000000001</v>
      </c>
      <c r="I197" s="245"/>
      <c r="J197" s="245"/>
      <c r="K197" s="241"/>
      <c r="L197" s="241"/>
      <c r="M197" s="246"/>
      <c r="N197" s="247"/>
      <c r="O197" s="248"/>
      <c r="P197" s="248"/>
      <c r="Q197" s="248"/>
      <c r="R197" s="248"/>
      <c r="S197" s="248"/>
      <c r="T197" s="248"/>
      <c r="U197" s="248"/>
      <c r="V197" s="248"/>
      <c r="W197" s="248"/>
      <c r="X197" s="249"/>
      <c r="Y197" s="13"/>
      <c r="Z197" s="13"/>
      <c r="AA197" s="13"/>
      <c r="AB197" s="13"/>
      <c r="AC197" s="13"/>
      <c r="AD197" s="13"/>
      <c r="AE197" s="13"/>
      <c r="AT197" s="250" t="s">
        <v>138</v>
      </c>
      <c r="AU197" s="250" t="s">
        <v>89</v>
      </c>
      <c r="AV197" s="13" t="s">
        <v>89</v>
      </c>
      <c r="AW197" s="13" t="s">
        <v>5</v>
      </c>
      <c r="AX197" s="13" t="s">
        <v>83</v>
      </c>
      <c r="AY197" s="250" t="s">
        <v>125</v>
      </c>
    </row>
    <row r="198" s="2" customFormat="1" ht="16.5" customHeight="1">
      <c r="A198" s="37"/>
      <c r="B198" s="38"/>
      <c r="C198" s="219" t="s">
        <v>280</v>
      </c>
      <c r="D198" s="219" t="s">
        <v>127</v>
      </c>
      <c r="E198" s="220" t="s">
        <v>281</v>
      </c>
      <c r="F198" s="221" t="s">
        <v>282</v>
      </c>
      <c r="G198" s="222" t="s">
        <v>283</v>
      </c>
      <c r="H198" s="223">
        <v>1</v>
      </c>
      <c r="I198" s="224"/>
      <c r="J198" s="224"/>
      <c r="K198" s="225">
        <f>ROUND(P198*H198,2)</f>
        <v>0</v>
      </c>
      <c r="L198" s="221" t="s">
        <v>1</v>
      </c>
      <c r="M198" s="43"/>
      <c r="N198" s="226" t="s">
        <v>1</v>
      </c>
      <c r="O198" s="227" t="s">
        <v>42</v>
      </c>
      <c r="P198" s="228">
        <f>I198+J198</f>
        <v>0</v>
      </c>
      <c r="Q198" s="228">
        <f>ROUND(I198*H198,2)</f>
        <v>0</v>
      </c>
      <c r="R198" s="228">
        <f>ROUND(J198*H198,2)</f>
        <v>0</v>
      </c>
      <c r="S198" s="90"/>
      <c r="T198" s="229">
        <f>S198*H198</f>
        <v>0</v>
      </c>
      <c r="U198" s="229">
        <v>0</v>
      </c>
      <c r="V198" s="229">
        <f>U198*H198</f>
        <v>0</v>
      </c>
      <c r="W198" s="229">
        <v>0</v>
      </c>
      <c r="X198" s="230">
        <f>W198*H198</f>
        <v>0</v>
      </c>
      <c r="Y198" s="37"/>
      <c r="Z198" s="37"/>
      <c r="AA198" s="37"/>
      <c r="AB198" s="37"/>
      <c r="AC198" s="37"/>
      <c r="AD198" s="37"/>
      <c r="AE198" s="37"/>
      <c r="AR198" s="231" t="s">
        <v>132</v>
      </c>
      <c r="AT198" s="231" t="s">
        <v>127</v>
      </c>
      <c r="AU198" s="231" t="s">
        <v>89</v>
      </c>
      <c r="AY198" s="16" t="s">
        <v>125</v>
      </c>
      <c r="BE198" s="232">
        <f>IF(O198="základní",K198,0)</f>
        <v>0</v>
      </c>
      <c r="BF198" s="232">
        <f>IF(O198="snížená",K198,0)</f>
        <v>0</v>
      </c>
      <c r="BG198" s="232">
        <f>IF(O198="zákl. přenesená",K198,0)</f>
        <v>0</v>
      </c>
      <c r="BH198" s="232">
        <f>IF(O198="sníž. přenesená",K198,0)</f>
        <v>0</v>
      </c>
      <c r="BI198" s="232">
        <f>IF(O198="nulová",K198,0)</f>
        <v>0</v>
      </c>
      <c r="BJ198" s="16" t="s">
        <v>83</v>
      </c>
      <c r="BK198" s="232">
        <f>ROUND(P198*H198,2)</f>
        <v>0</v>
      </c>
      <c r="BL198" s="16" t="s">
        <v>132</v>
      </c>
      <c r="BM198" s="231" t="s">
        <v>284</v>
      </c>
    </row>
    <row r="199" s="12" customFormat="1" ht="22.8" customHeight="1">
      <c r="A199" s="12"/>
      <c r="B199" s="202"/>
      <c r="C199" s="203"/>
      <c r="D199" s="204" t="s">
        <v>78</v>
      </c>
      <c r="E199" s="217" t="s">
        <v>285</v>
      </c>
      <c r="F199" s="217" t="s">
        <v>286</v>
      </c>
      <c r="G199" s="203"/>
      <c r="H199" s="203"/>
      <c r="I199" s="206"/>
      <c r="J199" s="206"/>
      <c r="K199" s="218">
        <f>BK199</f>
        <v>0</v>
      </c>
      <c r="L199" s="203"/>
      <c r="M199" s="208"/>
      <c r="N199" s="209"/>
      <c r="O199" s="210"/>
      <c r="P199" s="210"/>
      <c r="Q199" s="211">
        <f>SUM(Q200:Q201)</f>
        <v>0</v>
      </c>
      <c r="R199" s="211">
        <f>SUM(R200:R201)</f>
        <v>0</v>
      </c>
      <c r="S199" s="210"/>
      <c r="T199" s="212">
        <f>SUM(T200:T201)</f>
        <v>0</v>
      </c>
      <c r="U199" s="210"/>
      <c r="V199" s="212">
        <f>SUM(V200:V201)</f>
        <v>0</v>
      </c>
      <c r="W199" s="210"/>
      <c r="X199" s="213">
        <f>SUM(X200:X201)</f>
        <v>0</v>
      </c>
      <c r="Y199" s="12"/>
      <c r="Z199" s="12"/>
      <c r="AA199" s="12"/>
      <c r="AB199" s="12"/>
      <c r="AC199" s="12"/>
      <c r="AD199" s="12"/>
      <c r="AE199" s="12"/>
      <c r="AR199" s="214" t="s">
        <v>83</v>
      </c>
      <c r="AT199" s="215" t="s">
        <v>78</v>
      </c>
      <c r="AU199" s="215" t="s">
        <v>83</v>
      </c>
      <c r="AY199" s="214" t="s">
        <v>125</v>
      </c>
      <c r="BK199" s="216">
        <f>SUM(BK200:BK201)</f>
        <v>0</v>
      </c>
    </row>
    <row r="200" s="2" customFormat="1" ht="24.15" customHeight="1">
      <c r="A200" s="37"/>
      <c r="B200" s="38"/>
      <c r="C200" s="219" t="s">
        <v>287</v>
      </c>
      <c r="D200" s="219" t="s">
        <v>127</v>
      </c>
      <c r="E200" s="220" t="s">
        <v>288</v>
      </c>
      <c r="F200" s="221" t="s">
        <v>289</v>
      </c>
      <c r="G200" s="222" t="s">
        <v>153</v>
      </c>
      <c r="H200" s="223">
        <v>23.686</v>
      </c>
      <c r="I200" s="224"/>
      <c r="J200" s="224"/>
      <c r="K200" s="225">
        <f>ROUND(P200*H200,2)</f>
        <v>0</v>
      </c>
      <c r="L200" s="221" t="s">
        <v>131</v>
      </c>
      <c r="M200" s="43"/>
      <c r="N200" s="226" t="s">
        <v>1</v>
      </c>
      <c r="O200" s="227" t="s">
        <v>42</v>
      </c>
      <c r="P200" s="228">
        <f>I200+J200</f>
        <v>0</v>
      </c>
      <c r="Q200" s="228">
        <f>ROUND(I200*H200,2)</f>
        <v>0</v>
      </c>
      <c r="R200" s="228">
        <f>ROUND(J200*H200,2)</f>
        <v>0</v>
      </c>
      <c r="S200" s="90"/>
      <c r="T200" s="229">
        <f>S200*H200</f>
        <v>0</v>
      </c>
      <c r="U200" s="229">
        <v>0</v>
      </c>
      <c r="V200" s="229">
        <f>U200*H200</f>
        <v>0</v>
      </c>
      <c r="W200" s="229">
        <v>0</v>
      </c>
      <c r="X200" s="230">
        <f>W200*H200</f>
        <v>0</v>
      </c>
      <c r="Y200" s="37"/>
      <c r="Z200" s="37"/>
      <c r="AA200" s="37"/>
      <c r="AB200" s="37"/>
      <c r="AC200" s="37"/>
      <c r="AD200" s="37"/>
      <c r="AE200" s="37"/>
      <c r="AR200" s="231" t="s">
        <v>132</v>
      </c>
      <c r="AT200" s="231" t="s">
        <v>127</v>
      </c>
      <c r="AU200" s="231" t="s">
        <v>89</v>
      </c>
      <c r="AY200" s="16" t="s">
        <v>125</v>
      </c>
      <c r="BE200" s="232">
        <f>IF(O200="základní",K200,0)</f>
        <v>0</v>
      </c>
      <c r="BF200" s="232">
        <f>IF(O200="snížená",K200,0)</f>
        <v>0</v>
      </c>
      <c r="BG200" s="232">
        <f>IF(O200="zákl. přenesená",K200,0)</f>
        <v>0</v>
      </c>
      <c r="BH200" s="232">
        <f>IF(O200="sníž. přenesená",K200,0)</f>
        <v>0</v>
      </c>
      <c r="BI200" s="232">
        <f>IF(O200="nulová",K200,0)</f>
        <v>0</v>
      </c>
      <c r="BJ200" s="16" t="s">
        <v>83</v>
      </c>
      <c r="BK200" s="232">
        <f>ROUND(P200*H200,2)</f>
        <v>0</v>
      </c>
      <c r="BL200" s="16" t="s">
        <v>132</v>
      </c>
      <c r="BM200" s="231" t="s">
        <v>290</v>
      </c>
    </row>
    <row r="201" s="2" customFormat="1">
      <c r="A201" s="37"/>
      <c r="B201" s="38"/>
      <c r="C201" s="39"/>
      <c r="D201" s="233" t="s">
        <v>134</v>
      </c>
      <c r="E201" s="39"/>
      <c r="F201" s="234" t="s">
        <v>291</v>
      </c>
      <c r="G201" s="39"/>
      <c r="H201" s="39"/>
      <c r="I201" s="235"/>
      <c r="J201" s="235"/>
      <c r="K201" s="39"/>
      <c r="L201" s="39"/>
      <c r="M201" s="43"/>
      <c r="N201" s="236"/>
      <c r="O201" s="237"/>
      <c r="P201" s="90"/>
      <c r="Q201" s="90"/>
      <c r="R201" s="90"/>
      <c r="S201" s="90"/>
      <c r="T201" s="90"/>
      <c r="U201" s="90"/>
      <c r="V201" s="90"/>
      <c r="W201" s="90"/>
      <c r="X201" s="91"/>
      <c r="Y201" s="37"/>
      <c r="Z201" s="37"/>
      <c r="AA201" s="37"/>
      <c r="AB201" s="37"/>
      <c r="AC201" s="37"/>
      <c r="AD201" s="37"/>
      <c r="AE201" s="37"/>
      <c r="AT201" s="16" t="s">
        <v>134</v>
      </c>
      <c r="AU201" s="16" t="s">
        <v>89</v>
      </c>
    </row>
    <row r="202" s="12" customFormat="1" ht="25.92" customHeight="1">
      <c r="A202" s="12"/>
      <c r="B202" s="202"/>
      <c r="C202" s="203"/>
      <c r="D202" s="204" t="s">
        <v>78</v>
      </c>
      <c r="E202" s="205" t="s">
        <v>292</v>
      </c>
      <c r="F202" s="205" t="s">
        <v>293</v>
      </c>
      <c r="G202" s="203"/>
      <c r="H202" s="203"/>
      <c r="I202" s="206"/>
      <c r="J202" s="206"/>
      <c r="K202" s="207">
        <f>BK202</f>
        <v>0</v>
      </c>
      <c r="L202" s="203"/>
      <c r="M202" s="208"/>
      <c r="N202" s="209"/>
      <c r="O202" s="210"/>
      <c r="P202" s="210"/>
      <c r="Q202" s="211">
        <f>Q203</f>
        <v>0</v>
      </c>
      <c r="R202" s="211">
        <f>R203</f>
        <v>0</v>
      </c>
      <c r="S202" s="210"/>
      <c r="T202" s="212">
        <f>T203</f>
        <v>0</v>
      </c>
      <c r="U202" s="210"/>
      <c r="V202" s="212">
        <f>V203</f>
        <v>0</v>
      </c>
      <c r="W202" s="210"/>
      <c r="X202" s="213">
        <f>X203</f>
        <v>0</v>
      </c>
      <c r="Y202" s="12"/>
      <c r="Z202" s="12"/>
      <c r="AA202" s="12"/>
      <c r="AB202" s="12"/>
      <c r="AC202" s="12"/>
      <c r="AD202" s="12"/>
      <c r="AE202" s="12"/>
      <c r="AR202" s="214" t="s">
        <v>146</v>
      </c>
      <c r="AT202" s="215" t="s">
        <v>78</v>
      </c>
      <c r="AU202" s="215" t="s">
        <v>79</v>
      </c>
      <c r="AY202" s="214" t="s">
        <v>125</v>
      </c>
      <c r="BK202" s="216">
        <f>BK203</f>
        <v>0</v>
      </c>
    </row>
    <row r="203" s="2" customFormat="1" ht="16.5" customHeight="1">
      <c r="A203" s="37"/>
      <c r="B203" s="38"/>
      <c r="C203" s="251" t="s">
        <v>294</v>
      </c>
      <c r="D203" s="251" t="s">
        <v>173</v>
      </c>
      <c r="E203" s="252" t="s">
        <v>295</v>
      </c>
      <c r="F203" s="253" t="s">
        <v>296</v>
      </c>
      <c r="G203" s="254" t="s">
        <v>185</v>
      </c>
      <c r="H203" s="255">
        <v>19</v>
      </c>
      <c r="I203" s="256"/>
      <c r="J203" s="257"/>
      <c r="K203" s="258">
        <f>ROUND(P203*H203,2)</f>
        <v>0</v>
      </c>
      <c r="L203" s="253" t="s">
        <v>1</v>
      </c>
      <c r="M203" s="259"/>
      <c r="N203" s="272" t="s">
        <v>1</v>
      </c>
      <c r="O203" s="273" t="s">
        <v>42</v>
      </c>
      <c r="P203" s="274">
        <f>I203+J203</f>
        <v>0</v>
      </c>
      <c r="Q203" s="274">
        <f>ROUND(I203*H203,2)</f>
        <v>0</v>
      </c>
      <c r="R203" s="274">
        <f>ROUND(J203*H203,2)</f>
        <v>0</v>
      </c>
      <c r="S203" s="275"/>
      <c r="T203" s="276">
        <f>S203*H203</f>
        <v>0</v>
      </c>
      <c r="U203" s="276">
        <v>0</v>
      </c>
      <c r="V203" s="276">
        <f>U203*H203</f>
        <v>0</v>
      </c>
      <c r="W203" s="276">
        <v>0</v>
      </c>
      <c r="X203" s="277">
        <f>W203*H203</f>
        <v>0</v>
      </c>
      <c r="Y203" s="37"/>
      <c r="Z203" s="37"/>
      <c r="AA203" s="37"/>
      <c r="AB203" s="37"/>
      <c r="AC203" s="37"/>
      <c r="AD203" s="37"/>
      <c r="AE203" s="37"/>
      <c r="AR203" s="231" t="s">
        <v>297</v>
      </c>
      <c r="AT203" s="231" t="s">
        <v>173</v>
      </c>
      <c r="AU203" s="231" t="s">
        <v>83</v>
      </c>
      <c r="AY203" s="16" t="s">
        <v>125</v>
      </c>
      <c r="BE203" s="232">
        <f>IF(O203="základní",K203,0)</f>
        <v>0</v>
      </c>
      <c r="BF203" s="232">
        <f>IF(O203="snížená",K203,0)</f>
        <v>0</v>
      </c>
      <c r="BG203" s="232">
        <f>IF(O203="zákl. přenesená",K203,0)</f>
        <v>0</v>
      </c>
      <c r="BH203" s="232">
        <f>IF(O203="sníž. přenesená",K203,0)</f>
        <v>0</v>
      </c>
      <c r="BI203" s="232">
        <f>IF(O203="nulová",K203,0)</f>
        <v>0</v>
      </c>
      <c r="BJ203" s="16" t="s">
        <v>83</v>
      </c>
      <c r="BK203" s="232">
        <f>ROUND(P203*H203,2)</f>
        <v>0</v>
      </c>
      <c r="BL203" s="16" t="s">
        <v>298</v>
      </c>
      <c r="BM203" s="231" t="s">
        <v>299</v>
      </c>
    </row>
    <row r="204" s="2" customFormat="1" ht="6.96" customHeight="1">
      <c r="A204" s="37"/>
      <c r="B204" s="65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43"/>
      <c r="N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</row>
  </sheetData>
  <sheetProtection sheet="1" autoFilter="0" formatColumns="0" formatRows="0" objects="1" scenarios="1" spinCount="100000" saltValue="1uVnJ5vgDHSPMxBpibyFbDsSip8cenN4UJuQ6/khzXo36juvT6S9YvBSFOMX52jHJzkXdo9DN+GDPixhIf/zHw==" hashValue="tjFwLPTVHeIKG3OR/YGPzyKqxl4ka7FfeB4NeDmxq8ZphtiChas+F46T5S9sqlHUufHSfmD0tK7KinSWD829ug==" algorithmName="SHA-512" password="CC35"/>
  <autoFilter ref="C119:L20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M2:Z2"/>
  </mergeCells>
  <hyperlinks>
    <hyperlink ref="F124" r:id="rId1" display="https://podminky.urs.cz/item/CS_URS_2024_02/122211101"/>
    <hyperlink ref="F128" r:id="rId2" display="https://podminky.urs.cz/item/CS_URS_2024_02/162751113"/>
    <hyperlink ref="F132" r:id="rId3" display="https://podminky.urs.cz/item/CS_URS_2024_02/171151111"/>
    <hyperlink ref="F134" r:id="rId4" display="https://podminky.urs.cz/item/CS_URS_2024_02/171201221"/>
    <hyperlink ref="F138" r:id="rId5" display="https://podminky.urs.cz/item/CS_URS_2024_02/174211101"/>
    <hyperlink ref="F142" r:id="rId6" display="https://podminky.urs.cz/item/CS_URS_2024_02/174253301"/>
    <hyperlink ref="F152" r:id="rId7" display="https://podminky.urs.cz/item/CS_URS_2024_02/183101121"/>
    <hyperlink ref="F155" r:id="rId8" display="https://podminky.urs.cz/item/CS_URS_2024_02/184102116"/>
    <hyperlink ref="F158" r:id="rId9" display="https://podminky.urs.cz/item/CS_URS_2024_02/184215133"/>
    <hyperlink ref="F162" r:id="rId10" display="https://podminky.urs.cz/item/CS_URS_2024_02/184215412"/>
    <hyperlink ref="F165" r:id="rId11" display="https://podminky.urs.cz/item/CS_URS_2024_02/184911311"/>
    <hyperlink ref="F171" r:id="rId12" display="https://podminky.urs.cz/item/CS_URS_2024_02/184911421"/>
    <hyperlink ref="F178" r:id="rId13" display="https://podminky.urs.cz/item/CS_URS_2024_02/185802112"/>
    <hyperlink ref="F201" r:id="rId14" display="https://podminky.urs.cz/item/CS_URS_2024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Nikola Prinzová</dc:creator>
  <cp:lastModifiedBy>Nikola Prinzová</cp:lastModifiedBy>
  <dcterms:created xsi:type="dcterms:W3CDTF">2024-09-23T15:56:31Z</dcterms:created>
  <dcterms:modified xsi:type="dcterms:W3CDTF">2024-09-23T15:56:34Z</dcterms:modified>
</cp:coreProperties>
</file>