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Výsadba stromů, 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01 - Výsadba stromů, t...'!$C$120:$L$198</definedName>
    <definedName name="_xlnm.Print_Area" localSheetId="1">'SO 01 - Výsadba stromů, t...'!$C$4:$K$76,'SO 01 - Výsadba stromů, t...'!$C$82:$K$102,'SO 01 - Výsadba stromů, t...'!$C$108:$L$198</definedName>
    <definedName name="_xlnm.Print_Titles" localSheetId="1">'SO 01 - Výsadba stromů, t...'!$120:$120</definedName>
  </definedNames>
  <calcPr/>
</workbook>
</file>

<file path=xl/calcChain.xml><?xml version="1.0" encoding="utf-8"?>
<calcChain xmlns="http://schemas.openxmlformats.org/spreadsheetml/2006/main">
  <c i="2" l="1" r="K39"/>
  <c r="K38"/>
  <c i="1" r="BA95"/>
  <c i="2" r="K37"/>
  <c i="1" r="AZ95"/>
  <c i="2" r="BI198"/>
  <c r="BH198"/>
  <c r="BG198"/>
  <c r="BF198"/>
  <c r="X198"/>
  <c r="V198"/>
  <c r="T198"/>
  <c r="P198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7"/>
  <c r="BH187"/>
  <c r="BG187"/>
  <c r="BF187"/>
  <c r="X187"/>
  <c r="X186"/>
  <c r="V187"/>
  <c r="V186"/>
  <c r="T187"/>
  <c r="T186"/>
  <c r="P187"/>
  <c r="BI184"/>
  <c r="BH184"/>
  <c r="BG184"/>
  <c r="BF184"/>
  <c r="X184"/>
  <c r="X183"/>
  <c r="V184"/>
  <c r="V183"/>
  <c r="T184"/>
  <c r="T183"/>
  <c r="P184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5"/>
  <c r="BH165"/>
  <c r="BG165"/>
  <c r="BF165"/>
  <c r="X165"/>
  <c r="V165"/>
  <c r="T165"/>
  <c r="P165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0"/>
  <c r="BH130"/>
  <c r="BG130"/>
  <c r="BF130"/>
  <c r="X130"/>
  <c r="V130"/>
  <c r="T130"/>
  <c r="P130"/>
  <c r="BI127"/>
  <c r="BH127"/>
  <c r="BG127"/>
  <c r="BF127"/>
  <c r="X127"/>
  <c r="V127"/>
  <c r="T127"/>
  <c r="P127"/>
  <c r="BI124"/>
  <c r="BH124"/>
  <c r="BG124"/>
  <c r="BF124"/>
  <c r="X124"/>
  <c r="V124"/>
  <c r="T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1" r="L90"/>
  <c r="AM90"/>
  <c r="AM89"/>
  <c r="L89"/>
  <c r="AM87"/>
  <c r="L87"/>
  <c r="L85"/>
  <c r="L84"/>
  <c i="2" r="R192"/>
  <c r="R153"/>
  <c r="BK147"/>
  <c r="BK193"/>
  <c r="K153"/>
  <c r="BE153"/>
  <c r="K165"/>
  <c r="BE165"/>
  <c r="K170"/>
  <c r="BE170"/>
  <c r="R184"/>
  <c r="Q170"/>
  <c r="R130"/>
  <c r="R197"/>
  <c r="Q191"/>
  <c r="R180"/>
  <c r="Q153"/>
  <c r="R198"/>
  <c r="R194"/>
  <c r="R173"/>
  <c r="R142"/>
  <c r="Q124"/>
  <c r="R193"/>
  <c r="R175"/>
  <c r="R134"/>
  <c r="K184"/>
  <c r="BE184"/>
  <c r="K182"/>
  <c r="BE182"/>
  <c r="BK194"/>
  <c r="K190"/>
  <c r="BE190"/>
  <c r="BK187"/>
  <c r="K141"/>
  <c r="BE141"/>
  <c r="BK124"/>
  <c r="Q194"/>
  <c r="R160"/>
  <c r="R133"/>
  <c r="BK130"/>
  <c r="BK151"/>
  <c r="K175"/>
  <c r="BE175"/>
  <c r="K144"/>
  <c r="BE144"/>
  <c r="BK179"/>
  <c r="Q180"/>
  <c r="Q149"/>
  <c r="Q142"/>
  <c r="R195"/>
  <c r="Q184"/>
  <c r="R158"/>
  <c r="Q133"/>
  <c r="Q195"/>
  <c r="Q175"/>
  <c r="Q147"/>
  <c r="Q134"/>
  <c r="K36"/>
  <c r="R196"/>
  <c r="BK192"/>
  <c r="K195"/>
  <c r="BE195"/>
  <c r="K196"/>
  <c r="BE196"/>
  <c r="K180"/>
  <c r="BE180"/>
  <c r="K142"/>
  <c r="BE142"/>
  <c r="BK133"/>
  <c r="Q173"/>
  <c r="Q144"/>
  <c r="R124"/>
  <c r="R191"/>
  <c r="Q179"/>
  <c r="R141"/>
  <c r="R182"/>
  <c r="Q165"/>
  <c r="Q130"/>
  <c r="Q193"/>
  <c r="Q158"/>
  <c r="F39"/>
  <c r="Q192"/>
  <c r="Q151"/>
  <c r="R139"/>
  <c r="Q196"/>
  <c r="Q182"/>
  <c r="R144"/>
  <c r="R187"/>
  <c r="R170"/>
  <c r="Q141"/>
  <c r="F37"/>
  <c r="Q187"/>
  <c r="R147"/>
  <c r="Q127"/>
  <c r="Q197"/>
  <c r="Q190"/>
  <c r="R165"/>
  <c r="R127"/>
  <c r="R190"/>
  <c r="Q160"/>
  <c r="Q139"/>
  <c r="Q198"/>
  <c r="R179"/>
  <c r="R151"/>
  <c r="BK173"/>
  <c r="BK149"/>
  <c r="BK191"/>
  <c r="BK158"/>
  <c r="BK127"/>
  <c r="F36"/>
  <c i="1" r="AU94"/>
  <c i="2" r="R149"/>
  <c r="BK198"/>
  <c r="K160"/>
  <c r="BE160"/>
  <c r="BK197"/>
  <c r="K139"/>
  <c r="BE139"/>
  <c r="K134"/>
  <c r="BE134"/>
  <c r="F38"/>
  <c l="1" r="V123"/>
  <c r="V122"/>
  <c r="V121"/>
  <c r="Q123"/>
  <c r="T123"/>
  <c r="T122"/>
  <c r="V189"/>
  <c r="X123"/>
  <c r="X122"/>
  <c r="X121"/>
  <c r="X189"/>
  <c r="R123"/>
  <c r="J98"/>
  <c r="Q189"/>
  <c r="I101"/>
  <c r="T189"/>
  <c r="R189"/>
  <c r="J101"/>
  <c r="BK186"/>
  <c r="K186"/>
  <c r="K100"/>
  <c r="Q183"/>
  <c r="I99"/>
  <c r="Q186"/>
  <c r="I100"/>
  <c r="R183"/>
  <c r="J99"/>
  <c r="R186"/>
  <c r="J100"/>
  <c i="1" r="BD95"/>
  <c i="2" r="E85"/>
  <c r="J89"/>
  <c r="F92"/>
  <c i="1" r="AY95"/>
  <c i="2" r="J92"/>
  <c i="1" r="BC95"/>
  <c r="BE95"/>
  <c r="BF95"/>
  <c i="2" r="K130"/>
  <c r="BE130"/>
  <c r="BK165"/>
  <c r="BK184"/>
  <c r="BK183"/>
  <c r="K183"/>
  <c r="K99"/>
  <c r="BK182"/>
  <c r="K191"/>
  <c r="BE191"/>
  <c r="K151"/>
  <c r="BE151"/>
  <c r="K193"/>
  <c r="BE193"/>
  <c i="1" r="BC94"/>
  <c r="W30"/>
  <c i="2" r="BK142"/>
  <c r="BK160"/>
  <c r="BK175"/>
  <c r="K198"/>
  <c r="BE198"/>
  <c i="1" r="BD94"/>
  <c r="W31"/>
  <c i="2" r="BK141"/>
  <c r="BK134"/>
  <c r="BK195"/>
  <c r="K133"/>
  <c r="BE133"/>
  <c r="K173"/>
  <c r="BE173"/>
  <c r="K124"/>
  <c r="BE124"/>
  <c r="K187"/>
  <c r="BE187"/>
  <c r="BK190"/>
  <c r="K192"/>
  <c r="BE192"/>
  <c r="BK180"/>
  <c r="BK170"/>
  <c r="K147"/>
  <c r="BE147"/>
  <c r="K194"/>
  <c r="BE194"/>
  <c r="K127"/>
  <c r="BE127"/>
  <c r="K149"/>
  <c r="BE149"/>
  <c r="BK139"/>
  <c r="K197"/>
  <c r="BE197"/>
  <c r="BK153"/>
  <c r="K158"/>
  <c r="BE158"/>
  <c r="K179"/>
  <c r="BE179"/>
  <c r="BK144"/>
  <c r="BK196"/>
  <c i="1" r="BF94"/>
  <c r="W33"/>
  <c r="BE94"/>
  <c r="W32"/>
  <c i="2" l="1" r="T121"/>
  <c i="1" r="AW95"/>
  <c i="2" r="Q122"/>
  <c r="I97"/>
  <c r="I98"/>
  <c r="R122"/>
  <c r="R121"/>
  <c r="J96"/>
  <c r="K31"/>
  <c i="1" r="AT95"/>
  <c i="2" r="BK189"/>
  <c r="K189"/>
  <c r="K101"/>
  <c r="BK123"/>
  <c r="K123"/>
  <c r="K98"/>
  <c i="1" r="AW94"/>
  <c r="AT94"/>
  <c r="AY94"/>
  <c r="AK30"/>
  <c r="BA94"/>
  <c i="2" r="K35"/>
  <c i="1" r="AX95"/>
  <c r="AV95"/>
  <c i="2" r="F35"/>
  <c i="1" r="BB95"/>
  <c r="BB94"/>
  <c r="W29"/>
  <c r="AZ94"/>
  <c i="2" l="1" r="J97"/>
  <c r="BK122"/>
  <c r="K122"/>
  <c r="K97"/>
  <c r="Q121"/>
  <c r="I96"/>
  <c r="K30"/>
  <c i="1" r="AS95"/>
  <c r="AS94"/>
  <c r="AX94"/>
  <c r="AK29"/>
  <c i="2" l="1" r="BK121"/>
  <c r="K121"/>
  <c r="K32"/>
  <c i="1" r="AG95"/>
  <c r="AG94"/>
  <c r="AK26"/>
  <c r="AV94"/>
  <c r="AN94"/>
  <c i="2" l="1" r="K41"/>
  <c r="K96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<sst xmlns="http://schemas.openxmlformats.org/spreadsheetml/2006/main">
  <si>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</si>
  <si>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</si>
  <si>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</si>
  <si>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</si>
  <si>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</si>
  <si>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</si>
  <si>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{6ddc94a3-53ce-4a80-94ac-63240d011183}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</si>
  <si>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</si>
  <si>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</si>
  <si>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</si>
  <si>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</si>
  <si>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</si>
  <si>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</si>
  <si>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</si>
  <si>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</si>
  <si>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2024001_01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</si>
  <si>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</si>
  <si>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</si>
  <si>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centrální alej s mobiliářem a záhony na hřbitově Cheb</t>
  </si>
  <si>
    <t>KSO:</t>
  </si>
  <si>
    <t>CC-CZ:</t>
  </si>
  <si>
    <t>Místo:</t>
  </si>
  <si>
    <t>Cheb</t>
  </si>
  <si>
    <t>Datum:</t>
  </si>
  <si>
    <t>20. 8. 2024</t>
  </si>
  <si>
    <t>Zadavatel:</t>
  </si>
  <si>
    <t>IČ:</t>
  </si>
  <si>
    <t>00253979</t>
  </si>
  <si>
    <t>Město Cheb</t>
  </si>
  <si>
    <t>DIČ:</t>
  </si>
  <si>
    <t>CZ00253979</t>
  </si>
  <si>
    <t>Uchazeč:</t>
  </si>
  <si>
    <t>Vyplň údaj</t>
  </si>
  <si>
    <t>Projektant:</t>
  </si>
  <si>
    <t>86944266</t>
  </si>
  <si>
    <t>Ing. Tomáš Prinz, DiS.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</si>
  <si>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</si>
  <si>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</si>
  <si>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</si>
  <si>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</si>
  <si>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</si>
  <si>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</si>
  <si>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</si>
  <si>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</si>
  <si>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</si>
  <si>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</si>
  <si>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</si>
  <si>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</si>
  <si>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</si>
  <si>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</si>
  <si>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</si>
  <si>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</si>
  <si>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</si>
  <si>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</si>
  <si>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</si>
  <si>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</si>
  <si>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</si>
  <si>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</si>
  <si>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</si>
  <si>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</si>
  <si>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</si>
  <si>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</si>
  <si>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</si>
  <si>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</si>
  <si>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</si>
  <si>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</si>
  <si>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</si>
  <si>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</si>
  <si>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</si>
  <si>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</si>
  <si>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</si>
  <si>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</si>
  <si>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</si>
  <si>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</si>
  <si>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</si>
  <si>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</si>
  <si>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</si>
  <si>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</si>
  <si>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</si>
  <si>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</si>
  <si>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</si>
  <si>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</si>
  <si>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</si>
  <si>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</si>
  <si>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</si>
  <si>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</si>
  <si>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</si>
  <si>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Výsadba stromů, trvalkový záhon</t>
  </si>
  <si>
    <t>STA</t>
  </si>
  <si>
    <t>1</t>
  </si>
  <si>
    <t>{790a12d0-7092-4660-aadd-792ec88c78b8}</t>
  </si>
  <si>
    <t>2</t>
  </si>
  <si>
    <t>KRYCÍ LIST SOUPISU PRACÍ</t>
  </si>
  <si>
    <t>Objekt:</t>
  </si>
  <si>
    <t>SO 01 - Výsadba stromů, trvalkový záhon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</si>
  <si>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</si>
  <si>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</si>
  <si>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</si>
  <si>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</si>
  <si>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</si>
  <si>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</si>
  <si>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</si>
  <si>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</si>
  <si>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</si>
  <si>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</si>
  <si>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</si>
  <si>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</si>
  <si>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998 - Přesun hmot</t>
  </si>
  <si>
    <t>02 - Specifikace rostlin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</si>
  <si>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</si>
  <si>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</si>
  <si>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</si>
  <si>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</si>
  <si>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</si>
  <si>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</si>
  <si>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</si>
  <si>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</si>
  <si>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</si>
  <si>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</si>
  <si>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</si>
  <si>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</si>
  <si>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</si>
  <si>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</si>
  <si>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</si>
  <si>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</si>
  <si>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</si>
  <si>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</si>
  <si>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</si>
  <si>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</si>
  <si>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</si>
  <si>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</si>
  <si>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183111111</t>
  </si>
  <si>
    <t>Hloubení jamek pro vysazování rostlin v zemině skupiny 1 až 4 bez výměny půdy v rovině nebo na svahu do 1:5, objemu do 0,002 m3</t>
  </si>
  <si>
    <t>kus</t>
  </si>
  <si>
    <t>CS ÚRS 2024 02</t>
  </si>
  <si>
    <t>4</t>
  </si>
  <si>
    <t>-930799148</t>
  </si>
  <si>
    <t>Online PSC</t>
  </si>
  <si>
    <t>https://podminky.urs.cz/item/CS_URS_2024_02/183111111</t>
  </si>
  <si>
    <t>VV</t>
  </si>
  <si>
    <t>14*16" 14 ks/ostrůvek, 16 ostrůvků</t>
  </si>
  <si>
    <t>183211323</t>
  </si>
  <si>
    <t>Výsadba květin do připravené půdy se zalitím do připravené půdy, se zalitím květin krytokořenných o průměru kontejneru přes 120 do 250 mm</t>
  </si>
  <si>
    <t>-1933682067</t>
  </si>
  <si>
    <t>https://podminky.urs.cz/item/CS_URS_2024_02/183211323</t>
  </si>
  <si>
    <t>224 " velikost P1</t>
  </si>
  <si>
    <t>3</t>
  </si>
  <si>
    <t>185804311</t>
  </si>
  <si>
    <t>Zalití rostlin vodou plochy záhonů jednotlivě do 20 m2</t>
  </si>
  <si>
    <t>m3</t>
  </si>
  <si>
    <t>1626127300</t>
  </si>
  <si>
    <t>https://podminky.urs.cz/item/CS_URS_2024_02/185804311</t>
  </si>
  <si>
    <t>((1,92*0,9)*16)*0,01</t>
  </si>
  <si>
    <t>R1</t>
  </si>
  <si>
    <t>Doplnění substrátu do jam</t>
  </si>
  <si>
    <t>-811514840</t>
  </si>
  <si>
    <t>5</t>
  </si>
  <si>
    <t>M</t>
  </si>
  <si>
    <t>10321100</t>
  </si>
  <si>
    <t>zahradní substrát pro výsadbu VL</t>
  </si>
  <si>
    <t>8</t>
  </si>
  <si>
    <t>1728786422</t>
  </si>
  <si>
    <t>0,6*0,9*1,32*7" doplnění substrátu do jam s lavičkami, 7 ks, 1,32x0,9x0,6 m</t>
  </si>
  <si>
    <t>0,6*0,9*1,62*16" doplnění substrátu do jam bez laviček, 16 ks, 1,62x0,9x0,6 m</t>
  </si>
  <si>
    <t>Součet</t>
  </si>
  <si>
    <t>18,987*1,1 'Přepočtené koeficientem množství</t>
  </si>
  <si>
    <t>6</t>
  </si>
  <si>
    <t>184102116</t>
  </si>
  <si>
    <t>Výsadba dřeviny s balem do předem vyhloubené jamky se zalitím v rovině nebo na svahu do 1:5, při průměru balu přes 600 do 800 mm</t>
  </si>
  <si>
    <t>-413231532</t>
  </si>
  <si>
    <t>https://podminky.urs.cz/item/CS_URS_2024_02/184102116</t>
  </si>
  <si>
    <t>7</t>
  </si>
  <si>
    <t>184215133R</t>
  </si>
  <si>
    <t>Ukotvení dřeviny kůly v rovině nebo na svahu do 1:5 čtyřmi kůly, délky přes 2 do 3 m</t>
  </si>
  <si>
    <t>-952288008</t>
  </si>
  <si>
    <t>60591255R</t>
  </si>
  <si>
    <t>kůl vyvazovací dřevěný impregnovaný D 6cm dl 2,5m, vč. lazurového nátěru tmavá zelená</t>
  </si>
  <si>
    <t>1171651513</t>
  </si>
  <si>
    <t>24*4 "kotvení 4kůly</t>
  </si>
  <si>
    <t>9</t>
  </si>
  <si>
    <t>R2</t>
  </si>
  <si>
    <t>Úvazek bavlněný, šířka 30 mm, balení po 50 bm</t>
  </si>
  <si>
    <t>m</t>
  </si>
  <si>
    <t>1433444710</t>
  </si>
  <si>
    <t>23*2,5 "2,5 m/strom kotvený 4kůly</t>
  </si>
  <si>
    <t>Součetm</t>
  </si>
  <si>
    <t>10</t>
  </si>
  <si>
    <t>R3</t>
  </si>
  <si>
    <t>Vyvazovací příčka, půl kůlu, pr. 7 cm, d 60 cm</t>
  </si>
  <si>
    <t>657263706</t>
  </si>
  <si>
    <t>23*4 " stromy kotvené 4 kůly</t>
  </si>
  <si>
    <t>11</t>
  </si>
  <si>
    <t>184215413</t>
  </si>
  <si>
    <t>Zhotovení závlahové mísy u solitérních dřevin v rovině nebo na svahu do 1:5, o průměru mísy přes 1 m</t>
  </si>
  <si>
    <t>-428924996</t>
  </si>
  <si>
    <t>https://podminky.urs.cz/item/CS_URS_2024_02/184215413</t>
  </si>
  <si>
    <t>184801121</t>
  </si>
  <si>
    <t>Ošetření vysazených dřevin solitérních v rovině nebo na svahu do 1:5</t>
  </si>
  <si>
    <t>1331646704</t>
  </si>
  <si>
    <t>https://podminky.urs.cz/item/CS_URS_2024_02/184801121</t>
  </si>
  <si>
    <t>13</t>
  </si>
  <si>
    <t>184911311</t>
  </si>
  <si>
    <t>Položení mulčovací textilie proti prorůstání plevelů kolem vysázených rostlin v rovině nebo na svahu do 1:5</t>
  </si>
  <si>
    <t>m2</t>
  </si>
  <si>
    <t>35770973</t>
  </si>
  <si>
    <t>https://podminky.urs.cz/item/CS_URS_2024_02/184911311</t>
  </si>
  <si>
    <t>0,9*1,32*7" ostrůvek s lavičkami, 7 ks, 1,32x0,9 m</t>
  </si>
  <si>
    <t>0,9*1,62*16"ostrůvek bez laviček, 16 ks, 1,62x0,9 m</t>
  </si>
  <si>
    <t>14</t>
  </si>
  <si>
    <t>69311191</t>
  </si>
  <si>
    <t>textilie mulčovací netkaná PP 80g/m2</t>
  </si>
  <si>
    <t>-1129112773</t>
  </si>
  <si>
    <t>31,644*1,1 'Přepočtené koeficientem množství</t>
  </si>
  <si>
    <t>15</t>
  </si>
  <si>
    <t>184911161</t>
  </si>
  <si>
    <t>Mulčování záhonů kačírkem nebo drceným kamenivem tloušťky mulče přes 50 do 100 mm v rovině nebo na svahu do 1:5</t>
  </si>
  <si>
    <t>2040609065</t>
  </si>
  <si>
    <t>https://podminky.urs.cz/item/CS_URS_2024_02/184911161</t>
  </si>
  <si>
    <t>16</t>
  </si>
  <si>
    <t>58343872</t>
  </si>
  <si>
    <t>kamenivo drcené hrubé frakce 8/16</t>
  </si>
  <si>
    <t>t</t>
  </si>
  <si>
    <t>1859071546</t>
  </si>
  <si>
    <t>0,06*0,9*1,32*7" ostrůvek s lavičkami, 7 ks, 1,32x0,9 m, tl. 6 cm</t>
  </si>
  <si>
    <t>0,06*0,9*1,62*16"ostrůvek bez laviček, 16 ks, 1,62x0,9 m, tl. 6 cm</t>
  </si>
  <si>
    <t>1,899*2 'Přepočtené koeficientem množství</t>
  </si>
  <si>
    <t>17</t>
  </si>
  <si>
    <t>185802114</t>
  </si>
  <si>
    <t>Hnojení půdy nebo trávníku v rovině nebo na svahu do 1:5 umělým hnojivem s rozdělením k jednotlivým rostlinám</t>
  </si>
  <si>
    <t>-226421380</t>
  </si>
  <si>
    <t>https://podminky.urs.cz/item/CS_URS_2024_02/185802114</t>
  </si>
  <si>
    <t>23*(50/1000000) " 5 ks/strom, 1 tableta 10 g</t>
  </si>
  <si>
    <t>18</t>
  </si>
  <si>
    <t>R4</t>
  </si>
  <si>
    <t>Výživné tablety s pomalým uvolňováním hnojiv, 10 g/1 tableta</t>
  </si>
  <si>
    <t>kg</t>
  </si>
  <si>
    <t>-241768946</t>
  </si>
  <si>
    <t>23*(50/1000) " 5 ks/strom, 1 tableta 10 g</t>
  </si>
  <si>
    <t>19</t>
  </si>
  <si>
    <t>1229407477</t>
  </si>
  <si>
    <t>23*0,15" zálivka 150l/strom</t>
  </si>
  <si>
    <t>3,45*2 'Přepočtené koeficientem množství</t>
  </si>
  <si>
    <t>20</t>
  </si>
  <si>
    <t>R9</t>
  </si>
  <si>
    <t>Dopravné náklady - trvalky</t>
  </si>
  <si>
    <t>kpl</t>
  </si>
  <si>
    <t>1431501839</t>
  </si>
  <si>
    <t>R5</t>
  </si>
  <si>
    <t>Ochranný nátěr kmene</t>
  </si>
  <si>
    <t>-1436574771</t>
  </si>
  <si>
    <t xml:space="preserve">(0,32*23)*0,85 " vysokokmeny, 850 g/m2, průměrný plocha nátěru kmene  0,32 m2</t>
  </si>
  <si>
    <t>22</t>
  </si>
  <si>
    <t>R7</t>
  </si>
  <si>
    <t>Dopravné náklady - rostlinný materiál, materál k výsadbě stromů</t>
  </si>
  <si>
    <t>kpl.</t>
  </si>
  <si>
    <t>-1784081368</t>
  </si>
  <si>
    <t>Ostatní konstrukce a práce, bourání</t>
  </si>
  <si>
    <t>23</t>
  </si>
  <si>
    <t>R8</t>
  </si>
  <si>
    <t>Demontáž a montáž laviček okolo stromu</t>
  </si>
  <si>
    <t>-431382841</t>
  </si>
  <si>
    <t>P</t>
  </si>
  <si>
    <t>Poznámka k položce:_x000d_
demontáž laviček při výsadbě stromů, montáž po výsadbě</t>
  </si>
  <si>
    <t>998</t>
  </si>
  <si>
    <t>Přesun hmot</t>
  </si>
  <si>
    <t>24</t>
  </si>
  <si>
    <t>998231311</t>
  </si>
  <si>
    <t>Přesun hmot pro sadovnické a krajinářské úpravy strojně dopravní vzdálenost do 5000 m</t>
  </si>
  <si>
    <t>305589276</t>
  </si>
  <si>
    <t>https://podminky.urs.cz/item/CS_URS_2024_02/998231311</t>
  </si>
  <si>
    <t>02</t>
  </si>
  <si>
    <t>Specifikace rostlin</t>
  </si>
  <si>
    <t>25</t>
  </si>
  <si>
    <t>M001</t>
  </si>
  <si>
    <t>Acer campestre ´Elsrijk´, ok 16/18</t>
  </si>
  <si>
    <t>256</t>
  </si>
  <si>
    <t>64</t>
  </si>
  <si>
    <t>-498515252</t>
  </si>
  <si>
    <t>26</t>
  </si>
  <si>
    <t>M002</t>
  </si>
  <si>
    <t>Gaura lindheimerii ´Cherry Brandy´, P1</t>
  </si>
  <si>
    <t>495375888</t>
  </si>
  <si>
    <t>27</t>
  </si>
  <si>
    <t>M003</t>
  </si>
  <si>
    <t>Echinacea purpurea ´Delicium Candy´, P1</t>
  </si>
  <si>
    <t>-879667995</t>
  </si>
  <si>
    <t>28</t>
  </si>
  <si>
    <t>M004</t>
  </si>
  <si>
    <t>Pennisetum alopecuroides ´Black Beauty´, P1</t>
  </si>
  <si>
    <t>1260111999</t>
  </si>
  <si>
    <t>29</t>
  </si>
  <si>
    <t>M005</t>
  </si>
  <si>
    <t>Rudbeckia fulgida ´Litttle Gold Star´, P1</t>
  </si>
  <si>
    <t>950146605</t>
  </si>
  <si>
    <t>30</t>
  </si>
  <si>
    <t>M006</t>
  </si>
  <si>
    <t>Coreopsis grandiflora ´Full Moon´, P1</t>
  </si>
  <si>
    <t>-1168255032</t>
  </si>
  <si>
    <t>31</t>
  </si>
  <si>
    <t>M007</t>
  </si>
  <si>
    <t>Geranium wallichianum ´Rozane´, P1</t>
  </si>
  <si>
    <t>1194733978</t>
  </si>
  <si>
    <t>32</t>
  </si>
  <si>
    <t>M008</t>
  </si>
  <si>
    <t>Aster novi-belgii ´Royal Ruby´, P1</t>
  </si>
  <si>
    <t>1621977129</t>
  </si>
  <si>
    <t>33</t>
  </si>
  <si>
    <t>M009</t>
  </si>
  <si>
    <t>Dianthus gratianopolitanus ´Mirakel´, P 1</t>
  </si>
  <si>
    <t>-203419262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</si>
</sst>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1" fillId="0" borderId="12" xfId="0" applyNumberFormat="1" applyFont="1" applyBorder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4" fontId="22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83111111" TargetMode="External" /><Relationship Id="rId2" Type="http://schemas.openxmlformats.org/officeDocument/2006/relationships/hyperlink" Target="https://podminky.urs.cz/item/CS_URS_2024_02/183211323" TargetMode="External" /><Relationship Id="rId3" Type="http://schemas.openxmlformats.org/officeDocument/2006/relationships/hyperlink" Target="https://podminky.urs.cz/item/CS_URS_2024_02/185804311" TargetMode="External" /><Relationship Id="rId4" Type="http://schemas.openxmlformats.org/officeDocument/2006/relationships/hyperlink" Target="https://podminky.urs.cz/item/CS_URS_2024_02/184102116" TargetMode="External" /><Relationship Id="rId5" Type="http://schemas.openxmlformats.org/officeDocument/2006/relationships/hyperlink" Target="https://podminky.urs.cz/item/CS_URS_2024_02/184215413" TargetMode="External" /><Relationship Id="rId6" Type="http://schemas.openxmlformats.org/officeDocument/2006/relationships/hyperlink" Target="https://podminky.urs.cz/item/CS_URS_2024_02/184801121" TargetMode="External" /><Relationship Id="rId7" Type="http://schemas.openxmlformats.org/officeDocument/2006/relationships/hyperlink" Target="https://podminky.urs.cz/item/CS_URS_2024_02/184911311" TargetMode="External" /><Relationship Id="rId8" Type="http://schemas.openxmlformats.org/officeDocument/2006/relationships/hyperlink" Target="https://podminky.urs.cz/item/CS_URS_2024_02/184911161" TargetMode="External" /><Relationship Id="rId9" Type="http://schemas.openxmlformats.org/officeDocument/2006/relationships/hyperlink" Target="https://podminky.urs.cz/item/CS_URS_2024_02/185802114" TargetMode="External" /><Relationship Id="rId10" Type="http://schemas.openxmlformats.org/officeDocument/2006/relationships/hyperlink" Target="https://podminky.urs.cz/item/CS_URS_2024_02/185804311" TargetMode="External" /><Relationship Id="rId11" Type="http://schemas.openxmlformats.org/officeDocument/2006/relationships/hyperlink" Target="https://podminky.urs.cz/item/CS_URS_2024_02/998231311" TargetMode="External" /><Relationship Id="rId12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34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</v>
      </c>
      <c r="AO20" s="21"/>
      <c r="AP20" s="21"/>
      <c r="AQ20" s="21"/>
      <c r="AR20" s="19"/>
      <c r="BG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ROUND(AX94,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ROUND(AY94,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G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G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G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G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G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G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G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G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G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2024001_01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G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PD centrální alej s mobiliářem a záhony na hřbitově Cheb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G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G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Cheb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20. 8. 2024</v>
      </c>
      <c r="AN87" s="78"/>
      <c r="AO87" s="39"/>
      <c r="AP87" s="39"/>
      <c r="AQ87" s="39"/>
      <c r="AR87" s="43"/>
      <c r="BG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G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Cheb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33</v>
      </c>
      <c r="AJ89" s="39"/>
      <c r="AK89" s="39"/>
      <c r="AL89" s="39"/>
      <c r="AM89" s="79" t="str">
        <f>IF(E17="","",E17)</f>
        <v>Ing. Tomáš Prinz, DiS.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3"/>
      <c r="BG89" s="37"/>
    </row>
    <row r="90" s="2" customFormat="1" ht="15.15" customHeight="1">
      <c r="A90" s="37"/>
      <c r="B90" s="38"/>
      <c r="C90" s="31" t="s">
        <v>31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36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7"/>
      <c r="BG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1"/>
      <c r="BG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0" t="s">
        <v>76</v>
      </c>
      <c r="BE92" s="100" t="s">
        <v>77</v>
      </c>
      <c r="BF92" s="101" t="s">
        <v>78</v>
      </c>
      <c r="BG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4"/>
      <c r="BG93" s="37"/>
    </row>
    <row r="94" s="6" customFormat="1" ht="32.4" customHeight="1">
      <c r="A94" s="6"/>
      <c r="B94" s="105"/>
      <c r="C94" s="106" t="s">
        <v>79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SUM(AG94,AV94)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ROUND(AT95,2)</f>
        <v>0</v>
      </c>
      <c r="AU94" s="114">
        <f>ROUND(AU95,2)</f>
        <v>0</v>
      </c>
      <c r="AV94" s="114">
        <f>ROUND(SUM(AX94:AY94),2)</f>
        <v>0</v>
      </c>
      <c r="AW94" s="115">
        <f>ROUND(AW95,5)</f>
        <v>0</v>
      </c>
      <c r="AX94" s="114">
        <f>ROUND(BB94*L29,2)</f>
        <v>0</v>
      </c>
      <c r="AY94" s="114">
        <f>ROUND(BC94*L30,2)</f>
        <v>0</v>
      </c>
      <c r="AZ94" s="114">
        <f>ROUND(BD94*L29,2)</f>
        <v>0</v>
      </c>
      <c r="BA94" s="114">
        <f>ROUND(BE94*L30,2)</f>
        <v>0</v>
      </c>
      <c r="BB94" s="114">
        <f>ROUND(BB95,2)</f>
        <v>0</v>
      </c>
      <c r="BC94" s="114">
        <f>ROUND(BC95,2)</f>
        <v>0</v>
      </c>
      <c r="BD94" s="114">
        <f>ROUND(BD95,2)</f>
        <v>0</v>
      </c>
      <c r="BE94" s="114">
        <f>ROUND(BE95,2)</f>
        <v>0</v>
      </c>
      <c r="BF94" s="116">
        <f>ROUND(BF95,2)</f>
        <v>0</v>
      </c>
      <c r="BG94" s="6"/>
      <c r="BS94" s="117" t="s">
        <v>80</v>
      </c>
      <c r="BT94" s="117" t="s">
        <v>81</v>
      </c>
      <c r="BU94" s="118" t="s">
        <v>82</v>
      </c>
      <c r="BV94" s="117" t="s">
        <v>83</v>
      </c>
      <c r="BW94" s="117" t="s">
        <v>6</v>
      </c>
      <c r="BX94" s="117" t="s">
        <v>84</v>
      </c>
      <c r="CL94" s="117" t="s">
        <v>1</v>
      </c>
    </row>
    <row r="95" s="7" customFormat="1" ht="16.5" customHeight="1">
      <c r="A95" s="119" t="s">
        <v>85</v>
      </c>
      <c r="B95" s="120"/>
      <c r="C95" s="121"/>
      <c r="D95" s="122" t="s">
        <v>86</v>
      </c>
      <c r="E95" s="122"/>
      <c r="F95" s="122"/>
      <c r="G95" s="122"/>
      <c r="H95" s="122"/>
      <c r="I95" s="123"/>
      <c r="J95" s="122" t="s">
        <v>87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Výsadba stromů, t...'!K32</f>
        <v>0</v>
      </c>
      <c r="AH95" s="123"/>
      <c r="AI95" s="123"/>
      <c r="AJ95" s="123"/>
      <c r="AK95" s="123"/>
      <c r="AL95" s="123"/>
      <c r="AM95" s="123"/>
      <c r="AN95" s="124">
        <f>SUM(AG95,AV95)</f>
        <v>0</v>
      </c>
      <c r="AO95" s="123"/>
      <c r="AP95" s="123"/>
      <c r="AQ95" s="125" t="s">
        <v>88</v>
      </c>
      <c r="AR95" s="126"/>
      <c r="AS95" s="127">
        <f>'SO 01 - Výsadba stromů, t...'!K30</f>
        <v>0</v>
      </c>
      <c r="AT95" s="128">
        <f>'SO 01 - Výsadba stromů, t...'!K31</f>
        <v>0</v>
      </c>
      <c r="AU95" s="128">
        <v>0</v>
      </c>
      <c r="AV95" s="128">
        <f>ROUND(SUM(AX95:AY95),2)</f>
        <v>0</v>
      </c>
      <c r="AW95" s="129">
        <f>'SO 01 - Výsadba stromů, t...'!T121</f>
        <v>0</v>
      </c>
      <c r="AX95" s="128">
        <f>'SO 01 - Výsadba stromů, t...'!K35</f>
        <v>0</v>
      </c>
      <c r="AY95" s="128">
        <f>'SO 01 - Výsadba stromů, t...'!K36</f>
        <v>0</v>
      </c>
      <c r="AZ95" s="128">
        <f>'SO 01 - Výsadba stromů, t...'!K37</f>
        <v>0</v>
      </c>
      <c r="BA95" s="128">
        <f>'SO 01 - Výsadba stromů, t...'!K38</f>
        <v>0</v>
      </c>
      <c r="BB95" s="128">
        <f>'SO 01 - Výsadba stromů, t...'!F35</f>
        <v>0</v>
      </c>
      <c r="BC95" s="128">
        <f>'SO 01 - Výsadba stromů, t...'!F36</f>
        <v>0</v>
      </c>
      <c r="BD95" s="128">
        <f>'SO 01 - Výsadba stromů, t...'!F37</f>
        <v>0</v>
      </c>
      <c r="BE95" s="128">
        <f>'SO 01 - Výsadba stromů, t...'!F38</f>
        <v>0</v>
      </c>
      <c r="BF95" s="130">
        <f>'SO 01 - Výsadba stromů, t...'!F39</f>
        <v>0</v>
      </c>
      <c r="BG95" s="7"/>
      <c r="BT95" s="131" t="s">
        <v>89</v>
      </c>
      <c r="BV95" s="131" t="s">
        <v>83</v>
      </c>
      <c r="BW95" s="131" t="s">
        <v>90</v>
      </c>
      <c r="BX95" s="131" t="s">
        <v>6</v>
      </c>
      <c r="CL95" s="131" t="s">
        <v>1</v>
      </c>
      <c r="CM95" s="131" t="s">
        <v>91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</row>
  </sheetData>
  <sheetProtection sheet="1" formatColumns="0" formatRows="0" objects="1" scenarios="1" spinCount="100000" saltValue="m8I7G9K5i3DMBJKvcYnU1MNO/k6v7qgMiHrnXgK1+CVIsBzizo9Eci4uCy0oS6ka0pLW41ep5iCGIfk3c0eg/Q==" hashValue="+Qoi1afIecmVcBvDMQSEZ2GcSDt7eXcKXifX5mcmq6/iXBShmc7/M1rrN4QfIfU4ZojO/9Ot/evnT+8rplmlvQ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SO 01 - Výsadba stromů, 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9"/>
      <c r="AT3" s="16" t="s">
        <v>91</v>
      </c>
    </row>
    <row r="4" s="1" customFormat="1" ht="24.96" customHeight="1">
      <c r="B4" s="19"/>
      <c r="D4" s="134" t="s">
        <v>92</v>
      </c>
      <c r="M4" s="19"/>
      <c r="N4" s="135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36" t="s">
        <v>17</v>
      </c>
      <c r="M6" s="19"/>
    </row>
    <row r="7" s="1" customFormat="1" ht="16.5" customHeight="1">
      <c r="B7" s="19"/>
      <c r="E7" s="137" t="str">
        <f>'Rekapitulace stavby'!K6</f>
        <v>PD centrální alej s mobiliářem a záhony na hřbitově Cheb</v>
      </c>
      <c r="F7" s="136"/>
      <c r="G7" s="136"/>
      <c r="H7" s="136"/>
      <c r="M7" s="19"/>
    </row>
    <row r="8" s="2" customFormat="1" ht="12" customHeight="1">
      <c r="A8" s="37"/>
      <c r="B8" s="43"/>
      <c r="C8" s="37"/>
      <c r="D8" s="136" t="s">
        <v>93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94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6" t="s">
        <v>19</v>
      </c>
      <c r="E11" s="37"/>
      <c r="F11" s="139" t="s">
        <v>1</v>
      </c>
      <c r="G11" s="37"/>
      <c r="H11" s="37"/>
      <c r="I11" s="136" t="s">
        <v>20</v>
      </c>
      <c r="J11" s="139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6" t="s">
        <v>21</v>
      </c>
      <c r="E12" s="37"/>
      <c r="F12" s="139" t="s">
        <v>22</v>
      </c>
      <c r="G12" s="37"/>
      <c r="H12" s="37"/>
      <c r="I12" s="136" t="s">
        <v>23</v>
      </c>
      <c r="J12" s="140" t="str">
        <f>'Rekapitulace stavby'!AN8</f>
        <v>20. 8. 2024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6" t="s">
        <v>25</v>
      </c>
      <c r="E14" s="37"/>
      <c r="F14" s="37"/>
      <c r="G14" s="37"/>
      <c r="H14" s="37"/>
      <c r="I14" s="136" t="s">
        <v>26</v>
      </c>
      <c r="J14" s="139" t="s">
        <v>27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28</v>
      </c>
      <c r="F15" s="37"/>
      <c r="G15" s="37"/>
      <c r="H15" s="37"/>
      <c r="I15" s="136" t="s">
        <v>29</v>
      </c>
      <c r="J15" s="139" t="s">
        <v>30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6" t="s">
        <v>31</v>
      </c>
      <c r="E17" s="37"/>
      <c r="F17" s="37"/>
      <c r="G17" s="37"/>
      <c r="H17" s="37"/>
      <c r="I17" s="136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36" t="s">
        <v>29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6" t="s">
        <v>33</v>
      </c>
      <c r="E20" s="37"/>
      <c r="F20" s="37"/>
      <c r="G20" s="37"/>
      <c r="H20" s="37"/>
      <c r="I20" s="136" t="s">
        <v>26</v>
      </c>
      <c r="J20" s="139" t="s">
        <v>34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">
        <v>35</v>
      </c>
      <c r="F21" s="37"/>
      <c r="G21" s="37"/>
      <c r="H21" s="37"/>
      <c r="I21" s="136" t="s">
        <v>29</v>
      </c>
      <c r="J21" s="139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6" t="s">
        <v>36</v>
      </c>
      <c r="E23" s="37"/>
      <c r="F23" s="37"/>
      <c r="G23" s="37"/>
      <c r="H23" s="37"/>
      <c r="I23" s="136" t="s">
        <v>26</v>
      </c>
      <c r="J23" s="139" t="str">
        <f>IF('Rekapitulace stavby'!AN19="","",'Rekapitulace stavby'!AN19)</f>
        <v/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tr">
        <f>IF('Rekapitulace stavby'!E20="","",'Rekapitulace stavby'!E20)</f>
        <v xml:space="preserve"> </v>
      </c>
      <c r="F24" s="37"/>
      <c r="G24" s="37"/>
      <c r="H24" s="37"/>
      <c r="I24" s="136" t="s">
        <v>29</v>
      </c>
      <c r="J24" s="139" t="str">
        <f>IF('Rekapitulace stavby'!AN20="","",'Rekapitulace stavby'!AN20)</f>
        <v/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6" t="s">
        <v>38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5"/>
      <c r="E29" s="145"/>
      <c r="F29" s="145"/>
      <c r="G29" s="145"/>
      <c r="H29" s="145"/>
      <c r="I29" s="145"/>
      <c r="J29" s="145"/>
      <c r="K29" s="145"/>
      <c r="L29" s="145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36" t="s">
        <v>95</v>
      </c>
      <c r="F30" s="37"/>
      <c r="G30" s="37"/>
      <c r="H30" s="37"/>
      <c r="I30" s="37"/>
      <c r="J30" s="37"/>
      <c r="K30" s="146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36" t="s">
        <v>96</v>
      </c>
      <c r="F31" s="37"/>
      <c r="G31" s="37"/>
      <c r="H31" s="37"/>
      <c r="I31" s="37"/>
      <c r="J31" s="37"/>
      <c r="K31" s="146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7" t="s">
        <v>39</v>
      </c>
      <c r="E32" s="37"/>
      <c r="F32" s="37"/>
      <c r="G32" s="37"/>
      <c r="H32" s="37"/>
      <c r="I32" s="37"/>
      <c r="J32" s="37"/>
      <c r="K32" s="148">
        <f>ROUND(K121,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5"/>
      <c r="E33" s="145"/>
      <c r="F33" s="145"/>
      <c r="G33" s="145"/>
      <c r="H33" s="145"/>
      <c r="I33" s="145"/>
      <c r="J33" s="145"/>
      <c r="K33" s="145"/>
      <c r="L33" s="145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9" t="s">
        <v>41</v>
      </c>
      <c r="G34" s="37"/>
      <c r="H34" s="37"/>
      <c r="I34" s="149" t="s">
        <v>40</v>
      </c>
      <c r="J34" s="37"/>
      <c r="K34" s="149" t="s">
        <v>42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0" t="s">
        <v>43</v>
      </c>
      <c r="E35" s="136" t="s">
        <v>44</v>
      </c>
      <c r="F35" s="146">
        <f>ROUND((SUM(BE121:BE198)),  2)</f>
        <v>0</v>
      </c>
      <c r="G35" s="37"/>
      <c r="H35" s="37"/>
      <c r="I35" s="151">
        <v>0.20999999999999999</v>
      </c>
      <c r="J35" s="37"/>
      <c r="K35" s="146">
        <f>ROUND(((SUM(BE121:BE198))*I35),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6" t="s">
        <v>45</v>
      </c>
      <c r="F36" s="146">
        <f>ROUND((SUM(BF121:BF198)),  2)</f>
        <v>0</v>
      </c>
      <c r="G36" s="37"/>
      <c r="H36" s="37"/>
      <c r="I36" s="151">
        <v>0.12</v>
      </c>
      <c r="J36" s="37"/>
      <c r="K36" s="146">
        <f>ROUND(((SUM(BF121:BF198))*I36),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6" t="s">
        <v>46</v>
      </c>
      <c r="F37" s="146">
        <f>ROUND((SUM(BG121:BG198)),  2)</f>
        <v>0</v>
      </c>
      <c r="G37" s="37"/>
      <c r="H37" s="37"/>
      <c r="I37" s="151">
        <v>0.20999999999999999</v>
      </c>
      <c r="J37" s="37"/>
      <c r="K37" s="146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6" t="s">
        <v>47</v>
      </c>
      <c r="F38" s="146">
        <f>ROUND((SUM(BH121:BH198)),  2)</f>
        <v>0</v>
      </c>
      <c r="G38" s="37"/>
      <c r="H38" s="37"/>
      <c r="I38" s="151">
        <v>0.12</v>
      </c>
      <c r="J38" s="37"/>
      <c r="K38" s="146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6" t="s">
        <v>48</v>
      </c>
      <c r="F39" s="146">
        <f>ROUND((SUM(BI121:BI198)),  2)</f>
        <v>0</v>
      </c>
      <c r="G39" s="37"/>
      <c r="H39" s="37"/>
      <c r="I39" s="151">
        <v>0</v>
      </c>
      <c r="J39" s="37"/>
      <c r="K39" s="146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2"/>
      <c r="D41" s="153" t="s">
        <v>49</v>
      </c>
      <c r="E41" s="154"/>
      <c r="F41" s="154"/>
      <c r="G41" s="155" t="s">
        <v>50</v>
      </c>
      <c r="H41" s="156" t="s">
        <v>51</v>
      </c>
      <c r="I41" s="154"/>
      <c r="J41" s="154"/>
      <c r="K41" s="157">
        <f>SUM(K32:K39)</f>
        <v>0</v>
      </c>
      <c r="L41" s="158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59" t="s">
        <v>52</v>
      </c>
      <c r="E50" s="160"/>
      <c r="F50" s="160"/>
      <c r="G50" s="159" t="s">
        <v>53</v>
      </c>
      <c r="H50" s="160"/>
      <c r="I50" s="160"/>
      <c r="J50" s="160"/>
      <c r="K50" s="160"/>
      <c r="L50" s="160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61" t="s">
        <v>54</v>
      </c>
      <c r="E61" s="162"/>
      <c r="F61" s="163" t="s">
        <v>55</v>
      </c>
      <c r="G61" s="161" t="s">
        <v>54</v>
      </c>
      <c r="H61" s="162"/>
      <c r="I61" s="162"/>
      <c r="J61" s="164" t="s">
        <v>55</v>
      </c>
      <c r="K61" s="162"/>
      <c r="L61" s="162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59" t="s">
        <v>56</v>
      </c>
      <c r="E65" s="165"/>
      <c r="F65" s="165"/>
      <c r="G65" s="159" t="s">
        <v>57</v>
      </c>
      <c r="H65" s="165"/>
      <c r="I65" s="165"/>
      <c r="J65" s="165"/>
      <c r="K65" s="165"/>
      <c r="L65" s="165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61" t="s">
        <v>54</v>
      </c>
      <c r="E76" s="162"/>
      <c r="F76" s="163" t="s">
        <v>55</v>
      </c>
      <c r="G76" s="161" t="s">
        <v>54</v>
      </c>
      <c r="H76" s="162"/>
      <c r="I76" s="162"/>
      <c r="J76" s="164" t="s">
        <v>55</v>
      </c>
      <c r="K76" s="162"/>
      <c r="L76" s="162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0" t="str">
        <f>E7</f>
        <v>PD centrální alej s mobiliářem a záhony na hřbitově Cheb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93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01 - Výsadba stromů, trvalkový záhon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Cheb</v>
      </c>
      <c r="G89" s="39"/>
      <c r="H89" s="39"/>
      <c r="I89" s="31" t="s">
        <v>23</v>
      </c>
      <c r="J89" s="78" t="str">
        <f>IF(J12="","",J12)</f>
        <v>20. 8. 2024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9"/>
      <c r="E91" s="39"/>
      <c r="F91" s="26" t="str">
        <f>E15</f>
        <v>Město Cheb</v>
      </c>
      <c r="G91" s="39"/>
      <c r="H91" s="39"/>
      <c r="I91" s="31" t="s">
        <v>33</v>
      </c>
      <c r="J91" s="35" t="str">
        <f>E21</f>
        <v>Ing. Tomáš Prinz, DiS.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31</v>
      </c>
      <c r="D92" s="39"/>
      <c r="E92" s="39"/>
      <c r="F92" s="26" t="str">
        <f>IF(E18="","",E18)</f>
        <v>Vyplň údaj</v>
      </c>
      <c r="G92" s="39"/>
      <c r="H92" s="39"/>
      <c r="I92" s="31" t="s">
        <v>36</v>
      </c>
      <c r="J92" s="35" t="str">
        <f>E24</f>
        <v xml:space="preserve"> 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1" t="s">
        <v>98</v>
      </c>
      <c r="D94" s="172"/>
      <c r="E94" s="172"/>
      <c r="F94" s="172"/>
      <c r="G94" s="172"/>
      <c r="H94" s="172"/>
      <c r="I94" s="173" t="s">
        <v>99</v>
      </c>
      <c r="J94" s="173" t="s">
        <v>100</v>
      </c>
      <c r="K94" s="173" t="s">
        <v>101</v>
      </c>
      <c r="L94" s="172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4" t="s">
        <v>102</v>
      </c>
      <c r="D96" s="39"/>
      <c r="E96" s="39"/>
      <c r="F96" s="39"/>
      <c r="G96" s="39"/>
      <c r="H96" s="39"/>
      <c r="I96" s="109">
        <f>Q121</f>
        <v>0</v>
      </c>
      <c r="J96" s="109">
        <f>R121</f>
        <v>0</v>
      </c>
      <c r="K96" s="109">
        <f>K121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5"/>
      <c r="C97" s="176"/>
      <c r="D97" s="177" t="s">
        <v>104</v>
      </c>
      <c r="E97" s="178"/>
      <c r="F97" s="178"/>
      <c r="G97" s="178"/>
      <c r="H97" s="178"/>
      <c r="I97" s="179">
        <f>Q122</f>
        <v>0</v>
      </c>
      <c r="J97" s="179">
        <f>R122</f>
        <v>0</v>
      </c>
      <c r="K97" s="179">
        <f>K122</f>
        <v>0</v>
      </c>
      <c r="L97" s="176"/>
      <c r="M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105</v>
      </c>
      <c r="E98" s="184"/>
      <c r="F98" s="184"/>
      <c r="G98" s="184"/>
      <c r="H98" s="184"/>
      <c r="I98" s="185">
        <f>Q123</f>
        <v>0</v>
      </c>
      <c r="J98" s="185">
        <f>R123</f>
        <v>0</v>
      </c>
      <c r="K98" s="185">
        <f>K123</f>
        <v>0</v>
      </c>
      <c r="L98" s="182"/>
      <c r="M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106</v>
      </c>
      <c r="E99" s="184"/>
      <c r="F99" s="184"/>
      <c r="G99" s="184"/>
      <c r="H99" s="184"/>
      <c r="I99" s="185">
        <f>Q183</f>
        <v>0</v>
      </c>
      <c r="J99" s="185">
        <f>R183</f>
        <v>0</v>
      </c>
      <c r="K99" s="185">
        <f>K183</f>
        <v>0</v>
      </c>
      <c r="L99" s="182"/>
      <c r="M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107</v>
      </c>
      <c r="E100" s="184"/>
      <c r="F100" s="184"/>
      <c r="G100" s="184"/>
      <c r="H100" s="184"/>
      <c r="I100" s="185">
        <f>Q186</f>
        <v>0</v>
      </c>
      <c r="J100" s="185">
        <f>R186</f>
        <v>0</v>
      </c>
      <c r="K100" s="185">
        <f>K186</f>
        <v>0</v>
      </c>
      <c r="L100" s="182"/>
      <c r="M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5"/>
      <c r="C101" s="176"/>
      <c r="D101" s="177" t="s">
        <v>108</v>
      </c>
      <c r="E101" s="178"/>
      <c r="F101" s="178"/>
      <c r="G101" s="178"/>
      <c r="H101" s="178"/>
      <c r="I101" s="179">
        <f>Q189</f>
        <v>0</v>
      </c>
      <c r="J101" s="179">
        <f>R189</f>
        <v>0</v>
      </c>
      <c r="K101" s="179">
        <f>K189</f>
        <v>0</v>
      </c>
      <c r="L101" s="176"/>
      <c r="M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109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0" t="str">
        <f>E7</f>
        <v>PD centrální alej s mobiliářem a záhony na hřbitově Cheb</v>
      </c>
      <c r="F111" s="31"/>
      <c r="G111" s="31"/>
      <c r="H111" s="31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93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SO 01 - Výsadba stromů, trvalkový záhon</v>
      </c>
      <c r="F113" s="39"/>
      <c r="G113" s="39"/>
      <c r="H113" s="39"/>
      <c r="I113" s="39"/>
      <c r="J113" s="39"/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21</v>
      </c>
      <c r="D115" s="39"/>
      <c r="E115" s="39"/>
      <c r="F115" s="26" t="str">
        <f>F12</f>
        <v>Cheb</v>
      </c>
      <c r="G115" s="39"/>
      <c r="H115" s="39"/>
      <c r="I115" s="31" t="s">
        <v>23</v>
      </c>
      <c r="J115" s="78" t="str">
        <f>IF(J12="","",J12)</f>
        <v>20. 8. 2024</v>
      </c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25</v>
      </c>
      <c r="D117" s="39"/>
      <c r="E117" s="39"/>
      <c r="F117" s="26" t="str">
        <f>E15</f>
        <v>Město Cheb</v>
      </c>
      <c r="G117" s="39"/>
      <c r="H117" s="39"/>
      <c r="I117" s="31" t="s">
        <v>33</v>
      </c>
      <c r="J117" s="35" t="str">
        <f>E21</f>
        <v>Ing. Tomáš Prinz, DiS.</v>
      </c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31</v>
      </c>
      <c r="D118" s="39"/>
      <c r="E118" s="39"/>
      <c r="F118" s="26" t="str">
        <f>IF(E18="","",E18)</f>
        <v>Vyplň údaj</v>
      </c>
      <c r="G118" s="39"/>
      <c r="H118" s="39"/>
      <c r="I118" s="31" t="s">
        <v>36</v>
      </c>
      <c r="J118" s="35" t="str">
        <f>E24</f>
        <v xml:space="preserve"> </v>
      </c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87"/>
      <c r="B120" s="188"/>
      <c r="C120" s="189" t="s">
        <v>110</v>
      </c>
      <c r="D120" s="190" t="s">
        <v>64</v>
      </c>
      <c r="E120" s="190" t="s">
        <v>60</v>
      </c>
      <c r="F120" s="190" t="s">
        <v>61</v>
      </c>
      <c r="G120" s="190" t="s">
        <v>111</v>
      </c>
      <c r="H120" s="190" t="s">
        <v>112</v>
      </c>
      <c r="I120" s="190" t="s">
        <v>113</v>
      </c>
      <c r="J120" s="190" t="s">
        <v>114</v>
      </c>
      <c r="K120" s="190" t="s">
        <v>101</v>
      </c>
      <c r="L120" s="191" t="s">
        <v>115</v>
      </c>
      <c r="M120" s="192"/>
      <c r="N120" s="99" t="s">
        <v>1</v>
      </c>
      <c r="O120" s="100" t="s">
        <v>43</v>
      </c>
      <c r="P120" s="100" t="s">
        <v>116</v>
      </c>
      <c r="Q120" s="100" t="s">
        <v>117</v>
      </c>
      <c r="R120" s="100" t="s">
        <v>118</v>
      </c>
      <c r="S120" s="100" t="s">
        <v>119</v>
      </c>
      <c r="T120" s="100" t="s">
        <v>120</v>
      </c>
      <c r="U120" s="100" t="s">
        <v>121</v>
      </c>
      <c r="V120" s="100" t="s">
        <v>122</v>
      </c>
      <c r="W120" s="100" t="s">
        <v>123</v>
      </c>
      <c r="X120" s="101" t="s">
        <v>124</v>
      </c>
      <c r="Y120" s="187"/>
      <c r="Z120" s="187"/>
      <c r="AA120" s="187"/>
      <c r="AB120" s="187"/>
      <c r="AC120" s="187"/>
      <c r="AD120" s="187"/>
      <c r="AE120" s="187"/>
    </row>
    <row r="121" s="2" customFormat="1" ht="22.8" customHeight="1">
      <c r="A121" s="37"/>
      <c r="B121" s="38"/>
      <c r="C121" s="106" t="s">
        <v>125</v>
      </c>
      <c r="D121" s="39"/>
      <c r="E121" s="39"/>
      <c r="F121" s="39"/>
      <c r="G121" s="39"/>
      <c r="H121" s="39"/>
      <c r="I121" s="39"/>
      <c r="J121" s="39"/>
      <c r="K121" s="193">
        <f>BK121</f>
        <v>0</v>
      </c>
      <c r="L121" s="39"/>
      <c r="M121" s="43"/>
      <c r="N121" s="102"/>
      <c r="O121" s="194"/>
      <c r="P121" s="103"/>
      <c r="Q121" s="195">
        <f>Q122+Q189</f>
        <v>0</v>
      </c>
      <c r="R121" s="195">
        <f>R122+R189</f>
        <v>0</v>
      </c>
      <c r="S121" s="103"/>
      <c r="T121" s="196">
        <f>T122+T189</f>
        <v>0</v>
      </c>
      <c r="U121" s="103"/>
      <c r="V121" s="196">
        <f>V122+V189</f>
        <v>8.9634846400000008</v>
      </c>
      <c r="W121" s="103"/>
      <c r="X121" s="197">
        <f>X122+X189</f>
        <v>0</v>
      </c>
      <c r="Y121" s="37"/>
      <c r="Z121" s="37"/>
      <c r="AA121" s="37"/>
      <c r="AB121" s="37"/>
      <c r="AC121" s="37"/>
      <c r="AD121" s="37"/>
      <c r="AE121" s="37"/>
      <c r="AT121" s="16" t="s">
        <v>80</v>
      </c>
      <c r="AU121" s="16" t="s">
        <v>103</v>
      </c>
      <c r="BK121" s="198">
        <f>BK122+BK189</f>
        <v>0</v>
      </c>
    </row>
    <row r="122" s="12" customFormat="1" ht="25.92" customHeight="1">
      <c r="A122" s="12"/>
      <c r="B122" s="199"/>
      <c r="C122" s="200"/>
      <c r="D122" s="201" t="s">
        <v>80</v>
      </c>
      <c r="E122" s="202" t="s">
        <v>126</v>
      </c>
      <c r="F122" s="202" t="s">
        <v>127</v>
      </c>
      <c r="G122" s="200"/>
      <c r="H122" s="200"/>
      <c r="I122" s="203"/>
      <c r="J122" s="203"/>
      <c r="K122" s="204">
        <f>BK122</f>
        <v>0</v>
      </c>
      <c r="L122" s="200"/>
      <c r="M122" s="205"/>
      <c r="N122" s="206"/>
      <c r="O122" s="207"/>
      <c r="P122" s="207"/>
      <c r="Q122" s="208">
        <f>Q123+Q183+Q186</f>
        <v>0</v>
      </c>
      <c r="R122" s="208">
        <f>R123+R183+R186</f>
        <v>0</v>
      </c>
      <c r="S122" s="207"/>
      <c r="T122" s="209">
        <f>T123+T183+T186</f>
        <v>0</v>
      </c>
      <c r="U122" s="207"/>
      <c r="V122" s="209">
        <f>V123+V183+V186</f>
        <v>8.9634846400000008</v>
      </c>
      <c r="W122" s="207"/>
      <c r="X122" s="210">
        <f>X123+X183+X186</f>
        <v>0</v>
      </c>
      <c r="Y122" s="12"/>
      <c r="Z122" s="12"/>
      <c r="AA122" s="12"/>
      <c r="AB122" s="12"/>
      <c r="AC122" s="12"/>
      <c r="AD122" s="12"/>
      <c r="AE122" s="12"/>
      <c r="AR122" s="211" t="s">
        <v>89</v>
      </c>
      <c r="AT122" s="212" t="s">
        <v>80</v>
      </c>
      <c r="AU122" s="212" t="s">
        <v>81</v>
      </c>
      <c r="AY122" s="211" t="s">
        <v>128</v>
      </c>
      <c r="BK122" s="213">
        <f>BK123+BK183+BK186</f>
        <v>0</v>
      </c>
    </row>
    <row r="123" s="12" customFormat="1" ht="22.8" customHeight="1">
      <c r="A123" s="12"/>
      <c r="B123" s="199"/>
      <c r="C123" s="200"/>
      <c r="D123" s="201" t="s">
        <v>80</v>
      </c>
      <c r="E123" s="214" t="s">
        <v>89</v>
      </c>
      <c r="F123" s="214" t="s">
        <v>129</v>
      </c>
      <c r="G123" s="200"/>
      <c r="H123" s="200"/>
      <c r="I123" s="203"/>
      <c r="J123" s="203"/>
      <c r="K123" s="215">
        <f>BK123</f>
        <v>0</v>
      </c>
      <c r="L123" s="200"/>
      <c r="M123" s="205"/>
      <c r="N123" s="206"/>
      <c r="O123" s="207"/>
      <c r="P123" s="207"/>
      <c r="Q123" s="208">
        <f>SUM(Q124:Q182)</f>
        <v>0</v>
      </c>
      <c r="R123" s="208">
        <f>SUM(R124:R182)</f>
        <v>0</v>
      </c>
      <c r="S123" s="207"/>
      <c r="T123" s="209">
        <f>SUM(T124:T182)</f>
        <v>0</v>
      </c>
      <c r="U123" s="207"/>
      <c r="V123" s="209">
        <f>SUM(V124:V182)</f>
        <v>8.9634846400000008</v>
      </c>
      <c r="W123" s="207"/>
      <c r="X123" s="210">
        <f>SUM(X124:X182)</f>
        <v>0</v>
      </c>
      <c r="Y123" s="12"/>
      <c r="Z123" s="12"/>
      <c r="AA123" s="12"/>
      <c r="AB123" s="12"/>
      <c r="AC123" s="12"/>
      <c r="AD123" s="12"/>
      <c r="AE123" s="12"/>
      <c r="AR123" s="211" t="s">
        <v>89</v>
      </c>
      <c r="AT123" s="212" t="s">
        <v>80</v>
      </c>
      <c r="AU123" s="212" t="s">
        <v>89</v>
      </c>
      <c r="AY123" s="211" t="s">
        <v>128</v>
      </c>
      <c r="BK123" s="213">
        <f>SUM(BK124:BK182)</f>
        <v>0</v>
      </c>
    </row>
    <row r="124" s="2" customFormat="1" ht="37.8" customHeight="1">
      <c r="A124" s="37"/>
      <c r="B124" s="38"/>
      <c r="C124" s="216" t="s">
        <v>89</v>
      </c>
      <c r="D124" s="216" t="s">
        <v>130</v>
      </c>
      <c r="E124" s="217" t="s">
        <v>131</v>
      </c>
      <c r="F124" s="218" t="s">
        <v>132</v>
      </c>
      <c r="G124" s="219" t="s">
        <v>133</v>
      </c>
      <c r="H124" s="220">
        <v>224</v>
      </c>
      <c r="I124" s="221"/>
      <c r="J124" s="221"/>
      <c r="K124" s="222">
        <f>ROUND(P124*H124,2)</f>
        <v>0</v>
      </c>
      <c r="L124" s="218" t="s">
        <v>134</v>
      </c>
      <c r="M124" s="43"/>
      <c r="N124" s="223" t="s">
        <v>1</v>
      </c>
      <c r="O124" s="224" t="s">
        <v>44</v>
      </c>
      <c r="P124" s="225">
        <f>I124+J124</f>
        <v>0</v>
      </c>
      <c r="Q124" s="225">
        <f>ROUND(I124*H124,2)</f>
        <v>0</v>
      </c>
      <c r="R124" s="225">
        <f>ROUND(J124*H124,2)</f>
        <v>0</v>
      </c>
      <c r="S124" s="90"/>
      <c r="T124" s="226">
        <f>S124*H124</f>
        <v>0</v>
      </c>
      <c r="U124" s="226">
        <v>0</v>
      </c>
      <c r="V124" s="226">
        <f>U124*H124</f>
        <v>0</v>
      </c>
      <c r="W124" s="226">
        <v>0</v>
      </c>
      <c r="X124" s="227">
        <f>W124*H124</f>
        <v>0</v>
      </c>
      <c r="Y124" s="37"/>
      <c r="Z124" s="37"/>
      <c r="AA124" s="37"/>
      <c r="AB124" s="37"/>
      <c r="AC124" s="37"/>
      <c r="AD124" s="37"/>
      <c r="AE124" s="37"/>
      <c r="AR124" s="228" t="s">
        <v>135</v>
      </c>
      <c r="AT124" s="228" t="s">
        <v>130</v>
      </c>
      <c r="AU124" s="228" t="s">
        <v>91</v>
      </c>
      <c r="AY124" s="16" t="s">
        <v>128</v>
      </c>
      <c r="BE124" s="229">
        <f>IF(O124="základní",K124,0)</f>
        <v>0</v>
      </c>
      <c r="BF124" s="229">
        <f>IF(O124="snížená",K124,0)</f>
        <v>0</v>
      </c>
      <c r="BG124" s="229">
        <f>IF(O124="zákl. přenesená",K124,0)</f>
        <v>0</v>
      </c>
      <c r="BH124" s="229">
        <f>IF(O124="sníž. přenesená",K124,0)</f>
        <v>0</v>
      </c>
      <c r="BI124" s="229">
        <f>IF(O124="nulová",K124,0)</f>
        <v>0</v>
      </c>
      <c r="BJ124" s="16" t="s">
        <v>89</v>
      </c>
      <c r="BK124" s="229">
        <f>ROUND(P124*H124,2)</f>
        <v>0</v>
      </c>
      <c r="BL124" s="16" t="s">
        <v>135</v>
      </c>
      <c r="BM124" s="228" t="s">
        <v>136</v>
      </c>
    </row>
    <row r="125" s="2" customFormat="1">
      <c r="A125" s="37"/>
      <c r="B125" s="38"/>
      <c r="C125" s="39"/>
      <c r="D125" s="230" t="s">
        <v>137</v>
      </c>
      <c r="E125" s="39"/>
      <c r="F125" s="231" t="s">
        <v>138</v>
      </c>
      <c r="G125" s="39"/>
      <c r="H125" s="39"/>
      <c r="I125" s="232"/>
      <c r="J125" s="232"/>
      <c r="K125" s="39"/>
      <c r="L125" s="39"/>
      <c r="M125" s="43"/>
      <c r="N125" s="233"/>
      <c r="O125" s="234"/>
      <c r="P125" s="90"/>
      <c r="Q125" s="90"/>
      <c r="R125" s="90"/>
      <c r="S125" s="90"/>
      <c r="T125" s="90"/>
      <c r="U125" s="90"/>
      <c r="V125" s="90"/>
      <c r="W125" s="90"/>
      <c r="X125" s="91"/>
      <c r="Y125" s="37"/>
      <c r="Z125" s="37"/>
      <c r="AA125" s="37"/>
      <c r="AB125" s="37"/>
      <c r="AC125" s="37"/>
      <c r="AD125" s="37"/>
      <c r="AE125" s="37"/>
      <c r="AT125" s="16" t="s">
        <v>137</v>
      </c>
      <c r="AU125" s="16" t="s">
        <v>91</v>
      </c>
    </row>
    <row r="126" s="13" customFormat="1">
      <c r="A126" s="13"/>
      <c r="B126" s="235"/>
      <c r="C126" s="236"/>
      <c r="D126" s="237" t="s">
        <v>139</v>
      </c>
      <c r="E126" s="238" t="s">
        <v>1</v>
      </c>
      <c r="F126" s="239" t="s">
        <v>140</v>
      </c>
      <c r="G126" s="236"/>
      <c r="H126" s="240">
        <v>224</v>
      </c>
      <c r="I126" s="241"/>
      <c r="J126" s="241"/>
      <c r="K126" s="236"/>
      <c r="L126" s="236"/>
      <c r="M126" s="242"/>
      <c r="N126" s="243"/>
      <c r="O126" s="244"/>
      <c r="P126" s="244"/>
      <c r="Q126" s="244"/>
      <c r="R126" s="244"/>
      <c r="S126" s="244"/>
      <c r="T126" s="244"/>
      <c r="U126" s="244"/>
      <c r="V126" s="244"/>
      <c r="W126" s="244"/>
      <c r="X126" s="245"/>
      <c r="Y126" s="13"/>
      <c r="Z126" s="13"/>
      <c r="AA126" s="13"/>
      <c r="AB126" s="13"/>
      <c r="AC126" s="13"/>
      <c r="AD126" s="13"/>
      <c r="AE126" s="13"/>
      <c r="AT126" s="246" t="s">
        <v>139</v>
      </c>
      <c r="AU126" s="246" t="s">
        <v>91</v>
      </c>
      <c r="AV126" s="13" t="s">
        <v>91</v>
      </c>
      <c r="AW126" s="13" t="s">
        <v>5</v>
      </c>
      <c r="AX126" s="13" t="s">
        <v>89</v>
      </c>
      <c r="AY126" s="246" t="s">
        <v>128</v>
      </c>
    </row>
    <row r="127" s="2" customFormat="1" ht="44.25" customHeight="1">
      <c r="A127" s="37"/>
      <c r="B127" s="38"/>
      <c r="C127" s="216" t="s">
        <v>91</v>
      </c>
      <c r="D127" s="216" t="s">
        <v>130</v>
      </c>
      <c r="E127" s="217" t="s">
        <v>141</v>
      </c>
      <c r="F127" s="218" t="s">
        <v>142</v>
      </c>
      <c r="G127" s="219" t="s">
        <v>133</v>
      </c>
      <c r="H127" s="220">
        <v>224</v>
      </c>
      <c r="I127" s="221"/>
      <c r="J127" s="221"/>
      <c r="K127" s="222">
        <f>ROUND(P127*H127,2)</f>
        <v>0</v>
      </c>
      <c r="L127" s="218" t="s">
        <v>134</v>
      </c>
      <c r="M127" s="43"/>
      <c r="N127" s="223" t="s">
        <v>1</v>
      </c>
      <c r="O127" s="224" t="s">
        <v>44</v>
      </c>
      <c r="P127" s="225">
        <f>I127+J127</f>
        <v>0</v>
      </c>
      <c r="Q127" s="225">
        <f>ROUND(I127*H127,2)</f>
        <v>0</v>
      </c>
      <c r="R127" s="225">
        <f>ROUND(J127*H127,2)</f>
        <v>0</v>
      </c>
      <c r="S127" s="90"/>
      <c r="T127" s="226">
        <f>S127*H127</f>
        <v>0</v>
      </c>
      <c r="U127" s="226">
        <v>0</v>
      </c>
      <c r="V127" s="226">
        <f>U127*H127</f>
        <v>0</v>
      </c>
      <c r="W127" s="226">
        <v>0</v>
      </c>
      <c r="X127" s="227">
        <f>W127*H127</f>
        <v>0</v>
      </c>
      <c r="Y127" s="37"/>
      <c r="Z127" s="37"/>
      <c r="AA127" s="37"/>
      <c r="AB127" s="37"/>
      <c r="AC127" s="37"/>
      <c r="AD127" s="37"/>
      <c r="AE127" s="37"/>
      <c r="AR127" s="228" t="s">
        <v>135</v>
      </c>
      <c r="AT127" s="228" t="s">
        <v>130</v>
      </c>
      <c r="AU127" s="228" t="s">
        <v>91</v>
      </c>
      <c r="AY127" s="16" t="s">
        <v>128</v>
      </c>
      <c r="BE127" s="229">
        <f>IF(O127="základní",K127,0)</f>
        <v>0</v>
      </c>
      <c r="BF127" s="229">
        <f>IF(O127="snížená",K127,0)</f>
        <v>0</v>
      </c>
      <c r="BG127" s="229">
        <f>IF(O127="zákl. přenesená",K127,0)</f>
        <v>0</v>
      </c>
      <c r="BH127" s="229">
        <f>IF(O127="sníž. přenesená",K127,0)</f>
        <v>0</v>
      </c>
      <c r="BI127" s="229">
        <f>IF(O127="nulová",K127,0)</f>
        <v>0</v>
      </c>
      <c r="BJ127" s="16" t="s">
        <v>89</v>
      </c>
      <c r="BK127" s="229">
        <f>ROUND(P127*H127,2)</f>
        <v>0</v>
      </c>
      <c r="BL127" s="16" t="s">
        <v>135</v>
      </c>
      <c r="BM127" s="228" t="s">
        <v>143</v>
      </c>
    </row>
    <row r="128" s="2" customFormat="1">
      <c r="A128" s="37"/>
      <c r="B128" s="38"/>
      <c r="C128" s="39"/>
      <c r="D128" s="230" t="s">
        <v>137</v>
      </c>
      <c r="E128" s="39"/>
      <c r="F128" s="231" t="s">
        <v>144</v>
      </c>
      <c r="G128" s="39"/>
      <c r="H128" s="39"/>
      <c r="I128" s="232"/>
      <c r="J128" s="232"/>
      <c r="K128" s="39"/>
      <c r="L128" s="39"/>
      <c r="M128" s="43"/>
      <c r="N128" s="233"/>
      <c r="O128" s="234"/>
      <c r="P128" s="90"/>
      <c r="Q128" s="90"/>
      <c r="R128" s="90"/>
      <c r="S128" s="90"/>
      <c r="T128" s="90"/>
      <c r="U128" s="90"/>
      <c r="V128" s="90"/>
      <c r="W128" s="90"/>
      <c r="X128" s="91"/>
      <c r="Y128" s="37"/>
      <c r="Z128" s="37"/>
      <c r="AA128" s="37"/>
      <c r="AB128" s="37"/>
      <c r="AC128" s="37"/>
      <c r="AD128" s="37"/>
      <c r="AE128" s="37"/>
      <c r="AT128" s="16" t="s">
        <v>137</v>
      </c>
      <c r="AU128" s="16" t="s">
        <v>91</v>
      </c>
    </row>
    <row r="129" s="13" customFormat="1">
      <c r="A129" s="13"/>
      <c r="B129" s="235"/>
      <c r="C129" s="236"/>
      <c r="D129" s="237" t="s">
        <v>139</v>
      </c>
      <c r="E129" s="238" t="s">
        <v>1</v>
      </c>
      <c r="F129" s="239" t="s">
        <v>145</v>
      </c>
      <c r="G129" s="236"/>
      <c r="H129" s="240">
        <v>224</v>
      </c>
      <c r="I129" s="241"/>
      <c r="J129" s="241"/>
      <c r="K129" s="236"/>
      <c r="L129" s="236"/>
      <c r="M129" s="242"/>
      <c r="N129" s="243"/>
      <c r="O129" s="244"/>
      <c r="P129" s="244"/>
      <c r="Q129" s="244"/>
      <c r="R129" s="244"/>
      <c r="S129" s="244"/>
      <c r="T129" s="244"/>
      <c r="U129" s="244"/>
      <c r="V129" s="244"/>
      <c r="W129" s="244"/>
      <c r="X129" s="245"/>
      <c r="Y129" s="13"/>
      <c r="Z129" s="13"/>
      <c r="AA129" s="13"/>
      <c r="AB129" s="13"/>
      <c r="AC129" s="13"/>
      <c r="AD129" s="13"/>
      <c r="AE129" s="13"/>
      <c r="AT129" s="246" t="s">
        <v>139</v>
      </c>
      <c r="AU129" s="246" t="s">
        <v>91</v>
      </c>
      <c r="AV129" s="13" t="s">
        <v>91</v>
      </c>
      <c r="AW129" s="13" t="s">
        <v>5</v>
      </c>
      <c r="AX129" s="13" t="s">
        <v>89</v>
      </c>
      <c r="AY129" s="246" t="s">
        <v>128</v>
      </c>
    </row>
    <row r="130" s="2" customFormat="1">
      <c r="A130" s="37"/>
      <c r="B130" s="38"/>
      <c r="C130" s="216" t="s">
        <v>146</v>
      </c>
      <c r="D130" s="216" t="s">
        <v>130</v>
      </c>
      <c r="E130" s="217" t="s">
        <v>147</v>
      </c>
      <c r="F130" s="218" t="s">
        <v>148</v>
      </c>
      <c r="G130" s="219" t="s">
        <v>149</v>
      </c>
      <c r="H130" s="220">
        <v>0.27600000000000002</v>
      </c>
      <c r="I130" s="221"/>
      <c r="J130" s="221"/>
      <c r="K130" s="222">
        <f>ROUND(P130*H130,2)</f>
        <v>0</v>
      </c>
      <c r="L130" s="218" t="s">
        <v>134</v>
      </c>
      <c r="M130" s="43"/>
      <c r="N130" s="223" t="s">
        <v>1</v>
      </c>
      <c r="O130" s="224" t="s">
        <v>44</v>
      </c>
      <c r="P130" s="225">
        <f>I130+J130</f>
        <v>0</v>
      </c>
      <c r="Q130" s="225">
        <f>ROUND(I130*H130,2)</f>
        <v>0</v>
      </c>
      <c r="R130" s="225">
        <f>ROUND(J130*H130,2)</f>
        <v>0</v>
      </c>
      <c r="S130" s="90"/>
      <c r="T130" s="226">
        <f>S130*H130</f>
        <v>0</v>
      </c>
      <c r="U130" s="226">
        <v>0</v>
      </c>
      <c r="V130" s="226">
        <f>U130*H130</f>
        <v>0</v>
      </c>
      <c r="W130" s="226">
        <v>0</v>
      </c>
      <c r="X130" s="227">
        <f>W130*H130</f>
        <v>0</v>
      </c>
      <c r="Y130" s="37"/>
      <c r="Z130" s="37"/>
      <c r="AA130" s="37"/>
      <c r="AB130" s="37"/>
      <c r="AC130" s="37"/>
      <c r="AD130" s="37"/>
      <c r="AE130" s="37"/>
      <c r="AR130" s="228" t="s">
        <v>135</v>
      </c>
      <c r="AT130" s="228" t="s">
        <v>130</v>
      </c>
      <c r="AU130" s="228" t="s">
        <v>91</v>
      </c>
      <c r="AY130" s="16" t="s">
        <v>128</v>
      </c>
      <c r="BE130" s="229">
        <f>IF(O130="základní",K130,0)</f>
        <v>0</v>
      </c>
      <c r="BF130" s="229">
        <f>IF(O130="snížená",K130,0)</f>
        <v>0</v>
      </c>
      <c r="BG130" s="229">
        <f>IF(O130="zákl. přenesená",K130,0)</f>
        <v>0</v>
      </c>
      <c r="BH130" s="229">
        <f>IF(O130="sníž. přenesená",K130,0)</f>
        <v>0</v>
      </c>
      <c r="BI130" s="229">
        <f>IF(O130="nulová",K130,0)</f>
        <v>0</v>
      </c>
      <c r="BJ130" s="16" t="s">
        <v>89</v>
      </c>
      <c r="BK130" s="229">
        <f>ROUND(P130*H130,2)</f>
        <v>0</v>
      </c>
      <c r="BL130" s="16" t="s">
        <v>135</v>
      </c>
      <c r="BM130" s="228" t="s">
        <v>150</v>
      </c>
    </row>
    <row r="131" s="2" customFormat="1">
      <c r="A131" s="37"/>
      <c r="B131" s="38"/>
      <c r="C131" s="39"/>
      <c r="D131" s="230" t="s">
        <v>137</v>
      </c>
      <c r="E131" s="39"/>
      <c r="F131" s="231" t="s">
        <v>151</v>
      </c>
      <c r="G131" s="39"/>
      <c r="H131" s="39"/>
      <c r="I131" s="232"/>
      <c r="J131" s="232"/>
      <c r="K131" s="39"/>
      <c r="L131" s="39"/>
      <c r="M131" s="43"/>
      <c r="N131" s="233"/>
      <c r="O131" s="234"/>
      <c r="P131" s="90"/>
      <c r="Q131" s="90"/>
      <c r="R131" s="90"/>
      <c r="S131" s="90"/>
      <c r="T131" s="90"/>
      <c r="U131" s="90"/>
      <c r="V131" s="90"/>
      <c r="W131" s="90"/>
      <c r="X131" s="91"/>
      <c r="Y131" s="37"/>
      <c r="Z131" s="37"/>
      <c r="AA131" s="37"/>
      <c r="AB131" s="37"/>
      <c r="AC131" s="37"/>
      <c r="AD131" s="37"/>
      <c r="AE131" s="37"/>
      <c r="AT131" s="16" t="s">
        <v>137</v>
      </c>
      <c r="AU131" s="16" t="s">
        <v>91</v>
      </c>
    </row>
    <row r="132" s="13" customFormat="1">
      <c r="A132" s="13"/>
      <c r="B132" s="235"/>
      <c r="C132" s="236"/>
      <c r="D132" s="237" t="s">
        <v>139</v>
      </c>
      <c r="E132" s="238" t="s">
        <v>1</v>
      </c>
      <c r="F132" s="239" t="s">
        <v>152</v>
      </c>
      <c r="G132" s="236"/>
      <c r="H132" s="240">
        <v>0.27600000000000002</v>
      </c>
      <c r="I132" s="241"/>
      <c r="J132" s="241"/>
      <c r="K132" s="236"/>
      <c r="L132" s="236"/>
      <c r="M132" s="242"/>
      <c r="N132" s="243"/>
      <c r="O132" s="244"/>
      <c r="P132" s="244"/>
      <c r="Q132" s="244"/>
      <c r="R132" s="244"/>
      <c r="S132" s="244"/>
      <c r="T132" s="244"/>
      <c r="U132" s="244"/>
      <c r="V132" s="244"/>
      <c r="W132" s="244"/>
      <c r="X132" s="245"/>
      <c r="Y132" s="13"/>
      <c r="Z132" s="13"/>
      <c r="AA132" s="13"/>
      <c r="AB132" s="13"/>
      <c r="AC132" s="13"/>
      <c r="AD132" s="13"/>
      <c r="AE132" s="13"/>
      <c r="AT132" s="246" t="s">
        <v>139</v>
      </c>
      <c r="AU132" s="246" t="s">
        <v>91</v>
      </c>
      <c r="AV132" s="13" t="s">
        <v>91</v>
      </c>
      <c r="AW132" s="13" t="s">
        <v>5</v>
      </c>
      <c r="AX132" s="13" t="s">
        <v>89</v>
      </c>
      <c r="AY132" s="246" t="s">
        <v>128</v>
      </c>
    </row>
    <row r="133" s="2" customFormat="1" ht="16.5" customHeight="1">
      <c r="A133" s="37"/>
      <c r="B133" s="38"/>
      <c r="C133" s="216" t="s">
        <v>135</v>
      </c>
      <c r="D133" s="216" t="s">
        <v>130</v>
      </c>
      <c r="E133" s="217" t="s">
        <v>153</v>
      </c>
      <c r="F133" s="218" t="s">
        <v>154</v>
      </c>
      <c r="G133" s="219" t="s">
        <v>149</v>
      </c>
      <c r="H133" s="220">
        <v>20.885999999999999</v>
      </c>
      <c r="I133" s="221"/>
      <c r="J133" s="221"/>
      <c r="K133" s="222">
        <f>ROUND(P133*H133,2)</f>
        <v>0</v>
      </c>
      <c r="L133" s="218" t="s">
        <v>1</v>
      </c>
      <c r="M133" s="43"/>
      <c r="N133" s="223" t="s">
        <v>1</v>
      </c>
      <c r="O133" s="224" t="s">
        <v>44</v>
      </c>
      <c r="P133" s="225">
        <f>I133+J133</f>
        <v>0</v>
      </c>
      <c r="Q133" s="225">
        <f>ROUND(I133*H133,2)</f>
        <v>0</v>
      </c>
      <c r="R133" s="225">
        <f>ROUND(J133*H133,2)</f>
        <v>0</v>
      </c>
      <c r="S133" s="90"/>
      <c r="T133" s="226">
        <f>S133*H133</f>
        <v>0</v>
      </c>
      <c r="U133" s="226">
        <v>0</v>
      </c>
      <c r="V133" s="226">
        <f>U133*H133</f>
        <v>0</v>
      </c>
      <c r="W133" s="226">
        <v>0</v>
      </c>
      <c r="X133" s="227">
        <f>W133*H133</f>
        <v>0</v>
      </c>
      <c r="Y133" s="37"/>
      <c r="Z133" s="37"/>
      <c r="AA133" s="37"/>
      <c r="AB133" s="37"/>
      <c r="AC133" s="37"/>
      <c r="AD133" s="37"/>
      <c r="AE133" s="37"/>
      <c r="AR133" s="228" t="s">
        <v>135</v>
      </c>
      <c r="AT133" s="228" t="s">
        <v>130</v>
      </c>
      <c r="AU133" s="228" t="s">
        <v>91</v>
      </c>
      <c r="AY133" s="16" t="s">
        <v>128</v>
      </c>
      <c r="BE133" s="229">
        <f>IF(O133="základní",K133,0)</f>
        <v>0</v>
      </c>
      <c r="BF133" s="229">
        <f>IF(O133="snížená",K133,0)</f>
        <v>0</v>
      </c>
      <c r="BG133" s="229">
        <f>IF(O133="zákl. přenesená",K133,0)</f>
        <v>0</v>
      </c>
      <c r="BH133" s="229">
        <f>IF(O133="sníž. přenesená",K133,0)</f>
        <v>0</v>
      </c>
      <c r="BI133" s="229">
        <f>IF(O133="nulová",K133,0)</f>
        <v>0</v>
      </c>
      <c r="BJ133" s="16" t="s">
        <v>89</v>
      </c>
      <c r="BK133" s="229">
        <f>ROUND(P133*H133,2)</f>
        <v>0</v>
      </c>
      <c r="BL133" s="16" t="s">
        <v>135</v>
      </c>
      <c r="BM133" s="228" t="s">
        <v>155</v>
      </c>
    </row>
    <row r="134" s="2" customFormat="1" ht="24.15" customHeight="1">
      <c r="A134" s="37"/>
      <c r="B134" s="38"/>
      <c r="C134" s="247" t="s">
        <v>156</v>
      </c>
      <c r="D134" s="247" t="s">
        <v>157</v>
      </c>
      <c r="E134" s="248" t="s">
        <v>158</v>
      </c>
      <c r="F134" s="249" t="s">
        <v>159</v>
      </c>
      <c r="G134" s="250" t="s">
        <v>149</v>
      </c>
      <c r="H134" s="251">
        <v>20.885999999999999</v>
      </c>
      <c r="I134" s="252"/>
      <c r="J134" s="253"/>
      <c r="K134" s="254">
        <f>ROUND(P134*H134,2)</f>
        <v>0</v>
      </c>
      <c r="L134" s="249" t="s">
        <v>134</v>
      </c>
      <c r="M134" s="255"/>
      <c r="N134" s="256" t="s">
        <v>1</v>
      </c>
      <c r="O134" s="224" t="s">
        <v>44</v>
      </c>
      <c r="P134" s="225">
        <f>I134+J134</f>
        <v>0</v>
      </c>
      <c r="Q134" s="225">
        <f>ROUND(I134*H134,2)</f>
        <v>0</v>
      </c>
      <c r="R134" s="225">
        <f>ROUND(J134*H134,2)</f>
        <v>0</v>
      </c>
      <c r="S134" s="90"/>
      <c r="T134" s="226">
        <f>S134*H134</f>
        <v>0</v>
      </c>
      <c r="U134" s="226">
        <v>0.22</v>
      </c>
      <c r="V134" s="226">
        <f>U134*H134</f>
        <v>4.5949200000000001</v>
      </c>
      <c r="W134" s="226">
        <v>0</v>
      </c>
      <c r="X134" s="227">
        <f>W134*H134</f>
        <v>0</v>
      </c>
      <c r="Y134" s="37"/>
      <c r="Z134" s="37"/>
      <c r="AA134" s="37"/>
      <c r="AB134" s="37"/>
      <c r="AC134" s="37"/>
      <c r="AD134" s="37"/>
      <c r="AE134" s="37"/>
      <c r="AR134" s="228" t="s">
        <v>160</v>
      </c>
      <c r="AT134" s="228" t="s">
        <v>157</v>
      </c>
      <c r="AU134" s="228" t="s">
        <v>91</v>
      </c>
      <c r="AY134" s="16" t="s">
        <v>128</v>
      </c>
      <c r="BE134" s="229">
        <f>IF(O134="základní",K134,0)</f>
        <v>0</v>
      </c>
      <c r="BF134" s="229">
        <f>IF(O134="snížená",K134,0)</f>
        <v>0</v>
      </c>
      <c r="BG134" s="229">
        <f>IF(O134="zákl. přenesená",K134,0)</f>
        <v>0</v>
      </c>
      <c r="BH134" s="229">
        <f>IF(O134="sníž. přenesená",K134,0)</f>
        <v>0</v>
      </c>
      <c r="BI134" s="229">
        <f>IF(O134="nulová",K134,0)</f>
        <v>0</v>
      </c>
      <c r="BJ134" s="16" t="s">
        <v>89</v>
      </c>
      <c r="BK134" s="229">
        <f>ROUND(P134*H134,2)</f>
        <v>0</v>
      </c>
      <c r="BL134" s="16" t="s">
        <v>135</v>
      </c>
      <c r="BM134" s="228" t="s">
        <v>161</v>
      </c>
    </row>
    <row r="135" s="13" customFormat="1">
      <c r="A135" s="13"/>
      <c r="B135" s="235"/>
      <c r="C135" s="236"/>
      <c r="D135" s="237" t="s">
        <v>139</v>
      </c>
      <c r="E135" s="238" t="s">
        <v>1</v>
      </c>
      <c r="F135" s="239" t="s">
        <v>162</v>
      </c>
      <c r="G135" s="236"/>
      <c r="H135" s="240">
        <v>4.9900000000000002</v>
      </c>
      <c r="I135" s="241"/>
      <c r="J135" s="241"/>
      <c r="K135" s="236"/>
      <c r="L135" s="236"/>
      <c r="M135" s="242"/>
      <c r="N135" s="243"/>
      <c r="O135" s="244"/>
      <c r="P135" s="244"/>
      <c r="Q135" s="244"/>
      <c r="R135" s="244"/>
      <c r="S135" s="244"/>
      <c r="T135" s="244"/>
      <c r="U135" s="244"/>
      <c r="V135" s="244"/>
      <c r="W135" s="244"/>
      <c r="X135" s="245"/>
      <c r="Y135" s="13"/>
      <c r="Z135" s="13"/>
      <c r="AA135" s="13"/>
      <c r="AB135" s="13"/>
      <c r="AC135" s="13"/>
      <c r="AD135" s="13"/>
      <c r="AE135" s="13"/>
      <c r="AT135" s="246" t="s">
        <v>139</v>
      </c>
      <c r="AU135" s="246" t="s">
        <v>91</v>
      </c>
      <c r="AV135" s="13" t="s">
        <v>91</v>
      </c>
      <c r="AW135" s="13" t="s">
        <v>5</v>
      </c>
      <c r="AX135" s="13" t="s">
        <v>81</v>
      </c>
      <c r="AY135" s="246" t="s">
        <v>128</v>
      </c>
    </row>
    <row r="136" s="13" customFormat="1">
      <c r="A136" s="13"/>
      <c r="B136" s="235"/>
      <c r="C136" s="236"/>
      <c r="D136" s="237" t="s">
        <v>139</v>
      </c>
      <c r="E136" s="238" t="s">
        <v>1</v>
      </c>
      <c r="F136" s="239" t="s">
        <v>163</v>
      </c>
      <c r="G136" s="236"/>
      <c r="H136" s="240">
        <v>13.997</v>
      </c>
      <c r="I136" s="241"/>
      <c r="J136" s="241"/>
      <c r="K136" s="236"/>
      <c r="L136" s="236"/>
      <c r="M136" s="242"/>
      <c r="N136" s="243"/>
      <c r="O136" s="244"/>
      <c r="P136" s="244"/>
      <c r="Q136" s="244"/>
      <c r="R136" s="244"/>
      <c r="S136" s="244"/>
      <c r="T136" s="244"/>
      <c r="U136" s="244"/>
      <c r="V136" s="244"/>
      <c r="W136" s="244"/>
      <c r="X136" s="245"/>
      <c r="Y136" s="13"/>
      <c r="Z136" s="13"/>
      <c r="AA136" s="13"/>
      <c r="AB136" s="13"/>
      <c r="AC136" s="13"/>
      <c r="AD136" s="13"/>
      <c r="AE136" s="13"/>
      <c r="AT136" s="246" t="s">
        <v>139</v>
      </c>
      <c r="AU136" s="246" t="s">
        <v>91</v>
      </c>
      <c r="AV136" s="13" t="s">
        <v>91</v>
      </c>
      <c r="AW136" s="13" t="s">
        <v>5</v>
      </c>
      <c r="AX136" s="13" t="s">
        <v>81</v>
      </c>
      <c r="AY136" s="246" t="s">
        <v>128</v>
      </c>
    </row>
    <row r="137" s="14" customFormat="1">
      <c r="A137" s="14"/>
      <c r="B137" s="257"/>
      <c r="C137" s="258"/>
      <c r="D137" s="237" t="s">
        <v>139</v>
      </c>
      <c r="E137" s="259" t="s">
        <v>1</v>
      </c>
      <c r="F137" s="260" t="s">
        <v>164</v>
      </c>
      <c r="G137" s="258"/>
      <c r="H137" s="261">
        <v>18.986999999999998</v>
      </c>
      <c r="I137" s="262"/>
      <c r="J137" s="262"/>
      <c r="K137" s="258"/>
      <c r="L137" s="258"/>
      <c r="M137" s="263"/>
      <c r="N137" s="264"/>
      <c r="O137" s="265"/>
      <c r="P137" s="265"/>
      <c r="Q137" s="265"/>
      <c r="R137" s="265"/>
      <c r="S137" s="265"/>
      <c r="T137" s="265"/>
      <c r="U137" s="265"/>
      <c r="V137" s="265"/>
      <c r="W137" s="265"/>
      <c r="X137" s="266"/>
      <c r="Y137" s="14"/>
      <c r="Z137" s="14"/>
      <c r="AA137" s="14"/>
      <c r="AB137" s="14"/>
      <c r="AC137" s="14"/>
      <c r="AD137" s="14"/>
      <c r="AE137" s="14"/>
      <c r="AT137" s="267" t="s">
        <v>139</v>
      </c>
      <c r="AU137" s="267" t="s">
        <v>91</v>
      </c>
      <c r="AV137" s="14" t="s">
        <v>135</v>
      </c>
      <c r="AW137" s="14" t="s">
        <v>5</v>
      </c>
      <c r="AX137" s="14" t="s">
        <v>89</v>
      </c>
      <c r="AY137" s="267" t="s">
        <v>128</v>
      </c>
    </row>
    <row r="138" s="13" customFormat="1">
      <c r="A138" s="13"/>
      <c r="B138" s="235"/>
      <c r="C138" s="236"/>
      <c r="D138" s="237" t="s">
        <v>139</v>
      </c>
      <c r="E138" s="236"/>
      <c r="F138" s="239" t="s">
        <v>165</v>
      </c>
      <c r="G138" s="236"/>
      <c r="H138" s="240">
        <v>20.885999999999999</v>
      </c>
      <c r="I138" s="241"/>
      <c r="J138" s="241"/>
      <c r="K138" s="236"/>
      <c r="L138" s="236"/>
      <c r="M138" s="242"/>
      <c r="N138" s="243"/>
      <c r="O138" s="244"/>
      <c r="P138" s="244"/>
      <c r="Q138" s="244"/>
      <c r="R138" s="244"/>
      <c r="S138" s="244"/>
      <c r="T138" s="244"/>
      <c r="U138" s="244"/>
      <c r="V138" s="244"/>
      <c r="W138" s="244"/>
      <c r="X138" s="245"/>
      <c r="Y138" s="13"/>
      <c r="Z138" s="13"/>
      <c r="AA138" s="13"/>
      <c r="AB138" s="13"/>
      <c r="AC138" s="13"/>
      <c r="AD138" s="13"/>
      <c r="AE138" s="13"/>
      <c r="AT138" s="246" t="s">
        <v>139</v>
      </c>
      <c r="AU138" s="246" t="s">
        <v>91</v>
      </c>
      <c r="AV138" s="13" t="s">
        <v>91</v>
      </c>
      <c r="AW138" s="13" t="s">
        <v>4</v>
      </c>
      <c r="AX138" s="13" t="s">
        <v>89</v>
      </c>
      <c r="AY138" s="246" t="s">
        <v>128</v>
      </c>
    </row>
    <row r="139" s="2" customFormat="1" ht="37.8" customHeight="1">
      <c r="A139" s="37"/>
      <c r="B139" s="38"/>
      <c r="C139" s="216" t="s">
        <v>166</v>
      </c>
      <c r="D139" s="216" t="s">
        <v>130</v>
      </c>
      <c r="E139" s="217" t="s">
        <v>167</v>
      </c>
      <c r="F139" s="218" t="s">
        <v>168</v>
      </c>
      <c r="G139" s="219" t="s">
        <v>133</v>
      </c>
      <c r="H139" s="220">
        <v>23</v>
      </c>
      <c r="I139" s="221"/>
      <c r="J139" s="221"/>
      <c r="K139" s="222">
        <f>ROUND(P139*H139,2)</f>
        <v>0</v>
      </c>
      <c r="L139" s="218" t="s">
        <v>134</v>
      </c>
      <c r="M139" s="43"/>
      <c r="N139" s="223" t="s">
        <v>1</v>
      </c>
      <c r="O139" s="224" t="s">
        <v>44</v>
      </c>
      <c r="P139" s="225">
        <f>I139+J139</f>
        <v>0</v>
      </c>
      <c r="Q139" s="225">
        <f>ROUND(I139*H139,2)</f>
        <v>0</v>
      </c>
      <c r="R139" s="225">
        <f>ROUND(J139*H139,2)</f>
        <v>0</v>
      </c>
      <c r="S139" s="90"/>
      <c r="T139" s="226">
        <f>S139*H139</f>
        <v>0</v>
      </c>
      <c r="U139" s="226">
        <v>0</v>
      </c>
      <c r="V139" s="226">
        <f>U139*H139</f>
        <v>0</v>
      </c>
      <c r="W139" s="226">
        <v>0</v>
      </c>
      <c r="X139" s="227">
        <f>W139*H139</f>
        <v>0</v>
      </c>
      <c r="Y139" s="37"/>
      <c r="Z139" s="37"/>
      <c r="AA139" s="37"/>
      <c r="AB139" s="37"/>
      <c r="AC139" s="37"/>
      <c r="AD139" s="37"/>
      <c r="AE139" s="37"/>
      <c r="AR139" s="228" t="s">
        <v>135</v>
      </c>
      <c r="AT139" s="228" t="s">
        <v>130</v>
      </c>
      <c r="AU139" s="228" t="s">
        <v>91</v>
      </c>
      <c r="AY139" s="16" t="s">
        <v>128</v>
      </c>
      <c r="BE139" s="229">
        <f>IF(O139="základní",K139,0)</f>
        <v>0</v>
      </c>
      <c r="BF139" s="229">
        <f>IF(O139="snížená",K139,0)</f>
        <v>0</v>
      </c>
      <c r="BG139" s="229">
        <f>IF(O139="zákl. přenesená",K139,0)</f>
        <v>0</v>
      </c>
      <c r="BH139" s="229">
        <f>IF(O139="sníž. přenesená",K139,0)</f>
        <v>0</v>
      </c>
      <c r="BI139" s="229">
        <f>IF(O139="nulová",K139,0)</f>
        <v>0</v>
      </c>
      <c r="BJ139" s="16" t="s">
        <v>89</v>
      </c>
      <c r="BK139" s="229">
        <f>ROUND(P139*H139,2)</f>
        <v>0</v>
      </c>
      <c r="BL139" s="16" t="s">
        <v>135</v>
      </c>
      <c r="BM139" s="228" t="s">
        <v>169</v>
      </c>
    </row>
    <row r="140" s="2" customFormat="1">
      <c r="A140" s="37"/>
      <c r="B140" s="38"/>
      <c r="C140" s="39"/>
      <c r="D140" s="230" t="s">
        <v>137</v>
      </c>
      <c r="E140" s="39"/>
      <c r="F140" s="231" t="s">
        <v>170</v>
      </c>
      <c r="G140" s="39"/>
      <c r="H140" s="39"/>
      <c r="I140" s="232"/>
      <c r="J140" s="232"/>
      <c r="K140" s="39"/>
      <c r="L140" s="39"/>
      <c r="M140" s="43"/>
      <c r="N140" s="233"/>
      <c r="O140" s="234"/>
      <c r="P140" s="90"/>
      <c r="Q140" s="90"/>
      <c r="R140" s="90"/>
      <c r="S140" s="90"/>
      <c r="T140" s="90"/>
      <c r="U140" s="90"/>
      <c r="V140" s="90"/>
      <c r="W140" s="90"/>
      <c r="X140" s="91"/>
      <c r="Y140" s="37"/>
      <c r="Z140" s="37"/>
      <c r="AA140" s="37"/>
      <c r="AB140" s="37"/>
      <c r="AC140" s="37"/>
      <c r="AD140" s="37"/>
      <c r="AE140" s="37"/>
      <c r="AT140" s="16" t="s">
        <v>137</v>
      </c>
      <c r="AU140" s="16" t="s">
        <v>91</v>
      </c>
    </row>
    <row r="141" s="2" customFormat="1" ht="24.15" customHeight="1">
      <c r="A141" s="37"/>
      <c r="B141" s="38"/>
      <c r="C141" s="216" t="s">
        <v>171</v>
      </c>
      <c r="D141" s="216" t="s">
        <v>130</v>
      </c>
      <c r="E141" s="217" t="s">
        <v>172</v>
      </c>
      <c r="F141" s="218" t="s">
        <v>173</v>
      </c>
      <c r="G141" s="219" t="s">
        <v>133</v>
      </c>
      <c r="H141" s="220">
        <v>23</v>
      </c>
      <c r="I141" s="221"/>
      <c r="J141" s="221"/>
      <c r="K141" s="222">
        <f>ROUND(P141*H141,2)</f>
        <v>0</v>
      </c>
      <c r="L141" s="218" t="s">
        <v>1</v>
      </c>
      <c r="M141" s="43"/>
      <c r="N141" s="223" t="s">
        <v>1</v>
      </c>
      <c r="O141" s="224" t="s">
        <v>44</v>
      </c>
      <c r="P141" s="225">
        <f>I141+J141</f>
        <v>0</v>
      </c>
      <c r="Q141" s="225">
        <f>ROUND(I141*H141,2)</f>
        <v>0</v>
      </c>
      <c r="R141" s="225">
        <f>ROUND(J141*H141,2)</f>
        <v>0</v>
      </c>
      <c r="S141" s="90"/>
      <c r="T141" s="226">
        <f>S141*H141</f>
        <v>0</v>
      </c>
      <c r="U141" s="226">
        <v>6.0000000000000002E-05</v>
      </c>
      <c r="V141" s="226">
        <f>U141*H141</f>
        <v>0.0013799999999999999</v>
      </c>
      <c r="W141" s="226">
        <v>0</v>
      </c>
      <c r="X141" s="227">
        <f>W141*H141</f>
        <v>0</v>
      </c>
      <c r="Y141" s="37"/>
      <c r="Z141" s="37"/>
      <c r="AA141" s="37"/>
      <c r="AB141" s="37"/>
      <c r="AC141" s="37"/>
      <c r="AD141" s="37"/>
      <c r="AE141" s="37"/>
      <c r="AR141" s="228" t="s">
        <v>135</v>
      </c>
      <c r="AT141" s="228" t="s">
        <v>130</v>
      </c>
      <c r="AU141" s="228" t="s">
        <v>91</v>
      </c>
      <c r="AY141" s="16" t="s">
        <v>128</v>
      </c>
      <c r="BE141" s="229">
        <f>IF(O141="základní",K141,0)</f>
        <v>0</v>
      </c>
      <c r="BF141" s="229">
        <f>IF(O141="snížená",K141,0)</f>
        <v>0</v>
      </c>
      <c r="BG141" s="229">
        <f>IF(O141="zákl. přenesená",K141,0)</f>
        <v>0</v>
      </c>
      <c r="BH141" s="229">
        <f>IF(O141="sníž. přenesená",K141,0)</f>
        <v>0</v>
      </c>
      <c r="BI141" s="229">
        <f>IF(O141="nulová",K141,0)</f>
        <v>0</v>
      </c>
      <c r="BJ141" s="16" t="s">
        <v>89</v>
      </c>
      <c r="BK141" s="229">
        <f>ROUND(P141*H141,2)</f>
        <v>0</v>
      </c>
      <c r="BL141" s="16" t="s">
        <v>135</v>
      </c>
      <c r="BM141" s="228" t="s">
        <v>174</v>
      </c>
    </row>
    <row r="142" s="2" customFormat="1" ht="24.15" customHeight="1">
      <c r="A142" s="37"/>
      <c r="B142" s="38"/>
      <c r="C142" s="247" t="s">
        <v>160</v>
      </c>
      <c r="D142" s="247" t="s">
        <v>157</v>
      </c>
      <c r="E142" s="248" t="s">
        <v>175</v>
      </c>
      <c r="F142" s="249" t="s">
        <v>176</v>
      </c>
      <c r="G142" s="250" t="s">
        <v>133</v>
      </c>
      <c r="H142" s="251">
        <v>96</v>
      </c>
      <c r="I142" s="252"/>
      <c r="J142" s="253"/>
      <c r="K142" s="254">
        <f>ROUND(P142*H142,2)</f>
        <v>0</v>
      </c>
      <c r="L142" s="249" t="s">
        <v>1</v>
      </c>
      <c r="M142" s="255"/>
      <c r="N142" s="256" t="s">
        <v>1</v>
      </c>
      <c r="O142" s="224" t="s">
        <v>44</v>
      </c>
      <c r="P142" s="225">
        <f>I142+J142</f>
        <v>0</v>
      </c>
      <c r="Q142" s="225">
        <f>ROUND(I142*H142,2)</f>
        <v>0</v>
      </c>
      <c r="R142" s="225">
        <f>ROUND(J142*H142,2)</f>
        <v>0</v>
      </c>
      <c r="S142" s="90"/>
      <c r="T142" s="226">
        <f>S142*H142</f>
        <v>0</v>
      </c>
      <c r="U142" s="226">
        <v>0.0058999999999999999</v>
      </c>
      <c r="V142" s="226">
        <f>U142*H142</f>
        <v>0.56640000000000001</v>
      </c>
      <c r="W142" s="226">
        <v>0</v>
      </c>
      <c r="X142" s="227">
        <f>W142*H142</f>
        <v>0</v>
      </c>
      <c r="Y142" s="37"/>
      <c r="Z142" s="37"/>
      <c r="AA142" s="37"/>
      <c r="AB142" s="37"/>
      <c r="AC142" s="37"/>
      <c r="AD142" s="37"/>
      <c r="AE142" s="37"/>
      <c r="AR142" s="228" t="s">
        <v>160</v>
      </c>
      <c r="AT142" s="228" t="s">
        <v>157</v>
      </c>
      <c r="AU142" s="228" t="s">
        <v>91</v>
      </c>
      <c r="AY142" s="16" t="s">
        <v>128</v>
      </c>
      <c r="BE142" s="229">
        <f>IF(O142="základní",K142,0)</f>
        <v>0</v>
      </c>
      <c r="BF142" s="229">
        <f>IF(O142="snížená",K142,0)</f>
        <v>0</v>
      </c>
      <c r="BG142" s="229">
        <f>IF(O142="zákl. přenesená",K142,0)</f>
        <v>0</v>
      </c>
      <c r="BH142" s="229">
        <f>IF(O142="sníž. přenesená",K142,0)</f>
        <v>0</v>
      </c>
      <c r="BI142" s="229">
        <f>IF(O142="nulová",K142,0)</f>
        <v>0</v>
      </c>
      <c r="BJ142" s="16" t="s">
        <v>89</v>
      </c>
      <c r="BK142" s="229">
        <f>ROUND(P142*H142,2)</f>
        <v>0</v>
      </c>
      <c r="BL142" s="16" t="s">
        <v>135</v>
      </c>
      <c r="BM142" s="228" t="s">
        <v>177</v>
      </c>
    </row>
    <row r="143" s="13" customFormat="1">
      <c r="A143" s="13"/>
      <c r="B143" s="235"/>
      <c r="C143" s="236"/>
      <c r="D143" s="237" t="s">
        <v>139</v>
      </c>
      <c r="E143" s="238" t="s">
        <v>1</v>
      </c>
      <c r="F143" s="239" t="s">
        <v>178</v>
      </c>
      <c r="G143" s="236"/>
      <c r="H143" s="240">
        <v>96</v>
      </c>
      <c r="I143" s="241"/>
      <c r="J143" s="241"/>
      <c r="K143" s="236"/>
      <c r="L143" s="236"/>
      <c r="M143" s="242"/>
      <c r="N143" s="243"/>
      <c r="O143" s="244"/>
      <c r="P143" s="244"/>
      <c r="Q143" s="244"/>
      <c r="R143" s="244"/>
      <c r="S143" s="244"/>
      <c r="T143" s="244"/>
      <c r="U143" s="244"/>
      <c r="V143" s="244"/>
      <c r="W143" s="244"/>
      <c r="X143" s="245"/>
      <c r="Y143" s="13"/>
      <c r="Z143" s="13"/>
      <c r="AA143" s="13"/>
      <c r="AB143" s="13"/>
      <c r="AC143" s="13"/>
      <c r="AD143" s="13"/>
      <c r="AE143" s="13"/>
      <c r="AT143" s="246" t="s">
        <v>139</v>
      </c>
      <c r="AU143" s="246" t="s">
        <v>91</v>
      </c>
      <c r="AV143" s="13" t="s">
        <v>91</v>
      </c>
      <c r="AW143" s="13" t="s">
        <v>5</v>
      </c>
      <c r="AX143" s="13" t="s">
        <v>89</v>
      </c>
      <c r="AY143" s="246" t="s">
        <v>128</v>
      </c>
    </row>
    <row r="144" s="2" customFormat="1" ht="21.75" customHeight="1">
      <c r="A144" s="37"/>
      <c r="B144" s="38"/>
      <c r="C144" s="247" t="s">
        <v>179</v>
      </c>
      <c r="D144" s="247" t="s">
        <v>157</v>
      </c>
      <c r="E144" s="248" t="s">
        <v>180</v>
      </c>
      <c r="F144" s="249" t="s">
        <v>181</v>
      </c>
      <c r="G144" s="250" t="s">
        <v>182</v>
      </c>
      <c r="H144" s="251">
        <v>57.5</v>
      </c>
      <c r="I144" s="252"/>
      <c r="J144" s="253"/>
      <c r="K144" s="254">
        <f>ROUND(P144*H144,2)</f>
        <v>0</v>
      </c>
      <c r="L144" s="249" t="s">
        <v>1</v>
      </c>
      <c r="M144" s="255"/>
      <c r="N144" s="256" t="s">
        <v>1</v>
      </c>
      <c r="O144" s="224" t="s">
        <v>44</v>
      </c>
      <c r="P144" s="225">
        <f>I144+J144</f>
        <v>0</v>
      </c>
      <c r="Q144" s="225">
        <f>ROUND(I144*H144,2)</f>
        <v>0</v>
      </c>
      <c r="R144" s="225">
        <f>ROUND(J144*H144,2)</f>
        <v>0</v>
      </c>
      <c r="S144" s="90"/>
      <c r="T144" s="226">
        <f>S144*H144</f>
        <v>0</v>
      </c>
      <c r="U144" s="226">
        <v>0</v>
      </c>
      <c r="V144" s="226">
        <f>U144*H144</f>
        <v>0</v>
      </c>
      <c r="W144" s="226">
        <v>0</v>
      </c>
      <c r="X144" s="227">
        <f>W144*H144</f>
        <v>0</v>
      </c>
      <c r="Y144" s="37"/>
      <c r="Z144" s="37"/>
      <c r="AA144" s="37"/>
      <c r="AB144" s="37"/>
      <c r="AC144" s="37"/>
      <c r="AD144" s="37"/>
      <c r="AE144" s="37"/>
      <c r="AR144" s="228" t="s">
        <v>160</v>
      </c>
      <c r="AT144" s="228" t="s">
        <v>157</v>
      </c>
      <c r="AU144" s="228" t="s">
        <v>91</v>
      </c>
      <c r="AY144" s="16" t="s">
        <v>128</v>
      </c>
      <c r="BE144" s="229">
        <f>IF(O144="základní",K144,0)</f>
        <v>0</v>
      </c>
      <c r="BF144" s="229">
        <f>IF(O144="snížená",K144,0)</f>
        <v>0</v>
      </c>
      <c r="BG144" s="229">
        <f>IF(O144="zákl. přenesená",K144,0)</f>
        <v>0</v>
      </c>
      <c r="BH144" s="229">
        <f>IF(O144="sníž. přenesená",K144,0)</f>
        <v>0</v>
      </c>
      <c r="BI144" s="229">
        <f>IF(O144="nulová",K144,0)</f>
        <v>0</v>
      </c>
      <c r="BJ144" s="16" t="s">
        <v>89</v>
      </c>
      <c r="BK144" s="229">
        <f>ROUND(P144*H144,2)</f>
        <v>0</v>
      </c>
      <c r="BL144" s="16" t="s">
        <v>135</v>
      </c>
      <c r="BM144" s="228" t="s">
        <v>183</v>
      </c>
    </row>
    <row r="145" s="13" customFormat="1">
      <c r="A145" s="13"/>
      <c r="B145" s="235"/>
      <c r="C145" s="236"/>
      <c r="D145" s="237" t="s">
        <v>139</v>
      </c>
      <c r="E145" s="238" t="s">
        <v>1</v>
      </c>
      <c r="F145" s="239" t="s">
        <v>184</v>
      </c>
      <c r="G145" s="236"/>
      <c r="H145" s="240">
        <v>57.5</v>
      </c>
      <c r="I145" s="241"/>
      <c r="J145" s="241"/>
      <c r="K145" s="236"/>
      <c r="L145" s="236"/>
      <c r="M145" s="242"/>
      <c r="N145" s="243"/>
      <c r="O145" s="244"/>
      <c r="P145" s="244"/>
      <c r="Q145" s="244"/>
      <c r="R145" s="244"/>
      <c r="S145" s="244"/>
      <c r="T145" s="244"/>
      <c r="U145" s="244"/>
      <c r="V145" s="244"/>
      <c r="W145" s="244"/>
      <c r="X145" s="245"/>
      <c r="Y145" s="13"/>
      <c r="Z145" s="13"/>
      <c r="AA145" s="13"/>
      <c r="AB145" s="13"/>
      <c r="AC145" s="13"/>
      <c r="AD145" s="13"/>
      <c r="AE145" s="13"/>
      <c r="AT145" s="246" t="s">
        <v>139</v>
      </c>
      <c r="AU145" s="246" t="s">
        <v>91</v>
      </c>
      <c r="AV145" s="13" t="s">
        <v>91</v>
      </c>
      <c r="AW145" s="13" t="s">
        <v>5</v>
      </c>
      <c r="AX145" s="13" t="s">
        <v>81</v>
      </c>
      <c r="AY145" s="246" t="s">
        <v>128</v>
      </c>
    </row>
    <row r="146" s="14" customFormat="1">
      <c r="A146" s="14"/>
      <c r="B146" s="257"/>
      <c r="C146" s="258"/>
      <c r="D146" s="237" t="s">
        <v>139</v>
      </c>
      <c r="E146" s="259" t="s">
        <v>1</v>
      </c>
      <c r="F146" s="260" t="s">
        <v>185</v>
      </c>
      <c r="G146" s="258"/>
      <c r="H146" s="261">
        <v>57.5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4"/>
      <c r="Z146" s="14"/>
      <c r="AA146" s="14"/>
      <c r="AB146" s="14"/>
      <c r="AC146" s="14"/>
      <c r="AD146" s="14"/>
      <c r="AE146" s="14"/>
      <c r="AT146" s="267" t="s">
        <v>139</v>
      </c>
      <c r="AU146" s="267" t="s">
        <v>91</v>
      </c>
      <c r="AV146" s="14" t="s">
        <v>135</v>
      </c>
      <c r="AW146" s="14" t="s">
        <v>5</v>
      </c>
      <c r="AX146" s="14" t="s">
        <v>89</v>
      </c>
      <c r="AY146" s="267" t="s">
        <v>128</v>
      </c>
    </row>
    <row r="147" s="2" customFormat="1" ht="16.5" customHeight="1">
      <c r="A147" s="37"/>
      <c r="B147" s="38"/>
      <c r="C147" s="247" t="s">
        <v>186</v>
      </c>
      <c r="D147" s="247" t="s">
        <v>157</v>
      </c>
      <c r="E147" s="248" t="s">
        <v>187</v>
      </c>
      <c r="F147" s="249" t="s">
        <v>188</v>
      </c>
      <c r="G147" s="250" t="s">
        <v>133</v>
      </c>
      <c r="H147" s="251">
        <v>92</v>
      </c>
      <c r="I147" s="252"/>
      <c r="J147" s="253"/>
      <c r="K147" s="254">
        <f>ROUND(P147*H147,2)</f>
        <v>0</v>
      </c>
      <c r="L147" s="249" t="s">
        <v>1</v>
      </c>
      <c r="M147" s="255"/>
      <c r="N147" s="256" t="s">
        <v>1</v>
      </c>
      <c r="O147" s="224" t="s">
        <v>44</v>
      </c>
      <c r="P147" s="225">
        <f>I147+J147</f>
        <v>0</v>
      </c>
      <c r="Q147" s="225">
        <f>ROUND(I147*H147,2)</f>
        <v>0</v>
      </c>
      <c r="R147" s="225">
        <f>ROUND(J147*H147,2)</f>
        <v>0</v>
      </c>
      <c r="S147" s="90"/>
      <c r="T147" s="226">
        <f>S147*H147</f>
        <v>0</v>
      </c>
      <c r="U147" s="226">
        <v>0</v>
      </c>
      <c r="V147" s="226">
        <f>U147*H147</f>
        <v>0</v>
      </c>
      <c r="W147" s="226">
        <v>0</v>
      </c>
      <c r="X147" s="227">
        <f>W147*H147</f>
        <v>0</v>
      </c>
      <c r="Y147" s="37"/>
      <c r="Z147" s="37"/>
      <c r="AA147" s="37"/>
      <c r="AB147" s="37"/>
      <c r="AC147" s="37"/>
      <c r="AD147" s="37"/>
      <c r="AE147" s="37"/>
      <c r="AR147" s="228" t="s">
        <v>160</v>
      </c>
      <c r="AT147" s="228" t="s">
        <v>157</v>
      </c>
      <c r="AU147" s="228" t="s">
        <v>91</v>
      </c>
      <c r="AY147" s="16" t="s">
        <v>128</v>
      </c>
      <c r="BE147" s="229">
        <f>IF(O147="základní",K147,0)</f>
        <v>0</v>
      </c>
      <c r="BF147" s="229">
        <f>IF(O147="snížená",K147,0)</f>
        <v>0</v>
      </c>
      <c r="BG147" s="229">
        <f>IF(O147="zákl. přenesená",K147,0)</f>
        <v>0</v>
      </c>
      <c r="BH147" s="229">
        <f>IF(O147="sníž. přenesená",K147,0)</f>
        <v>0</v>
      </c>
      <c r="BI147" s="229">
        <f>IF(O147="nulová",K147,0)</f>
        <v>0</v>
      </c>
      <c r="BJ147" s="16" t="s">
        <v>89</v>
      </c>
      <c r="BK147" s="229">
        <f>ROUND(P147*H147,2)</f>
        <v>0</v>
      </c>
      <c r="BL147" s="16" t="s">
        <v>135</v>
      </c>
      <c r="BM147" s="228" t="s">
        <v>189</v>
      </c>
    </row>
    <row r="148" s="13" customFormat="1">
      <c r="A148" s="13"/>
      <c r="B148" s="235"/>
      <c r="C148" s="236"/>
      <c r="D148" s="237" t="s">
        <v>139</v>
      </c>
      <c r="E148" s="238" t="s">
        <v>1</v>
      </c>
      <c r="F148" s="239" t="s">
        <v>190</v>
      </c>
      <c r="G148" s="236"/>
      <c r="H148" s="240">
        <v>92</v>
      </c>
      <c r="I148" s="241"/>
      <c r="J148" s="241"/>
      <c r="K148" s="236"/>
      <c r="L148" s="236"/>
      <c r="M148" s="242"/>
      <c r="N148" s="243"/>
      <c r="O148" s="244"/>
      <c r="P148" s="244"/>
      <c r="Q148" s="244"/>
      <c r="R148" s="244"/>
      <c r="S148" s="244"/>
      <c r="T148" s="244"/>
      <c r="U148" s="244"/>
      <c r="V148" s="244"/>
      <c r="W148" s="244"/>
      <c r="X148" s="245"/>
      <c r="Y148" s="13"/>
      <c r="Z148" s="13"/>
      <c r="AA148" s="13"/>
      <c r="AB148" s="13"/>
      <c r="AC148" s="13"/>
      <c r="AD148" s="13"/>
      <c r="AE148" s="13"/>
      <c r="AT148" s="246" t="s">
        <v>139</v>
      </c>
      <c r="AU148" s="246" t="s">
        <v>91</v>
      </c>
      <c r="AV148" s="13" t="s">
        <v>91</v>
      </c>
      <c r="AW148" s="13" t="s">
        <v>5</v>
      </c>
      <c r="AX148" s="13" t="s">
        <v>89</v>
      </c>
      <c r="AY148" s="246" t="s">
        <v>128</v>
      </c>
    </row>
    <row r="149" s="2" customFormat="1" ht="33" customHeight="1">
      <c r="A149" s="37"/>
      <c r="B149" s="38"/>
      <c r="C149" s="216" t="s">
        <v>191</v>
      </c>
      <c r="D149" s="216" t="s">
        <v>130</v>
      </c>
      <c r="E149" s="217" t="s">
        <v>192</v>
      </c>
      <c r="F149" s="218" t="s">
        <v>193</v>
      </c>
      <c r="G149" s="219" t="s">
        <v>133</v>
      </c>
      <c r="H149" s="220">
        <v>23</v>
      </c>
      <c r="I149" s="221"/>
      <c r="J149" s="221"/>
      <c r="K149" s="222">
        <f>ROUND(P149*H149,2)</f>
        <v>0</v>
      </c>
      <c r="L149" s="218" t="s">
        <v>134</v>
      </c>
      <c r="M149" s="43"/>
      <c r="N149" s="223" t="s">
        <v>1</v>
      </c>
      <c r="O149" s="224" t="s">
        <v>44</v>
      </c>
      <c r="P149" s="225">
        <f>I149+J149</f>
        <v>0</v>
      </c>
      <c r="Q149" s="225">
        <f>ROUND(I149*H149,2)</f>
        <v>0</v>
      </c>
      <c r="R149" s="225">
        <f>ROUND(J149*H149,2)</f>
        <v>0</v>
      </c>
      <c r="S149" s="90"/>
      <c r="T149" s="226">
        <f>S149*H149</f>
        <v>0</v>
      </c>
      <c r="U149" s="226">
        <v>0</v>
      </c>
      <c r="V149" s="226">
        <f>U149*H149</f>
        <v>0</v>
      </c>
      <c r="W149" s="226">
        <v>0</v>
      </c>
      <c r="X149" s="227">
        <f>W149*H149</f>
        <v>0</v>
      </c>
      <c r="Y149" s="37"/>
      <c r="Z149" s="37"/>
      <c r="AA149" s="37"/>
      <c r="AB149" s="37"/>
      <c r="AC149" s="37"/>
      <c r="AD149" s="37"/>
      <c r="AE149" s="37"/>
      <c r="AR149" s="228" t="s">
        <v>135</v>
      </c>
      <c r="AT149" s="228" t="s">
        <v>130</v>
      </c>
      <c r="AU149" s="228" t="s">
        <v>91</v>
      </c>
      <c r="AY149" s="16" t="s">
        <v>128</v>
      </c>
      <c r="BE149" s="229">
        <f>IF(O149="základní",K149,0)</f>
        <v>0</v>
      </c>
      <c r="BF149" s="229">
        <f>IF(O149="snížená",K149,0)</f>
        <v>0</v>
      </c>
      <c r="BG149" s="229">
        <f>IF(O149="zákl. přenesená",K149,0)</f>
        <v>0</v>
      </c>
      <c r="BH149" s="229">
        <f>IF(O149="sníž. přenesená",K149,0)</f>
        <v>0</v>
      </c>
      <c r="BI149" s="229">
        <f>IF(O149="nulová",K149,0)</f>
        <v>0</v>
      </c>
      <c r="BJ149" s="16" t="s">
        <v>89</v>
      </c>
      <c r="BK149" s="229">
        <f>ROUND(P149*H149,2)</f>
        <v>0</v>
      </c>
      <c r="BL149" s="16" t="s">
        <v>135</v>
      </c>
      <c r="BM149" s="228" t="s">
        <v>194</v>
      </c>
    </row>
    <row r="150" s="2" customFormat="1">
      <c r="A150" s="37"/>
      <c r="B150" s="38"/>
      <c r="C150" s="39"/>
      <c r="D150" s="230" t="s">
        <v>137</v>
      </c>
      <c r="E150" s="39"/>
      <c r="F150" s="231" t="s">
        <v>195</v>
      </c>
      <c r="G150" s="39"/>
      <c r="H150" s="39"/>
      <c r="I150" s="232"/>
      <c r="J150" s="232"/>
      <c r="K150" s="39"/>
      <c r="L150" s="39"/>
      <c r="M150" s="43"/>
      <c r="N150" s="233"/>
      <c r="O150" s="234"/>
      <c r="P150" s="90"/>
      <c r="Q150" s="90"/>
      <c r="R150" s="90"/>
      <c r="S150" s="90"/>
      <c r="T150" s="90"/>
      <c r="U150" s="90"/>
      <c r="V150" s="90"/>
      <c r="W150" s="90"/>
      <c r="X150" s="91"/>
      <c r="Y150" s="37"/>
      <c r="Z150" s="37"/>
      <c r="AA150" s="37"/>
      <c r="AB150" s="37"/>
      <c r="AC150" s="37"/>
      <c r="AD150" s="37"/>
      <c r="AE150" s="37"/>
      <c r="AT150" s="16" t="s">
        <v>137</v>
      </c>
      <c r="AU150" s="16" t="s">
        <v>91</v>
      </c>
    </row>
    <row r="151" s="2" customFormat="1" ht="24.15" customHeight="1">
      <c r="A151" s="37"/>
      <c r="B151" s="38"/>
      <c r="C151" s="216" t="s">
        <v>9</v>
      </c>
      <c r="D151" s="216" t="s">
        <v>130</v>
      </c>
      <c r="E151" s="217" t="s">
        <v>196</v>
      </c>
      <c r="F151" s="218" t="s">
        <v>197</v>
      </c>
      <c r="G151" s="219" t="s">
        <v>133</v>
      </c>
      <c r="H151" s="220">
        <v>23</v>
      </c>
      <c r="I151" s="221"/>
      <c r="J151" s="221"/>
      <c r="K151" s="222">
        <f>ROUND(P151*H151,2)</f>
        <v>0</v>
      </c>
      <c r="L151" s="218" t="s">
        <v>134</v>
      </c>
      <c r="M151" s="43"/>
      <c r="N151" s="223" t="s">
        <v>1</v>
      </c>
      <c r="O151" s="224" t="s">
        <v>44</v>
      </c>
      <c r="P151" s="225">
        <f>I151+J151</f>
        <v>0</v>
      </c>
      <c r="Q151" s="225">
        <f>ROUND(I151*H151,2)</f>
        <v>0</v>
      </c>
      <c r="R151" s="225">
        <f>ROUND(J151*H151,2)</f>
        <v>0</v>
      </c>
      <c r="S151" s="90"/>
      <c r="T151" s="226">
        <f>S151*H151</f>
        <v>0</v>
      </c>
      <c r="U151" s="226">
        <v>0</v>
      </c>
      <c r="V151" s="226">
        <f>U151*H151</f>
        <v>0</v>
      </c>
      <c r="W151" s="226">
        <v>0</v>
      </c>
      <c r="X151" s="227">
        <f>W151*H151</f>
        <v>0</v>
      </c>
      <c r="Y151" s="37"/>
      <c r="Z151" s="37"/>
      <c r="AA151" s="37"/>
      <c r="AB151" s="37"/>
      <c r="AC151" s="37"/>
      <c r="AD151" s="37"/>
      <c r="AE151" s="37"/>
      <c r="AR151" s="228" t="s">
        <v>135</v>
      </c>
      <c r="AT151" s="228" t="s">
        <v>130</v>
      </c>
      <c r="AU151" s="228" t="s">
        <v>91</v>
      </c>
      <c r="AY151" s="16" t="s">
        <v>128</v>
      </c>
      <c r="BE151" s="229">
        <f>IF(O151="základní",K151,0)</f>
        <v>0</v>
      </c>
      <c r="BF151" s="229">
        <f>IF(O151="snížená",K151,0)</f>
        <v>0</v>
      </c>
      <c r="BG151" s="229">
        <f>IF(O151="zákl. přenesená",K151,0)</f>
        <v>0</v>
      </c>
      <c r="BH151" s="229">
        <f>IF(O151="sníž. přenesená",K151,0)</f>
        <v>0</v>
      </c>
      <c r="BI151" s="229">
        <f>IF(O151="nulová",K151,0)</f>
        <v>0</v>
      </c>
      <c r="BJ151" s="16" t="s">
        <v>89</v>
      </c>
      <c r="BK151" s="229">
        <f>ROUND(P151*H151,2)</f>
        <v>0</v>
      </c>
      <c r="BL151" s="16" t="s">
        <v>135</v>
      </c>
      <c r="BM151" s="228" t="s">
        <v>198</v>
      </c>
    </row>
    <row r="152" s="2" customFormat="1">
      <c r="A152" s="37"/>
      <c r="B152" s="38"/>
      <c r="C152" s="39"/>
      <c r="D152" s="230" t="s">
        <v>137</v>
      </c>
      <c r="E152" s="39"/>
      <c r="F152" s="231" t="s">
        <v>199</v>
      </c>
      <c r="G152" s="39"/>
      <c r="H152" s="39"/>
      <c r="I152" s="232"/>
      <c r="J152" s="232"/>
      <c r="K152" s="39"/>
      <c r="L152" s="39"/>
      <c r="M152" s="43"/>
      <c r="N152" s="233"/>
      <c r="O152" s="234"/>
      <c r="P152" s="90"/>
      <c r="Q152" s="90"/>
      <c r="R152" s="90"/>
      <c r="S152" s="90"/>
      <c r="T152" s="90"/>
      <c r="U152" s="90"/>
      <c r="V152" s="90"/>
      <c r="W152" s="90"/>
      <c r="X152" s="91"/>
      <c r="Y152" s="37"/>
      <c r="Z152" s="37"/>
      <c r="AA152" s="37"/>
      <c r="AB152" s="37"/>
      <c r="AC152" s="37"/>
      <c r="AD152" s="37"/>
      <c r="AE152" s="37"/>
      <c r="AT152" s="16" t="s">
        <v>137</v>
      </c>
      <c r="AU152" s="16" t="s">
        <v>91</v>
      </c>
    </row>
    <row r="153" s="2" customFormat="1" ht="33" customHeight="1">
      <c r="A153" s="37"/>
      <c r="B153" s="38"/>
      <c r="C153" s="216" t="s">
        <v>200</v>
      </c>
      <c r="D153" s="216" t="s">
        <v>130</v>
      </c>
      <c r="E153" s="217" t="s">
        <v>201</v>
      </c>
      <c r="F153" s="218" t="s">
        <v>202</v>
      </c>
      <c r="G153" s="219" t="s">
        <v>203</v>
      </c>
      <c r="H153" s="220">
        <v>31.643999999999998</v>
      </c>
      <c r="I153" s="221"/>
      <c r="J153" s="221"/>
      <c r="K153" s="222">
        <f>ROUND(P153*H153,2)</f>
        <v>0</v>
      </c>
      <c r="L153" s="218" t="s">
        <v>134</v>
      </c>
      <c r="M153" s="43"/>
      <c r="N153" s="223" t="s">
        <v>1</v>
      </c>
      <c r="O153" s="224" t="s">
        <v>44</v>
      </c>
      <c r="P153" s="225">
        <f>I153+J153</f>
        <v>0</v>
      </c>
      <c r="Q153" s="225">
        <f>ROUND(I153*H153,2)</f>
        <v>0</v>
      </c>
      <c r="R153" s="225">
        <f>ROUND(J153*H153,2)</f>
        <v>0</v>
      </c>
      <c r="S153" s="90"/>
      <c r="T153" s="226">
        <f>S153*H153</f>
        <v>0</v>
      </c>
      <c r="U153" s="226">
        <v>0</v>
      </c>
      <c r="V153" s="226">
        <f>U153*H153</f>
        <v>0</v>
      </c>
      <c r="W153" s="226">
        <v>0</v>
      </c>
      <c r="X153" s="227">
        <f>W153*H153</f>
        <v>0</v>
      </c>
      <c r="Y153" s="37"/>
      <c r="Z153" s="37"/>
      <c r="AA153" s="37"/>
      <c r="AB153" s="37"/>
      <c r="AC153" s="37"/>
      <c r="AD153" s="37"/>
      <c r="AE153" s="37"/>
      <c r="AR153" s="228" t="s">
        <v>135</v>
      </c>
      <c r="AT153" s="228" t="s">
        <v>130</v>
      </c>
      <c r="AU153" s="228" t="s">
        <v>91</v>
      </c>
      <c r="AY153" s="16" t="s">
        <v>128</v>
      </c>
      <c r="BE153" s="229">
        <f>IF(O153="základní",K153,0)</f>
        <v>0</v>
      </c>
      <c r="BF153" s="229">
        <f>IF(O153="snížená",K153,0)</f>
        <v>0</v>
      </c>
      <c r="BG153" s="229">
        <f>IF(O153="zákl. přenesená",K153,0)</f>
        <v>0</v>
      </c>
      <c r="BH153" s="229">
        <f>IF(O153="sníž. přenesená",K153,0)</f>
        <v>0</v>
      </c>
      <c r="BI153" s="229">
        <f>IF(O153="nulová",K153,0)</f>
        <v>0</v>
      </c>
      <c r="BJ153" s="16" t="s">
        <v>89</v>
      </c>
      <c r="BK153" s="229">
        <f>ROUND(P153*H153,2)</f>
        <v>0</v>
      </c>
      <c r="BL153" s="16" t="s">
        <v>135</v>
      </c>
      <c r="BM153" s="228" t="s">
        <v>204</v>
      </c>
    </row>
    <row r="154" s="2" customFormat="1">
      <c r="A154" s="37"/>
      <c r="B154" s="38"/>
      <c r="C154" s="39"/>
      <c r="D154" s="230" t="s">
        <v>137</v>
      </c>
      <c r="E154" s="39"/>
      <c r="F154" s="231" t="s">
        <v>205</v>
      </c>
      <c r="G154" s="39"/>
      <c r="H154" s="39"/>
      <c r="I154" s="232"/>
      <c r="J154" s="232"/>
      <c r="K154" s="39"/>
      <c r="L154" s="39"/>
      <c r="M154" s="43"/>
      <c r="N154" s="233"/>
      <c r="O154" s="234"/>
      <c r="P154" s="90"/>
      <c r="Q154" s="90"/>
      <c r="R154" s="90"/>
      <c r="S154" s="90"/>
      <c r="T154" s="90"/>
      <c r="U154" s="90"/>
      <c r="V154" s="90"/>
      <c r="W154" s="90"/>
      <c r="X154" s="91"/>
      <c r="Y154" s="37"/>
      <c r="Z154" s="37"/>
      <c r="AA154" s="37"/>
      <c r="AB154" s="37"/>
      <c r="AC154" s="37"/>
      <c r="AD154" s="37"/>
      <c r="AE154" s="37"/>
      <c r="AT154" s="16" t="s">
        <v>137</v>
      </c>
      <c r="AU154" s="16" t="s">
        <v>91</v>
      </c>
    </row>
    <row r="155" s="13" customFormat="1">
      <c r="A155" s="13"/>
      <c r="B155" s="235"/>
      <c r="C155" s="236"/>
      <c r="D155" s="237" t="s">
        <v>139</v>
      </c>
      <c r="E155" s="238" t="s">
        <v>1</v>
      </c>
      <c r="F155" s="239" t="s">
        <v>206</v>
      </c>
      <c r="G155" s="236"/>
      <c r="H155" s="240">
        <v>8.3160000000000007</v>
      </c>
      <c r="I155" s="241"/>
      <c r="J155" s="241"/>
      <c r="K155" s="236"/>
      <c r="L155" s="236"/>
      <c r="M155" s="242"/>
      <c r="N155" s="243"/>
      <c r="O155" s="244"/>
      <c r="P155" s="244"/>
      <c r="Q155" s="244"/>
      <c r="R155" s="244"/>
      <c r="S155" s="244"/>
      <c r="T155" s="244"/>
      <c r="U155" s="244"/>
      <c r="V155" s="244"/>
      <c r="W155" s="244"/>
      <c r="X155" s="245"/>
      <c r="Y155" s="13"/>
      <c r="Z155" s="13"/>
      <c r="AA155" s="13"/>
      <c r="AB155" s="13"/>
      <c r="AC155" s="13"/>
      <c r="AD155" s="13"/>
      <c r="AE155" s="13"/>
      <c r="AT155" s="246" t="s">
        <v>139</v>
      </c>
      <c r="AU155" s="246" t="s">
        <v>91</v>
      </c>
      <c r="AV155" s="13" t="s">
        <v>91</v>
      </c>
      <c r="AW155" s="13" t="s">
        <v>5</v>
      </c>
      <c r="AX155" s="13" t="s">
        <v>81</v>
      </c>
      <c r="AY155" s="246" t="s">
        <v>128</v>
      </c>
    </row>
    <row r="156" s="13" customFormat="1">
      <c r="A156" s="13"/>
      <c r="B156" s="235"/>
      <c r="C156" s="236"/>
      <c r="D156" s="237" t="s">
        <v>139</v>
      </c>
      <c r="E156" s="238" t="s">
        <v>1</v>
      </c>
      <c r="F156" s="239" t="s">
        <v>207</v>
      </c>
      <c r="G156" s="236"/>
      <c r="H156" s="240">
        <v>23.327999999999999</v>
      </c>
      <c r="I156" s="241"/>
      <c r="J156" s="241"/>
      <c r="K156" s="236"/>
      <c r="L156" s="236"/>
      <c r="M156" s="242"/>
      <c r="N156" s="243"/>
      <c r="O156" s="244"/>
      <c r="P156" s="244"/>
      <c r="Q156" s="244"/>
      <c r="R156" s="244"/>
      <c r="S156" s="244"/>
      <c r="T156" s="244"/>
      <c r="U156" s="244"/>
      <c r="V156" s="244"/>
      <c r="W156" s="244"/>
      <c r="X156" s="245"/>
      <c r="Y156" s="13"/>
      <c r="Z156" s="13"/>
      <c r="AA156" s="13"/>
      <c r="AB156" s="13"/>
      <c r="AC156" s="13"/>
      <c r="AD156" s="13"/>
      <c r="AE156" s="13"/>
      <c r="AT156" s="246" t="s">
        <v>139</v>
      </c>
      <c r="AU156" s="246" t="s">
        <v>91</v>
      </c>
      <c r="AV156" s="13" t="s">
        <v>91</v>
      </c>
      <c r="AW156" s="13" t="s">
        <v>5</v>
      </c>
      <c r="AX156" s="13" t="s">
        <v>81</v>
      </c>
      <c r="AY156" s="246" t="s">
        <v>128</v>
      </c>
    </row>
    <row r="157" s="14" customFormat="1">
      <c r="A157" s="14"/>
      <c r="B157" s="257"/>
      <c r="C157" s="258"/>
      <c r="D157" s="237" t="s">
        <v>139</v>
      </c>
      <c r="E157" s="259" t="s">
        <v>1</v>
      </c>
      <c r="F157" s="260" t="s">
        <v>164</v>
      </c>
      <c r="G157" s="258"/>
      <c r="H157" s="261">
        <v>31.643999999999998</v>
      </c>
      <c r="I157" s="262"/>
      <c r="J157" s="262"/>
      <c r="K157" s="258"/>
      <c r="L157" s="258"/>
      <c r="M157" s="263"/>
      <c r="N157" s="264"/>
      <c r="O157" s="265"/>
      <c r="P157" s="265"/>
      <c r="Q157" s="265"/>
      <c r="R157" s="265"/>
      <c r="S157" s="265"/>
      <c r="T157" s="265"/>
      <c r="U157" s="265"/>
      <c r="V157" s="265"/>
      <c r="W157" s="265"/>
      <c r="X157" s="266"/>
      <c r="Y157" s="14"/>
      <c r="Z157" s="14"/>
      <c r="AA157" s="14"/>
      <c r="AB157" s="14"/>
      <c r="AC157" s="14"/>
      <c r="AD157" s="14"/>
      <c r="AE157" s="14"/>
      <c r="AT157" s="267" t="s">
        <v>139</v>
      </c>
      <c r="AU157" s="267" t="s">
        <v>91</v>
      </c>
      <c r="AV157" s="14" t="s">
        <v>135</v>
      </c>
      <c r="AW157" s="14" t="s">
        <v>5</v>
      </c>
      <c r="AX157" s="14" t="s">
        <v>89</v>
      </c>
      <c r="AY157" s="267" t="s">
        <v>128</v>
      </c>
    </row>
    <row r="158" s="2" customFormat="1" ht="24.15" customHeight="1">
      <c r="A158" s="37"/>
      <c r="B158" s="38"/>
      <c r="C158" s="247" t="s">
        <v>208</v>
      </c>
      <c r="D158" s="247" t="s">
        <v>157</v>
      </c>
      <c r="E158" s="248" t="s">
        <v>209</v>
      </c>
      <c r="F158" s="249" t="s">
        <v>210</v>
      </c>
      <c r="G158" s="250" t="s">
        <v>203</v>
      </c>
      <c r="H158" s="251">
        <v>34.808</v>
      </c>
      <c r="I158" s="252"/>
      <c r="J158" s="253"/>
      <c r="K158" s="254">
        <f>ROUND(P158*H158,2)</f>
        <v>0</v>
      </c>
      <c r="L158" s="249" t="s">
        <v>134</v>
      </c>
      <c r="M158" s="255"/>
      <c r="N158" s="256" t="s">
        <v>1</v>
      </c>
      <c r="O158" s="224" t="s">
        <v>44</v>
      </c>
      <c r="P158" s="225">
        <f>I158+J158</f>
        <v>0</v>
      </c>
      <c r="Q158" s="225">
        <f>ROUND(I158*H158,2)</f>
        <v>0</v>
      </c>
      <c r="R158" s="225">
        <f>ROUND(J158*H158,2)</f>
        <v>0</v>
      </c>
      <c r="S158" s="90"/>
      <c r="T158" s="226">
        <f>S158*H158</f>
        <v>0</v>
      </c>
      <c r="U158" s="226">
        <v>8.0000000000000007E-05</v>
      </c>
      <c r="V158" s="226">
        <f>U158*H158</f>
        <v>0.0027846400000000001</v>
      </c>
      <c r="W158" s="226">
        <v>0</v>
      </c>
      <c r="X158" s="227">
        <f>W158*H158</f>
        <v>0</v>
      </c>
      <c r="Y158" s="37"/>
      <c r="Z158" s="37"/>
      <c r="AA158" s="37"/>
      <c r="AB158" s="37"/>
      <c r="AC158" s="37"/>
      <c r="AD158" s="37"/>
      <c r="AE158" s="37"/>
      <c r="AR158" s="228" t="s">
        <v>160</v>
      </c>
      <c r="AT158" s="228" t="s">
        <v>157</v>
      </c>
      <c r="AU158" s="228" t="s">
        <v>91</v>
      </c>
      <c r="AY158" s="16" t="s">
        <v>128</v>
      </c>
      <c r="BE158" s="229">
        <f>IF(O158="základní",K158,0)</f>
        <v>0</v>
      </c>
      <c r="BF158" s="229">
        <f>IF(O158="snížená",K158,0)</f>
        <v>0</v>
      </c>
      <c r="BG158" s="229">
        <f>IF(O158="zákl. přenesená",K158,0)</f>
        <v>0</v>
      </c>
      <c r="BH158" s="229">
        <f>IF(O158="sníž. přenesená",K158,0)</f>
        <v>0</v>
      </c>
      <c r="BI158" s="229">
        <f>IF(O158="nulová",K158,0)</f>
        <v>0</v>
      </c>
      <c r="BJ158" s="16" t="s">
        <v>89</v>
      </c>
      <c r="BK158" s="229">
        <f>ROUND(P158*H158,2)</f>
        <v>0</v>
      </c>
      <c r="BL158" s="16" t="s">
        <v>135</v>
      </c>
      <c r="BM158" s="228" t="s">
        <v>211</v>
      </c>
    </row>
    <row r="159" s="13" customFormat="1">
      <c r="A159" s="13"/>
      <c r="B159" s="235"/>
      <c r="C159" s="236"/>
      <c r="D159" s="237" t="s">
        <v>139</v>
      </c>
      <c r="E159" s="236"/>
      <c r="F159" s="239" t="s">
        <v>212</v>
      </c>
      <c r="G159" s="236"/>
      <c r="H159" s="240">
        <v>34.808</v>
      </c>
      <c r="I159" s="241"/>
      <c r="J159" s="241"/>
      <c r="K159" s="236"/>
      <c r="L159" s="236"/>
      <c r="M159" s="242"/>
      <c r="N159" s="243"/>
      <c r="O159" s="244"/>
      <c r="P159" s="244"/>
      <c r="Q159" s="244"/>
      <c r="R159" s="244"/>
      <c r="S159" s="244"/>
      <c r="T159" s="244"/>
      <c r="U159" s="244"/>
      <c r="V159" s="244"/>
      <c r="W159" s="244"/>
      <c r="X159" s="245"/>
      <c r="Y159" s="13"/>
      <c r="Z159" s="13"/>
      <c r="AA159" s="13"/>
      <c r="AB159" s="13"/>
      <c r="AC159" s="13"/>
      <c r="AD159" s="13"/>
      <c r="AE159" s="13"/>
      <c r="AT159" s="246" t="s">
        <v>139</v>
      </c>
      <c r="AU159" s="246" t="s">
        <v>91</v>
      </c>
      <c r="AV159" s="13" t="s">
        <v>91</v>
      </c>
      <c r="AW159" s="13" t="s">
        <v>4</v>
      </c>
      <c r="AX159" s="13" t="s">
        <v>89</v>
      </c>
      <c r="AY159" s="246" t="s">
        <v>128</v>
      </c>
    </row>
    <row r="160" s="2" customFormat="1" ht="37.8" customHeight="1">
      <c r="A160" s="37"/>
      <c r="B160" s="38"/>
      <c r="C160" s="216" t="s">
        <v>213</v>
      </c>
      <c r="D160" s="216" t="s">
        <v>130</v>
      </c>
      <c r="E160" s="217" t="s">
        <v>214</v>
      </c>
      <c r="F160" s="218" t="s">
        <v>215</v>
      </c>
      <c r="G160" s="219" t="s">
        <v>203</v>
      </c>
      <c r="H160" s="220">
        <v>31.643999999999998</v>
      </c>
      <c r="I160" s="221"/>
      <c r="J160" s="221"/>
      <c r="K160" s="222">
        <f>ROUND(P160*H160,2)</f>
        <v>0</v>
      </c>
      <c r="L160" s="218" t="s">
        <v>134</v>
      </c>
      <c r="M160" s="43"/>
      <c r="N160" s="223" t="s">
        <v>1</v>
      </c>
      <c r="O160" s="224" t="s">
        <v>44</v>
      </c>
      <c r="P160" s="225">
        <f>I160+J160</f>
        <v>0</v>
      </c>
      <c r="Q160" s="225">
        <f>ROUND(I160*H160,2)</f>
        <v>0</v>
      </c>
      <c r="R160" s="225">
        <f>ROUND(J160*H160,2)</f>
        <v>0</v>
      </c>
      <c r="S160" s="90"/>
      <c r="T160" s="226">
        <f>S160*H160</f>
        <v>0</v>
      </c>
      <c r="U160" s="226">
        <v>0</v>
      </c>
      <c r="V160" s="226">
        <f>U160*H160</f>
        <v>0</v>
      </c>
      <c r="W160" s="226">
        <v>0</v>
      </c>
      <c r="X160" s="227">
        <f>W160*H160</f>
        <v>0</v>
      </c>
      <c r="Y160" s="37"/>
      <c r="Z160" s="37"/>
      <c r="AA160" s="37"/>
      <c r="AB160" s="37"/>
      <c r="AC160" s="37"/>
      <c r="AD160" s="37"/>
      <c r="AE160" s="37"/>
      <c r="AR160" s="228" t="s">
        <v>135</v>
      </c>
      <c r="AT160" s="228" t="s">
        <v>130</v>
      </c>
      <c r="AU160" s="228" t="s">
        <v>91</v>
      </c>
      <c r="AY160" s="16" t="s">
        <v>128</v>
      </c>
      <c r="BE160" s="229">
        <f>IF(O160="základní",K160,0)</f>
        <v>0</v>
      </c>
      <c r="BF160" s="229">
        <f>IF(O160="snížená",K160,0)</f>
        <v>0</v>
      </c>
      <c r="BG160" s="229">
        <f>IF(O160="zákl. přenesená",K160,0)</f>
        <v>0</v>
      </c>
      <c r="BH160" s="229">
        <f>IF(O160="sníž. přenesená",K160,0)</f>
        <v>0</v>
      </c>
      <c r="BI160" s="229">
        <f>IF(O160="nulová",K160,0)</f>
        <v>0</v>
      </c>
      <c r="BJ160" s="16" t="s">
        <v>89</v>
      </c>
      <c r="BK160" s="229">
        <f>ROUND(P160*H160,2)</f>
        <v>0</v>
      </c>
      <c r="BL160" s="16" t="s">
        <v>135</v>
      </c>
      <c r="BM160" s="228" t="s">
        <v>216</v>
      </c>
    </row>
    <row r="161" s="2" customFormat="1">
      <c r="A161" s="37"/>
      <c r="B161" s="38"/>
      <c r="C161" s="39"/>
      <c r="D161" s="230" t="s">
        <v>137</v>
      </c>
      <c r="E161" s="39"/>
      <c r="F161" s="231" t="s">
        <v>217</v>
      </c>
      <c r="G161" s="39"/>
      <c r="H161" s="39"/>
      <c r="I161" s="232"/>
      <c r="J161" s="232"/>
      <c r="K161" s="39"/>
      <c r="L161" s="39"/>
      <c r="M161" s="43"/>
      <c r="N161" s="233"/>
      <c r="O161" s="234"/>
      <c r="P161" s="90"/>
      <c r="Q161" s="90"/>
      <c r="R161" s="90"/>
      <c r="S161" s="90"/>
      <c r="T161" s="90"/>
      <c r="U161" s="90"/>
      <c r="V161" s="90"/>
      <c r="W161" s="90"/>
      <c r="X161" s="91"/>
      <c r="Y161" s="37"/>
      <c r="Z161" s="37"/>
      <c r="AA161" s="37"/>
      <c r="AB161" s="37"/>
      <c r="AC161" s="37"/>
      <c r="AD161" s="37"/>
      <c r="AE161" s="37"/>
      <c r="AT161" s="16" t="s">
        <v>137</v>
      </c>
      <c r="AU161" s="16" t="s">
        <v>91</v>
      </c>
    </row>
    <row r="162" s="13" customFormat="1">
      <c r="A162" s="13"/>
      <c r="B162" s="235"/>
      <c r="C162" s="236"/>
      <c r="D162" s="237" t="s">
        <v>139</v>
      </c>
      <c r="E162" s="238" t="s">
        <v>1</v>
      </c>
      <c r="F162" s="239" t="s">
        <v>206</v>
      </c>
      <c r="G162" s="236"/>
      <c r="H162" s="240">
        <v>8.3160000000000007</v>
      </c>
      <c r="I162" s="241"/>
      <c r="J162" s="241"/>
      <c r="K162" s="236"/>
      <c r="L162" s="236"/>
      <c r="M162" s="242"/>
      <c r="N162" s="243"/>
      <c r="O162" s="244"/>
      <c r="P162" s="244"/>
      <c r="Q162" s="244"/>
      <c r="R162" s="244"/>
      <c r="S162" s="244"/>
      <c r="T162" s="244"/>
      <c r="U162" s="244"/>
      <c r="V162" s="244"/>
      <c r="W162" s="244"/>
      <c r="X162" s="245"/>
      <c r="Y162" s="13"/>
      <c r="Z162" s="13"/>
      <c r="AA162" s="13"/>
      <c r="AB162" s="13"/>
      <c r="AC162" s="13"/>
      <c r="AD162" s="13"/>
      <c r="AE162" s="13"/>
      <c r="AT162" s="246" t="s">
        <v>139</v>
      </c>
      <c r="AU162" s="246" t="s">
        <v>91</v>
      </c>
      <c r="AV162" s="13" t="s">
        <v>91</v>
      </c>
      <c r="AW162" s="13" t="s">
        <v>5</v>
      </c>
      <c r="AX162" s="13" t="s">
        <v>81</v>
      </c>
      <c r="AY162" s="246" t="s">
        <v>128</v>
      </c>
    </row>
    <row r="163" s="13" customFormat="1">
      <c r="A163" s="13"/>
      <c r="B163" s="235"/>
      <c r="C163" s="236"/>
      <c r="D163" s="237" t="s">
        <v>139</v>
      </c>
      <c r="E163" s="238" t="s">
        <v>1</v>
      </c>
      <c r="F163" s="239" t="s">
        <v>207</v>
      </c>
      <c r="G163" s="236"/>
      <c r="H163" s="240">
        <v>23.327999999999999</v>
      </c>
      <c r="I163" s="241"/>
      <c r="J163" s="241"/>
      <c r="K163" s="236"/>
      <c r="L163" s="236"/>
      <c r="M163" s="242"/>
      <c r="N163" s="243"/>
      <c r="O163" s="244"/>
      <c r="P163" s="244"/>
      <c r="Q163" s="244"/>
      <c r="R163" s="244"/>
      <c r="S163" s="244"/>
      <c r="T163" s="244"/>
      <c r="U163" s="244"/>
      <c r="V163" s="244"/>
      <c r="W163" s="244"/>
      <c r="X163" s="245"/>
      <c r="Y163" s="13"/>
      <c r="Z163" s="13"/>
      <c r="AA163" s="13"/>
      <c r="AB163" s="13"/>
      <c r="AC163" s="13"/>
      <c r="AD163" s="13"/>
      <c r="AE163" s="13"/>
      <c r="AT163" s="246" t="s">
        <v>139</v>
      </c>
      <c r="AU163" s="246" t="s">
        <v>91</v>
      </c>
      <c r="AV163" s="13" t="s">
        <v>91</v>
      </c>
      <c r="AW163" s="13" t="s">
        <v>5</v>
      </c>
      <c r="AX163" s="13" t="s">
        <v>81</v>
      </c>
      <c r="AY163" s="246" t="s">
        <v>128</v>
      </c>
    </row>
    <row r="164" s="14" customFormat="1">
      <c r="A164" s="14"/>
      <c r="B164" s="257"/>
      <c r="C164" s="258"/>
      <c r="D164" s="237" t="s">
        <v>139</v>
      </c>
      <c r="E164" s="259" t="s">
        <v>1</v>
      </c>
      <c r="F164" s="260" t="s">
        <v>164</v>
      </c>
      <c r="G164" s="258"/>
      <c r="H164" s="261">
        <v>31.643999999999998</v>
      </c>
      <c r="I164" s="262"/>
      <c r="J164" s="262"/>
      <c r="K164" s="258"/>
      <c r="L164" s="258"/>
      <c r="M164" s="263"/>
      <c r="N164" s="264"/>
      <c r="O164" s="265"/>
      <c r="P164" s="265"/>
      <c r="Q164" s="265"/>
      <c r="R164" s="265"/>
      <c r="S164" s="265"/>
      <c r="T164" s="265"/>
      <c r="U164" s="265"/>
      <c r="V164" s="265"/>
      <c r="W164" s="265"/>
      <c r="X164" s="266"/>
      <c r="Y164" s="14"/>
      <c r="Z164" s="14"/>
      <c r="AA164" s="14"/>
      <c r="AB164" s="14"/>
      <c r="AC164" s="14"/>
      <c r="AD164" s="14"/>
      <c r="AE164" s="14"/>
      <c r="AT164" s="267" t="s">
        <v>139</v>
      </c>
      <c r="AU164" s="267" t="s">
        <v>91</v>
      </c>
      <c r="AV164" s="14" t="s">
        <v>135</v>
      </c>
      <c r="AW164" s="14" t="s">
        <v>5</v>
      </c>
      <c r="AX164" s="14" t="s">
        <v>89</v>
      </c>
      <c r="AY164" s="267" t="s">
        <v>128</v>
      </c>
    </row>
    <row r="165" s="2" customFormat="1" ht="24.15" customHeight="1">
      <c r="A165" s="37"/>
      <c r="B165" s="38"/>
      <c r="C165" s="247" t="s">
        <v>218</v>
      </c>
      <c r="D165" s="247" t="s">
        <v>157</v>
      </c>
      <c r="E165" s="248" t="s">
        <v>219</v>
      </c>
      <c r="F165" s="249" t="s">
        <v>220</v>
      </c>
      <c r="G165" s="250" t="s">
        <v>221</v>
      </c>
      <c r="H165" s="251">
        <v>3.798</v>
      </c>
      <c r="I165" s="252"/>
      <c r="J165" s="253"/>
      <c r="K165" s="254">
        <f>ROUND(P165*H165,2)</f>
        <v>0</v>
      </c>
      <c r="L165" s="249" t="s">
        <v>134</v>
      </c>
      <c r="M165" s="255"/>
      <c r="N165" s="256" t="s">
        <v>1</v>
      </c>
      <c r="O165" s="224" t="s">
        <v>44</v>
      </c>
      <c r="P165" s="225">
        <f>I165+J165</f>
        <v>0</v>
      </c>
      <c r="Q165" s="225">
        <f>ROUND(I165*H165,2)</f>
        <v>0</v>
      </c>
      <c r="R165" s="225">
        <f>ROUND(J165*H165,2)</f>
        <v>0</v>
      </c>
      <c r="S165" s="90"/>
      <c r="T165" s="226">
        <f>S165*H165</f>
        <v>0</v>
      </c>
      <c r="U165" s="226">
        <v>1</v>
      </c>
      <c r="V165" s="226">
        <f>U165*H165</f>
        <v>3.798</v>
      </c>
      <c r="W165" s="226">
        <v>0</v>
      </c>
      <c r="X165" s="227">
        <f>W165*H165</f>
        <v>0</v>
      </c>
      <c r="Y165" s="37"/>
      <c r="Z165" s="37"/>
      <c r="AA165" s="37"/>
      <c r="AB165" s="37"/>
      <c r="AC165" s="37"/>
      <c r="AD165" s="37"/>
      <c r="AE165" s="37"/>
      <c r="AR165" s="228" t="s">
        <v>160</v>
      </c>
      <c r="AT165" s="228" t="s">
        <v>157</v>
      </c>
      <c r="AU165" s="228" t="s">
        <v>91</v>
      </c>
      <c r="AY165" s="16" t="s">
        <v>128</v>
      </c>
      <c r="BE165" s="229">
        <f>IF(O165="základní",K165,0)</f>
        <v>0</v>
      </c>
      <c r="BF165" s="229">
        <f>IF(O165="snížená",K165,0)</f>
        <v>0</v>
      </c>
      <c r="BG165" s="229">
        <f>IF(O165="zákl. přenesená",K165,0)</f>
        <v>0</v>
      </c>
      <c r="BH165" s="229">
        <f>IF(O165="sníž. přenesená",K165,0)</f>
        <v>0</v>
      </c>
      <c r="BI165" s="229">
        <f>IF(O165="nulová",K165,0)</f>
        <v>0</v>
      </c>
      <c r="BJ165" s="16" t="s">
        <v>89</v>
      </c>
      <c r="BK165" s="229">
        <f>ROUND(P165*H165,2)</f>
        <v>0</v>
      </c>
      <c r="BL165" s="16" t="s">
        <v>135</v>
      </c>
      <c r="BM165" s="228" t="s">
        <v>222</v>
      </c>
    </row>
    <row r="166" s="13" customFormat="1">
      <c r="A166" s="13"/>
      <c r="B166" s="235"/>
      <c r="C166" s="236"/>
      <c r="D166" s="237" t="s">
        <v>139</v>
      </c>
      <c r="E166" s="238" t="s">
        <v>1</v>
      </c>
      <c r="F166" s="239" t="s">
        <v>223</v>
      </c>
      <c r="G166" s="236"/>
      <c r="H166" s="240">
        <v>0.499</v>
      </c>
      <c r="I166" s="241"/>
      <c r="J166" s="241"/>
      <c r="K166" s="236"/>
      <c r="L166" s="236"/>
      <c r="M166" s="242"/>
      <c r="N166" s="243"/>
      <c r="O166" s="244"/>
      <c r="P166" s="244"/>
      <c r="Q166" s="244"/>
      <c r="R166" s="244"/>
      <c r="S166" s="244"/>
      <c r="T166" s="244"/>
      <c r="U166" s="244"/>
      <c r="V166" s="244"/>
      <c r="W166" s="244"/>
      <c r="X166" s="245"/>
      <c r="Y166" s="13"/>
      <c r="Z166" s="13"/>
      <c r="AA166" s="13"/>
      <c r="AB166" s="13"/>
      <c r="AC166" s="13"/>
      <c r="AD166" s="13"/>
      <c r="AE166" s="13"/>
      <c r="AT166" s="246" t="s">
        <v>139</v>
      </c>
      <c r="AU166" s="246" t="s">
        <v>91</v>
      </c>
      <c r="AV166" s="13" t="s">
        <v>91</v>
      </c>
      <c r="AW166" s="13" t="s">
        <v>5</v>
      </c>
      <c r="AX166" s="13" t="s">
        <v>81</v>
      </c>
      <c r="AY166" s="246" t="s">
        <v>128</v>
      </c>
    </row>
    <row r="167" s="13" customFormat="1">
      <c r="A167" s="13"/>
      <c r="B167" s="235"/>
      <c r="C167" s="236"/>
      <c r="D167" s="237" t="s">
        <v>139</v>
      </c>
      <c r="E167" s="238" t="s">
        <v>1</v>
      </c>
      <c r="F167" s="239" t="s">
        <v>224</v>
      </c>
      <c r="G167" s="236"/>
      <c r="H167" s="240">
        <v>1.3999999999999999</v>
      </c>
      <c r="I167" s="241"/>
      <c r="J167" s="241"/>
      <c r="K167" s="236"/>
      <c r="L167" s="236"/>
      <c r="M167" s="242"/>
      <c r="N167" s="243"/>
      <c r="O167" s="244"/>
      <c r="P167" s="244"/>
      <c r="Q167" s="244"/>
      <c r="R167" s="244"/>
      <c r="S167" s="244"/>
      <c r="T167" s="244"/>
      <c r="U167" s="244"/>
      <c r="V167" s="244"/>
      <c r="W167" s="244"/>
      <c r="X167" s="245"/>
      <c r="Y167" s="13"/>
      <c r="Z167" s="13"/>
      <c r="AA167" s="13"/>
      <c r="AB167" s="13"/>
      <c r="AC167" s="13"/>
      <c r="AD167" s="13"/>
      <c r="AE167" s="13"/>
      <c r="AT167" s="246" t="s">
        <v>139</v>
      </c>
      <c r="AU167" s="246" t="s">
        <v>91</v>
      </c>
      <c r="AV167" s="13" t="s">
        <v>91</v>
      </c>
      <c r="AW167" s="13" t="s">
        <v>5</v>
      </c>
      <c r="AX167" s="13" t="s">
        <v>81</v>
      </c>
      <c r="AY167" s="246" t="s">
        <v>128</v>
      </c>
    </row>
    <row r="168" s="14" customFormat="1">
      <c r="A168" s="14"/>
      <c r="B168" s="257"/>
      <c r="C168" s="258"/>
      <c r="D168" s="237" t="s">
        <v>139</v>
      </c>
      <c r="E168" s="259" t="s">
        <v>1</v>
      </c>
      <c r="F168" s="260" t="s">
        <v>164</v>
      </c>
      <c r="G168" s="258"/>
      <c r="H168" s="261">
        <v>1.899</v>
      </c>
      <c r="I168" s="262"/>
      <c r="J168" s="262"/>
      <c r="K168" s="258"/>
      <c r="L168" s="258"/>
      <c r="M168" s="263"/>
      <c r="N168" s="264"/>
      <c r="O168" s="265"/>
      <c r="P168" s="265"/>
      <c r="Q168" s="265"/>
      <c r="R168" s="265"/>
      <c r="S168" s="265"/>
      <c r="T168" s="265"/>
      <c r="U168" s="265"/>
      <c r="V168" s="265"/>
      <c r="W168" s="265"/>
      <c r="X168" s="266"/>
      <c r="Y168" s="14"/>
      <c r="Z168" s="14"/>
      <c r="AA168" s="14"/>
      <c r="AB168" s="14"/>
      <c r="AC168" s="14"/>
      <c r="AD168" s="14"/>
      <c r="AE168" s="14"/>
      <c r="AT168" s="267" t="s">
        <v>139</v>
      </c>
      <c r="AU168" s="267" t="s">
        <v>91</v>
      </c>
      <c r="AV168" s="14" t="s">
        <v>135</v>
      </c>
      <c r="AW168" s="14" t="s">
        <v>5</v>
      </c>
      <c r="AX168" s="14" t="s">
        <v>89</v>
      </c>
      <c r="AY168" s="267" t="s">
        <v>128</v>
      </c>
    </row>
    <row r="169" s="13" customFormat="1">
      <c r="A169" s="13"/>
      <c r="B169" s="235"/>
      <c r="C169" s="236"/>
      <c r="D169" s="237" t="s">
        <v>139</v>
      </c>
      <c r="E169" s="236"/>
      <c r="F169" s="239" t="s">
        <v>225</v>
      </c>
      <c r="G169" s="236"/>
      <c r="H169" s="240">
        <v>3.798</v>
      </c>
      <c r="I169" s="241"/>
      <c r="J169" s="241"/>
      <c r="K169" s="236"/>
      <c r="L169" s="236"/>
      <c r="M169" s="242"/>
      <c r="N169" s="243"/>
      <c r="O169" s="244"/>
      <c r="P169" s="244"/>
      <c r="Q169" s="244"/>
      <c r="R169" s="244"/>
      <c r="S169" s="244"/>
      <c r="T169" s="244"/>
      <c r="U169" s="244"/>
      <c r="V169" s="244"/>
      <c r="W169" s="244"/>
      <c r="X169" s="245"/>
      <c r="Y169" s="13"/>
      <c r="Z169" s="13"/>
      <c r="AA169" s="13"/>
      <c r="AB169" s="13"/>
      <c r="AC169" s="13"/>
      <c r="AD169" s="13"/>
      <c r="AE169" s="13"/>
      <c r="AT169" s="246" t="s">
        <v>139</v>
      </c>
      <c r="AU169" s="246" t="s">
        <v>91</v>
      </c>
      <c r="AV169" s="13" t="s">
        <v>91</v>
      </c>
      <c r="AW169" s="13" t="s">
        <v>4</v>
      </c>
      <c r="AX169" s="13" t="s">
        <v>89</v>
      </c>
      <c r="AY169" s="246" t="s">
        <v>128</v>
      </c>
    </row>
    <row r="170" s="2" customFormat="1" ht="37.8" customHeight="1">
      <c r="A170" s="37"/>
      <c r="B170" s="38"/>
      <c r="C170" s="216" t="s">
        <v>226</v>
      </c>
      <c r="D170" s="216" t="s">
        <v>130</v>
      </c>
      <c r="E170" s="217" t="s">
        <v>227</v>
      </c>
      <c r="F170" s="218" t="s">
        <v>228</v>
      </c>
      <c r="G170" s="219" t="s">
        <v>221</v>
      </c>
      <c r="H170" s="220">
        <v>0.001</v>
      </c>
      <c r="I170" s="221"/>
      <c r="J170" s="221"/>
      <c r="K170" s="222">
        <f>ROUND(P170*H170,2)</f>
        <v>0</v>
      </c>
      <c r="L170" s="218" t="s">
        <v>134</v>
      </c>
      <c r="M170" s="43"/>
      <c r="N170" s="223" t="s">
        <v>1</v>
      </c>
      <c r="O170" s="224" t="s">
        <v>44</v>
      </c>
      <c r="P170" s="225">
        <f>I170+J170</f>
        <v>0</v>
      </c>
      <c r="Q170" s="225">
        <f>ROUND(I170*H170,2)</f>
        <v>0</v>
      </c>
      <c r="R170" s="225">
        <f>ROUND(J170*H170,2)</f>
        <v>0</v>
      </c>
      <c r="S170" s="90"/>
      <c r="T170" s="226">
        <f>S170*H170</f>
        <v>0</v>
      </c>
      <c r="U170" s="226">
        <v>0</v>
      </c>
      <c r="V170" s="226">
        <f>U170*H170</f>
        <v>0</v>
      </c>
      <c r="W170" s="226">
        <v>0</v>
      </c>
      <c r="X170" s="227">
        <f>W170*H170</f>
        <v>0</v>
      </c>
      <c r="Y170" s="37"/>
      <c r="Z170" s="37"/>
      <c r="AA170" s="37"/>
      <c r="AB170" s="37"/>
      <c r="AC170" s="37"/>
      <c r="AD170" s="37"/>
      <c r="AE170" s="37"/>
      <c r="AR170" s="228" t="s">
        <v>135</v>
      </c>
      <c r="AT170" s="228" t="s">
        <v>130</v>
      </c>
      <c r="AU170" s="228" t="s">
        <v>91</v>
      </c>
      <c r="AY170" s="16" t="s">
        <v>128</v>
      </c>
      <c r="BE170" s="229">
        <f>IF(O170="základní",K170,0)</f>
        <v>0</v>
      </c>
      <c r="BF170" s="229">
        <f>IF(O170="snížená",K170,0)</f>
        <v>0</v>
      </c>
      <c r="BG170" s="229">
        <f>IF(O170="zákl. přenesená",K170,0)</f>
        <v>0</v>
      </c>
      <c r="BH170" s="229">
        <f>IF(O170="sníž. přenesená",K170,0)</f>
        <v>0</v>
      </c>
      <c r="BI170" s="229">
        <f>IF(O170="nulová",K170,0)</f>
        <v>0</v>
      </c>
      <c r="BJ170" s="16" t="s">
        <v>89</v>
      </c>
      <c r="BK170" s="229">
        <f>ROUND(P170*H170,2)</f>
        <v>0</v>
      </c>
      <c r="BL170" s="16" t="s">
        <v>135</v>
      </c>
      <c r="BM170" s="228" t="s">
        <v>229</v>
      </c>
    </row>
    <row r="171" s="2" customFormat="1">
      <c r="A171" s="37"/>
      <c r="B171" s="38"/>
      <c r="C171" s="39"/>
      <c r="D171" s="230" t="s">
        <v>137</v>
      </c>
      <c r="E171" s="39"/>
      <c r="F171" s="231" t="s">
        <v>230</v>
      </c>
      <c r="G171" s="39"/>
      <c r="H171" s="39"/>
      <c r="I171" s="232"/>
      <c r="J171" s="232"/>
      <c r="K171" s="39"/>
      <c r="L171" s="39"/>
      <c r="M171" s="43"/>
      <c r="N171" s="233"/>
      <c r="O171" s="234"/>
      <c r="P171" s="90"/>
      <c r="Q171" s="90"/>
      <c r="R171" s="90"/>
      <c r="S171" s="90"/>
      <c r="T171" s="90"/>
      <c r="U171" s="90"/>
      <c r="V171" s="90"/>
      <c r="W171" s="90"/>
      <c r="X171" s="91"/>
      <c r="Y171" s="37"/>
      <c r="Z171" s="37"/>
      <c r="AA171" s="37"/>
      <c r="AB171" s="37"/>
      <c r="AC171" s="37"/>
      <c r="AD171" s="37"/>
      <c r="AE171" s="37"/>
      <c r="AT171" s="16" t="s">
        <v>137</v>
      </c>
      <c r="AU171" s="16" t="s">
        <v>91</v>
      </c>
    </row>
    <row r="172" s="13" customFormat="1">
      <c r="A172" s="13"/>
      <c r="B172" s="235"/>
      <c r="C172" s="236"/>
      <c r="D172" s="237" t="s">
        <v>139</v>
      </c>
      <c r="E172" s="238" t="s">
        <v>1</v>
      </c>
      <c r="F172" s="239" t="s">
        <v>231</v>
      </c>
      <c r="G172" s="236"/>
      <c r="H172" s="240">
        <v>0.001</v>
      </c>
      <c r="I172" s="241"/>
      <c r="J172" s="241"/>
      <c r="K172" s="236"/>
      <c r="L172" s="236"/>
      <c r="M172" s="242"/>
      <c r="N172" s="243"/>
      <c r="O172" s="244"/>
      <c r="P172" s="244"/>
      <c r="Q172" s="244"/>
      <c r="R172" s="244"/>
      <c r="S172" s="244"/>
      <c r="T172" s="244"/>
      <c r="U172" s="244"/>
      <c r="V172" s="244"/>
      <c r="W172" s="244"/>
      <c r="X172" s="245"/>
      <c r="Y172" s="13"/>
      <c r="Z172" s="13"/>
      <c r="AA172" s="13"/>
      <c r="AB172" s="13"/>
      <c r="AC172" s="13"/>
      <c r="AD172" s="13"/>
      <c r="AE172" s="13"/>
      <c r="AT172" s="246" t="s">
        <v>139</v>
      </c>
      <c r="AU172" s="246" t="s">
        <v>91</v>
      </c>
      <c r="AV172" s="13" t="s">
        <v>91</v>
      </c>
      <c r="AW172" s="13" t="s">
        <v>5</v>
      </c>
      <c r="AX172" s="13" t="s">
        <v>89</v>
      </c>
      <c r="AY172" s="246" t="s">
        <v>128</v>
      </c>
    </row>
    <row r="173" s="2" customFormat="1" ht="24.15" customHeight="1">
      <c r="A173" s="37"/>
      <c r="B173" s="38"/>
      <c r="C173" s="247" t="s">
        <v>232</v>
      </c>
      <c r="D173" s="247" t="s">
        <v>157</v>
      </c>
      <c r="E173" s="248" t="s">
        <v>233</v>
      </c>
      <c r="F173" s="249" t="s">
        <v>234</v>
      </c>
      <c r="G173" s="250" t="s">
        <v>235</v>
      </c>
      <c r="H173" s="251">
        <v>1.1499999999999999</v>
      </c>
      <c r="I173" s="252"/>
      <c r="J173" s="253"/>
      <c r="K173" s="254">
        <f>ROUND(P173*H173,2)</f>
        <v>0</v>
      </c>
      <c r="L173" s="249" t="s">
        <v>1</v>
      </c>
      <c r="M173" s="255"/>
      <c r="N173" s="256" t="s">
        <v>1</v>
      </c>
      <c r="O173" s="224" t="s">
        <v>44</v>
      </c>
      <c r="P173" s="225">
        <f>I173+J173</f>
        <v>0</v>
      </c>
      <c r="Q173" s="225">
        <f>ROUND(I173*H173,2)</f>
        <v>0</v>
      </c>
      <c r="R173" s="225">
        <f>ROUND(J173*H173,2)</f>
        <v>0</v>
      </c>
      <c r="S173" s="90"/>
      <c r="T173" s="226">
        <f>S173*H173</f>
        <v>0</v>
      </c>
      <c r="U173" s="226">
        <v>0</v>
      </c>
      <c r="V173" s="226">
        <f>U173*H173</f>
        <v>0</v>
      </c>
      <c r="W173" s="226">
        <v>0</v>
      </c>
      <c r="X173" s="227">
        <f>W173*H173</f>
        <v>0</v>
      </c>
      <c r="Y173" s="37"/>
      <c r="Z173" s="37"/>
      <c r="AA173" s="37"/>
      <c r="AB173" s="37"/>
      <c r="AC173" s="37"/>
      <c r="AD173" s="37"/>
      <c r="AE173" s="37"/>
      <c r="AR173" s="228" t="s">
        <v>160</v>
      </c>
      <c r="AT173" s="228" t="s">
        <v>157</v>
      </c>
      <c r="AU173" s="228" t="s">
        <v>91</v>
      </c>
      <c r="AY173" s="16" t="s">
        <v>128</v>
      </c>
      <c r="BE173" s="229">
        <f>IF(O173="základní",K173,0)</f>
        <v>0</v>
      </c>
      <c r="BF173" s="229">
        <f>IF(O173="snížená",K173,0)</f>
        <v>0</v>
      </c>
      <c r="BG173" s="229">
        <f>IF(O173="zákl. přenesená",K173,0)</f>
        <v>0</v>
      </c>
      <c r="BH173" s="229">
        <f>IF(O173="sníž. přenesená",K173,0)</f>
        <v>0</v>
      </c>
      <c r="BI173" s="229">
        <f>IF(O173="nulová",K173,0)</f>
        <v>0</v>
      </c>
      <c r="BJ173" s="16" t="s">
        <v>89</v>
      </c>
      <c r="BK173" s="229">
        <f>ROUND(P173*H173,2)</f>
        <v>0</v>
      </c>
      <c r="BL173" s="16" t="s">
        <v>135</v>
      </c>
      <c r="BM173" s="228" t="s">
        <v>236</v>
      </c>
    </row>
    <row r="174" s="13" customFormat="1">
      <c r="A174" s="13"/>
      <c r="B174" s="235"/>
      <c r="C174" s="236"/>
      <c r="D174" s="237" t="s">
        <v>139</v>
      </c>
      <c r="E174" s="238" t="s">
        <v>1</v>
      </c>
      <c r="F174" s="239" t="s">
        <v>237</v>
      </c>
      <c r="G174" s="236"/>
      <c r="H174" s="240">
        <v>1.1499999999999999</v>
      </c>
      <c r="I174" s="241"/>
      <c r="J174" s="241"/>
      <c r="K174" s="236"/>
      <c r="L174" s="236"/>
      <c r="M174" s="242"/>
      <c r="N174" s="243"/>
      <c r="O174" s="244"/>
      <c r="P174" s="244"/>
      <c r="Q174" s="244"/>
      <c r="R174" s="244"/>
      <c r="S174" s="244"/>
      <c r="T174" s="244"/>
      <c r="U174" s="244"/>
      <c r="V174" s="244"/>
      <c r="W174" s="244"/>
      <c r="X174" s="245"/>
      <c r="Y174" s="13"/>
      <c r="Z174" s="13"/>
      <c r="AA174" s="13"/>
      <c r="AB174" s="13"/>
      <c r="AC174" s="13"/>
      <c r="AD174" s="13"/>
      <c r="AE174" s="13"/>
      <c r="AT174" s="246" t="s">
        <v>139</v>
      </c>
      <c r="AU174" s="246" t="s">
        <v>91</v>
      </c>
      <c r="AV174" s="13" t="s">
        <v>91</v>
      </c>
      <c r="AW174" s="13" t="s">
        <v>5</v>
      </c>
      <c r="AX174" s="13" t="s">
        <v>89</v>
      </c>
      <c r="AY174" s="246" t="s">
        <v>128</v>
      </c>
    </row>
    <row r="175" s="2" customFormat="1">
      <c r="A175" s="37"/>
      <c r="B175" s="38"/>
      <c r="C175" s="216" t="s">
        <v>238</v>
      </c>
      <c r="D175" s="216" t="s">
        <v>130</v>
      </c>
      <c r="E175" s="217" t="s">
        <v>147</v>
      </c>
      <c r="F175" s="218" t="s">
        <v>148</v>
      </c>
      <c r="G175" s="219" t="s">
        <v>149</v>
      </c>
      <c r="H175" s="220">
        <v>6.9000000000000004</v>
      </c>
      <c r="I175" s="221"/>
      <c r="J175" s="221"/>
      <c r="K175" s="222">
        <f>ROUND(P175*H175,2)</f>
        <v>0</v>
      </c>
      <c r="L175" s="218" t="s">
        <v>134</v>
      </c>
      <c r="M175" s="43"/>
      <c r="N175" s="223" t="s">
        <v>1</v>
      </c>
      <c r="O175" s="224" t="s">
        <v>44</v>
      </c>
      <c r="P175" s="225">
        <f>I175+J175</f>
        <v>0</v>
      </c>
      <c r="Q175" s="225">
        <f>ROUND(I175*H175,2)</f>
        <v>0</v>
      </c>
      <c r="R175" s="225">
        <f>ROUND(J175*H175,2)</f>
        <v>0</v>
      </c>
      <c r="S175" s="90"/>
      <c r="T175" s="226">
        <f>S175*H175</f>
        <v>0</v>
      </c>
      <c r="U175" s="226">
        <v>0</v>
      </c>
      <c r="V175" s="226">
        <f>U175*H175</f>
        <v>0</v>
      </c>
      <c r="W175" s="226">
        <v>0</v>
      </c>
      <c r="X175" s="227">
        <f>W175*H175</f>
        <v>0</v>
      </c>
      <c r="Y175" s="37"/>
      <c r="Z175" s="37"/>
      <c r="AA175" s="37"/>
      <c r="AB175" s="37"/>
      <c r="AC175" s="37"/>
      <c r="AD175" s="37"/>
      <c r="AE175" s="37"/>
      <c r="AR175" s="228" t="s">
        <v>135</v>
      </c>
      <c r="AT175" s="228" t="s">
        <v>130</v>
      </c>
      <c r="AU175" s="228" t="s">
        <v>91</v>
      </c>
      <c r="AY175" s="16" t="s">
        <v>128</v>
      </c>
      <c r="BE175" s="229">
        <f>IF(O175="základní",K175,0)</f>
        <v>0</v>
      </c>
      <c r="BF175" s="229">
        <f>IF(O175="snížená",K175,0)</f>
        <v>0</v>
      </c>
      <c r="BG175" s="229">
        <f>IF(O175="zákl. přenesená",K175,0)</f>
        <v>0</v>
      </c>
      <c r="BH175" s="229">
        <f>IF(O175="sníž. přenesená",K175,0)</f>
        <v>0</v>
      </c>
      <c r="BI175" s="229">
        <f>IF(O175="nulová",K175,0)</f>
        <v>0</v>
      </c>
      <c r="BJ175" s="16" t="s">
        <v>89</v>
      </c>
      <c r="BK175" s="229">
        <f>ROUND(P175*H175,2)</f>
        <v>0</v>
      </c>
      <c r="BL175" s="16" t="s">
        <v>135</v>
      </c>
      <c r="BM175" s="228" t="s">
        <v>239</v>
      </c>
    </row>
    <row r="176" s="2" customFormat="1">
      <c r="A176" s="37"/>
      <c r="B176" s="38"/>
      <c r="C176" s="39"/>
      <c r="D176" s="230" t="s">
        <v>137</v>
      </c>
      <c r="E176" s="39"/>
      <c r="F176" s="231" t="s">
        <v>151</v>
      </c>
      <c r="G176" s="39"/>
      <c r="H176" s="39"/>
      <c r="I176" s="232"/>
      <c r="J176" s="232"/>
      <c r="K176" s="39"/>
      <c r="L176" s="39"/>
      <c r="M176" s="43"/>
      <c r="N176" s="233"/>
      <c r="O176" s="234"/>
      <c r="P176" s="90"/>
      <c r="Q176" s="90"/>
      <c r="R176" s="90"/>
      <c r="S176" s="90"/>
      <c r="T176" s="90"/>
      <c r="U176" s="90"/>
      <c r="V176" s="90"/>
      <c r="W176" s="90"/>
      <c r="X176" s="91"/>
      <c r="Y176" s="37"/>
      <c r="Z176" s="37"/>
      <c r="AA176" s="37"/>
      <c r="AB176" s="37"/>
      <c r="AC176" s="37"/>
      <c r="AD176" s="37"/>
      <c r="AE176" s="37"/>
      <c r="AT176" s="16" t="s">
        <v>137</v>
      </c>
      <c r="AU176" s="16" t="s">
        <v>91</v>
      </c>
    </row>
    <row r="177" s="13" customFormat="1">
      <c r="A177" s="13"/>
      <c r="B177" s="235"/>
      <c r="C177" s="236"/>
      <c r="D177" s="237" t="s">
        <v>139</v>
      </c>
      <c r="E177" s="238" t="s">
        <v>1</v>
      </c>
      <c r="F177" s="239" t="s">
        <v>240</v>
      </c>
      <c r="G177" s="236"/>
      <c r="H177" s="240">
        <v>3.4500000000000002</v>
      </c>
      <c r="I177" s="241"/>
      <c r="J177" s="241"/>
      <c r="K177" s="236"/>
      <c r="L177" s="236"/>
      <c r="M177" s="242"/>
      <c r="N177" s="243"/>
      <c r="O177" s="244"/>
      <c r="P177" s="244"/>
      <c r="Q177" s="244"/>
      <c r="R177" s="244"/>
      <c r="S177" s="244"/>
      <c r="T177" s="244"/>
      <c r="U177" s="244"/>
      <c r="V177" s="244"/>
      <c r="W177" s="244"/>
      <c r="X177" s="245"/>
      <c r="Y177" s="13"/>
      <c r="Z177" s="13"/>
      <c r="AA177" s="13"/>
      <c r="AB177" s="13"/>
      <c r="AC177" s="13"/>
      <c r="AD177" s="13"/>
      <c r="AE177" s="13"/>
      <c r="AT177" s="246" t="s">
        <v>139</v>
      </c>
      <c r="AU177" s="246" t="s">
        <v>91</v>
      </c>
      <c r="AV177" s="13" t="s">
        <v>91</v>
      </c>
      <c r="AW177" s="13" t="s">
        <v>5</v>
      </c>
      <c r="AX177" s="13" t="s">
        <v>89</v>
      </c>
      <c r="AY177" s="246" t="s">
        <v>128</v>
      </c>
    </row>
    <row r="178" s="13" customFormat="1">
      <c r="A178" s="13"/>
      <c r="B178" s="235"/>
      <c r="C178" s="236"/>
      <c r="D178" s="237" t="s">
        <v>139</v>
      </c>
      <c r="E178" s="236"/>
      <c r="F178" s="239" t="s">
        <v>241</v>
      </c>
      <c r="G178" s="236"/>
      <c r="H178" s="240">
        <v>6.9000000000000004</v>
      </c>
      <c r="I178" s="241"/>
      <c r="J178" s="241"/>
      <c r="K178" s="236"/>
      <c r="L178" s="236"/>
      <c r="M178" s="242"/>
      <c r="N178" s="243"/>
      <c r="O178" s="244"/>
      <c r="P178" s="244"/>
      <c r="Q178" s="244"/>
      <c r="R178" s="244"/>
      <c r="S178" s="244"/>
      <c r="T178" s="244"/>
      <c r="U178" s="244"/>
      <c r="V178" s="244"/>
      <c r="W178" s="244"/>
      <c r="X178" s="245"/>
      <c r="Y178" s="13"/>
      <c r="Z178" s="13"/>
      <c r="AA178" s="13"/>
      <c r="AB178" s="13"/>
      <c r="AC178" s="13"/>
      <c r="AD178" s="13"/>
      <c r="AE178" s="13"/>
      <c r="AT178" s="246" t="s">
        <v>139</v>
      </c>
      <c r="AU178" s="246" t="s">
        <v>91</v>
      </c>
      <c r="AV178" s="13" t="s">
        <v>91</v>
      </c>
      <c r="AW178" s="13" t="s">
        <v>4</v>
      </c>
      <c r="AX178" s="13" t="s">
        <v>89</v>
      </c>
      <c r="AY178" s="246" t="s">
        <v>128</v>
      </c>
    </row>
    <row r="179" s="2" customFormat="1" ht="16.5" customHeight="1">
      <c r="A179" s="37"/>
      <c r="B179" s="38"/>
      <c r="C179" s="216" t="s">
        <v>242</v>
      </c>
      <c r="D179" s="216" t="s">
        <v>130</v>
      </c>
      <c r="E179" s="217" t="s">
        <v>243</v>
      </c>
      <c r="F179" s="218" t="s">
        <v>244</v>
      </c>
      <c r="G179" s="219" t="s">
        <v>245</v>
      </c>
      <c r="H179" s="220">
        <v>1</v>
      </c>
      <c r="I179" s="221"/>
      <c r="J179" s="221"/>
      <c r="K179" s="222">
        <f>ROUND(P179*H179,2)</f>
        <v>0</v>
      </c>
      <c r="L179" s="218" t="s">
        <v>1</v>
      </c>
      <c r="M179" s="43"/>
      <c r="N179" s="223" t="s">
        <v>1</v>
      </c>
      <c r="O179" s="224" t="s">
        <v>44</v>
      </c>
      <c r="P179" s="225">
        <f>I179+J179</f>
        <v>0</v>
      </c>
      <c r="Q179" s="225">
        <f>ROUND(I179*H179,2)</f>
        <v>0</v>
      </c>
      <c r="R179" s="225">
        <f>ROUND(J179*H179,2)</f>
        <v>0</v>
      </c>
      <c r="S179" s="90"/>
      <c r="T179" s="226">
        <f>S179*H179</f>
        <v>0</v>
      </c>
      <c r="U179" s="226">
        <v>0</v>
      </c>
      <c r="V179" s="226">
        <f>U179*H179</f>
        <v>0</v>
      </c>
      <c r="W179" s="226">
        <v>0</v>
      </c>
      <c r="X179" s="227">
        <f>W179*H179</f>
        <v>0</v>
      </c>
      <c r="Y179" s="37"/>
      <c r="Z179" s="37"/>
      <c r="AA179" s="37"/>
      <c r="AB179" s="37"/>
      <c r="AC179" s="37"/>
      <c r="AD179" s="37"/>
      <c r="AE179" s="37"/>
      <c r="AR179" s="228" t="s">
        <v>135</v>
      </c>
      <c r="AT179" s="228" t="s">
        <v>130</v>
      </c>
      <c r="AU179" s="228" t="s">
        <v>91</v>
      </c>
      <c r="AY179" s="16" t="s">
        <v>128</v>
      </c>
      <c r="BE179" s="229">
        <f>IF(O179="základní",K179,0)</f>
        <v>0</v>
      </c>
      <c r="BF179" s="229">
        <f>IF(O179="snížená",K179,0)</f>
        <v>0</v>
      </c>
      <c r="BG179" s="229">
        <f>IF(O179="zákl. přenesená",K179,0)</f>
        <v>0</v>
      </c>
      <c r="BH179" s="229">
        <f>IF(O179="sníž. přenesená",K179,0)</f>
        <v>0</v>
      </c>
      <c r="BI179" s="229">
        <f>IF(O179="nulová",K179,0)</f>
        <v>0</v>
      </c>
      <c r="BJ179" s="16" t="s">
        <v>89</v>
      </c>
      <c r="BK179" s="229">
        <f>ROUND(P179*H179,2)</f>
        <v>0</v>
      </c>
      <c r="BL179" s="16" t="s">
        <v>135</v>
      </c>
      <c r="BM179" s="228" t="s">
        <v>246</v>
      </c>
    </row>
    <row r="180" s="2" customFormat="1" ht="16.5" customHeight="1">
      <c r="A180" s="37"/>
      <c r="B180" s="38"/>
      <c r="C180" s="216" t="s">
        <v>8</v>
      </c>
      <c r="D180" s="216" t="s">
        <v>130</v>
      </c>
      <c r="E180" s="217" t="s">
        <v>247</v>
      </c>
      <c r="F180" s="218" t="s">
        <v>248</v>
      </c>
      <c r="G180" s="219" t="s">
        <v>235</v>
      </c>
      <c r="H180" s="220">
        <v>6.2560000000000002</v>
      </c>
      <c r="I180" s="221"/>
      <c r="J180" s="221"/>
      <c r="K180" s="222">
        <f>ROUND(P180*H180,2)</f>
        <v>0</v>
      </c>
      <c r="L180" s="218" t="s">
        <v>1</v>
      </c>
      <c r="M180" s="43"/>
      <c r="N180" s="223" t="s">
        <v>1</v>
      </c>
      <c r="O180" s="224" t="s">
        <v>44</v>
      </c>
      <c r="P180" s="225">
        <f>I180+J180</f>
        <v>0</v>
      </c>
      <c r="Q180" s="225">
        <f>ROUND(I180*H180,2)</f>
        <v>0</v>
      </c>
      <c r="R180" s="225">
        <f>ROUND(J180*H180,2)</f>
        <v>0</v>
      </c>
      <c r="S180" s="90"/>
      <c r="T180" s="226">
        <f>S180*H180</f>
        <v>0</v>
      </c>
      <c r="U180" s="226">
        <v>0</v>
      </c>
      <c r="V180" s="226">
        <f>U180*H180</f>
        <v>0</v>
      </c>
      <c r="W180" s="226">
        <v>0</v>
      </c>
      <c r="X180" s="227">
        <f>W180*H180</f>
        <v>0</v>
      </c>
      <c r="Y180" s="37"/>
      <c r="Z180" s="37"/>
      <c r="AA180" s="37"/>
      <c r="AB180" s="37"/>
      <c r="AC180" s="37"/>
      <c r="AD180" s="37"/>
      <c r="AE180" s="37"/>
      <c r="AR180" s="228" t="s">
        <v>135</v>
      </c>
      <c r="AT180" s="228" t="s">
        <v>130</v>
      </c>
      <c r="AU180" s="228" t="s">
        <v>91</v>
      </c>
      <c r="AY180" s="16" t="s">
        <v>128</v>
      </c>
      <c r="BE180" s="229">
        <f>IF(O180="základní",K180,0)</f>
        <v>0</v>
      </c>
      <c r="BF180" s="229">
        <f>IF(O180="snížená",K180,0)</f>
        <v>0</v>
      </c>
      <c r="BG180" s="229">
        <f>IF(O180="zákl. přenesená",K180,0)</f>
        <v>0</v>
      </c>
      <c r="BH180" s="229">
        <f>IF(O180="sníž. přenesená",K180,0)</f>
        <v>0</v>
      </c>
      <c r="BI180" s="229">
        <f>IF(O180="nulová",K180,0)</f>
        <v>0</v>
      </c>
      <c r="BJ180" s="16" t="s">
        <v>89</v>
      </c>
      <c r="BK180" s="229">
        <f>ROUND(P180*H180,2)</f>
        <v>0</v>
      </c>
      <c r="BL180" s="16" t="s">
        <v>135</v>
      </c>
      <c r="BM180" s="228" t="s">
        <v>249</v>
      </c>
    </row>
    <row r="181" s="13" customFormat="1">
      <c r="A181" s="13"/>
      <c r="B181" s="235"/>
      <c r="C181" s="236"/>
      <c r="D181" s="237" t="s">
        <v>139</v>
      </c>
      <c r="E181" s="238" t="s">
        <v>1</v>
      </c>
      <c r="F181" s="239" t="s">
        <v>250</v>
      </c>
      <c r="G181" s="236"/>
      <c r="H181" s="240">
        <v>6.2560000000000002</v>
      </c>
      <c r="I181" s="241"/>
      <c r="J181" s="241"/>
      <c r="K181" s="236"/>
      <c r="L181" s="236"/>
      <c r="M181" s="242"/>
      <c r="N181" s="243"/>
      <c r="O181" s="244"/>
      <c r="P181" s="244"/>
      <c r="Q181" s="244"/>
      <c r="R181" s="244"/>
      <c r="S181" s="244"/>
      <c r="T181" s="244"/>
      <c r="U181" s="244"/>
      <c r="V181" s="244"/>
      <c r="W181" s="244"/>
      <c r="X181" s="245"/>
      <c r="Y181" s="13"/>
      <c r="Z181" s="13"/>
      <c r="AA181" s="13"/>
      <c r="AB181" s="13"/>
      <c r="AC181" s="13"/>
      <c r="AD181" s="13"/>
      <c r="AE181" s="13"/>
      <c r="AT181" s="246" t="s">
        <v>139</v>
      </c>
      <c r="AU181" s="246" t="s">
        <v>91</v>
      </c>
      <c r="AV181" s="13" t="s">
        <v>91</v>
      </c>
      <c r="AW181" s="13" t="s">
        <v>5</v>
      </c>
      <c r="AX181" s="13" t="s">
        <v>89</v>
      </c>
      <c r="AY181" s="246" t="s">
        <v>128</v>
      </c>
    </row>
    <row r="182" s="2" customFormat="1" ht="24.15" customHeight="1">
      <c r="A182" s="37"/>
      <c r="B182" s="38"/>
      <c r="C182" s="216" t="s">
        <v>251</v>
      </c>
      <c r="D182" s="216" t="s">
        <v>130</v>
      </c>
      <c r="E182" s="217" t="s">
        <v>252</v>
      </c>
      <c r="F182" s="218" t="s">
        <v>253</v>
      </c>
      <c r="G182" s="219" t="s">
        <v>254</v>
      </c>
      <c r="H182" s="220">
        <v>1</v>
      </c>
      <c r="I182" s="221"/>
      <c r="J182" s="221"/>
      <c r="K182" s="222">
        <f>ROUND(P182*H182,2)</f>
        <v>0</v>
      </c>
      <c r="L182" s="218" t="s">
        <v>1</v>
      </c>
      <c r="M182" s="43"/>
      <c r="N182" s="223" t="s">
        <v>1</v>
      </c>
      <c r="O182" s="224" t="s">
        <v>44</v>
      </c>
      <c r="P182" s="225">
        <f>I182+J182</f>
        <v>0</v>
      </c>
      <c r="Q182" s="225">
        <f>ROUND(I182*H182,2)</f>
        <v>0</v>
      </c>
      <c r="R182" s="225">
        <f>ROUND(J182*H182,2)</f>
        <v>0</v>
      </c>
      <c r="S182" s="90"/>
      <c r="T182" s="226">
        <f>S182*H182</f>
        <v>0</v>
      </c>
      <c r="U182" s="226">
        <v>0</v>
      </c>
      <c r="V182" s="226">
        <f>U182*H182</f>
        <v>0</v>
      </c>
      <c r="W182" s="226">
        <v>0</v>
      </c>
      <c r="X182" s="227">
        <f>W182*H182</f>
        <v>0</v>
      </c>
      <c r="Y182" s="37"/>
      <c r="Z182" s="37"/>
      <c r="AA182" s="37"/>
      <c r="AB182" s="37"/>
      <c r="AC182" s="37"/>
      <c r="AD182" s="37"/>
      <c r="AE182" s="37"/>
      <c r="AR182" s="228" t="s">
        <v>135</v>
      </c>
      <c r="AT182" s="228" t="s">
        <v>130</v>
      </c>
      <c r="AU182" s="228" t="s">
        <v>91</v>
      </c>
      <c r="AY182" s="16" t="s">
        <v>128</v>
      </c>
      <c r="BE182" s="229">
        <f>IF(O182="základní",K182,0)</f>
        <v>0</v>
      </c>
      <c r="BF182" s="229">
        <f>IF(O182="snížená",K182,0)</f>
        <v>0</v>
      </c>
      <c r="BG182" s="229">
        <f>IF(O182="zákl. přenesená",K182,0)</f>
        <v>0</v>
      </c>
      <c r="BH182" s="229">
        <f>IF(O182="sníž. přenesená",K182,0)</f>
        <v>0</v>
      </c>
      <c r="BI182" s="229">
        <f>IF(O182="nulová",K182,0)</f>
        <v>0</v>
      </c>
      <c r="BJ182" s="16" t="s">
        <v>89</v>
      </c>
      <c r="BK182" s="229">
        <f>ROUND(P182*H182,2)</f>
        <v>0</v>
      </c>
      <c r="BL182" s="16" t="s">
        <v>135</v>
      </c>
      <c r="BM182" s="228" t="s">
        <v>255</v>
      </c>
    </row>
    <row r="183" s="12" customFormat="1" ht="22.8" customHeight="1">
      <c r="A183" s="12"/>
      <c r="B183" s="199"/>
      <c r="C183" s="200"/>
      <c r="D183" s="201" t="s">
        <v>80</v>
      </c>
      <c r="E183" s="214" t="s">
        <v>179</v>
      </c>
      <c r="F183" s="214" t="s">
        <v>256</v>
      </c>
      <c r="G183" s="200"/>
      <c r="H183" s="200"/>
      <c r="I183" s="203"/>
      <c r="J183" s="203"/>
      <c r="K183" s="215">
        <f>BK183</f>
        <v>0</v>
      </c>
      <c r="L183" s="200"/>
      <c r="M183" s="205"/>
      <c r="N183" s="206"/>
      <c r="O183" s="207"/>
      <c r="P183" s="207"/>
      <c r="Q183" s="208">
        <f>SUM(Q184:Q185)</f>
        <v>0</v>
      </c>
      <c r="R183" s="208">
        <f>SUM(R184:R185)</f>
        <v>0</v>
      </c>
      <c r="S183" s="207"/>
      <c r="T183" s="209">
        <f>SUM(T184:T185)</f>
        <v>0</v>
      </c>
      <c r="U183" s="207"/>
      <c r="V183" s="209">
        <f>SUM(V184:V185)</f>
        <v>0</v>
      </c>
      <c r="W183" s="207"/>
      <c r="X183" s="210">
        <f>SUM(X184:X185)</f>
        <v>0</v>
      </c>
      <c r="Y183" s="12"/>
      <c r="Z183" s="12"/>
      <c r="AA183" s="12"/>
      <c r="AB183" s="12"/>
      <c r="AC183" s="12"/>
      <c r="AD183" s="12"/>
      <c r="AE183" s="12"/>
      <c r="AR183" s="211" t="s">
        <v>89</v>
      </c>
      <c r="AT183" s="212" t="s">
        <v>80</v>
      </c>
      <c r="AU183" s="212" t="s">
        <v>89</v>
      </c>
      <c r="AY183" s="211" t="s">
        <v>128</v>
      </c>
      <c r="BK183" s="213">
        <f>SUM(BK184:BK185)</f>
        <v>0</v>
      </c>
    </row>
    <row r="184" s="2" customFormat="1" ht="16.5" customHeight="1">
      <c r="A184" s="37"/>
      <c r="B184" s="38"/>
      <c r="C184" s="216" t="s">
        <v>257</v>
      </c>
      <c r="D184" s="216" t="s">
        <v>130</v>
      </c>
      <c r="E184" s="217" t="s">
        <v>258</v>
      </c>
      <c r="F184" s="218" t="s">
        <v>259</v>
      </c>
      <c r="G184" s="219" t="s">
        <v>133</v>
      </c>
      <c r="H184" s="220">
        <v>7</v>
      </c>
      <c r="I184" s="221"/>
      <c r="J184" s="221"/>
      <c r="K184" s="222">
        <f>ROUND(P184*H184,2)</f>
        <v>0</v>
      </c>
      <c r="L184" s="218" t="s">
        <v>1</v>
      </c>
      <c r="M184" s="43"/>
      <c r="N184" s="223" t="s">
        <v>1</v>
      </c>
      <c r="O184" s="224" t="s">
        <v>44</v>
      </c>
      <c r="P184" s="225">
        <f>I184+J184</f>
        <v>0</v>
      </c>
      <c r="Q184" s="225">
        <f>ROUND(I184*H184,2)</f>
        <v>0</v>
      </c>
      <c r="R184" s="225">
        <f>ROUND(J184*H184,2)</f>
        <v>0</v>
      </c>
      <c r="S184" s="90"/>
      <c r="T184" s="226">
        <f>S184*H184</f>
        <v>0</v>
      </c>
      <c r="U184" s="226">
        <v>0</v>
      </c>
      <c r="V184" s="226">
        <f>U184*H184</f>
        <v>0</v>
      </c>
      <c r="W184" s="226">
        <v>0</v>
      </c>
      <c r="X184" s="227">
        <f>W184*H184</f>
        <v>0</v>
      </c>
      <c r="Y184" s="37"/>
      <c r="Z184" s="37"/>
      <c r="AA184" s="37"/>
      <c r="AB184" s="37"/>
      <c r="AC184" s="37"/>
      <c r="AD184" s="37"/>
      <c r="AE184" s="37"/>
      <c r="AR184" s="228" t="s">
        <v>135</v>
      </c>
      <c r="AT184" s="228" t="s">
        <v>130</v>
      </c>
      <c r="AU184" s="228" t="s">
        <v>91</v>
      </c>
      <c r="AY184" s="16" t="s">
        <v>128</v>
      </c>
      <c r="BE184" s="229">
        <f>IF(O184="základní",K184,0)</f>
        <v>0</v>
      </c>
      <c r="BF184" s="229">
        <f>IF(O184="snížená",K184,0)</f>
        <v>0</v>
      </c>
      <c r="BG184" s="229">
        <f>IF(O184="zákl. přenesená",K184,0)</f>
        <v>0</v>
      </c>
      <c r="BH184" s="229">
        <f>IF(O184="sníž. přenesená",K184,0)</f>
        <v>0</v>
      </c>
      <c r="BI184" s="229">
        <f>IF(O184="nulová",K184,0)</f>
        <v>0</v>
      </c>
      <c r="BJ184" s="16" t="s">
        <v>89</v>
      </c>
      <c r="BK184" s="229">
        <f>ROUND(P184*H184,2)</f>
        <v>0</v>
      </c>
      <c r="BL184" s="16" t="s">
        <v>135</v>
      </c>
      <c r="BM184" s="228" t="s">
        <v>260</v>
      </c>
    </row>
    <row r="185" s="2" customFormat="1">
      <c r="A185" s="37"/>
      <c r="B185" s="38"/>
      <c r="C185" s="39"/>
      <c r="D185" s="237" t="s">
        <v>261</v>
      </c>
      <c r="E185" s="39"/>
      <c r="F185" s="268" t="s">
        <v>262</v>
      </c>
      <c r="G185" s="39"/>
      <c r="H185" s="39"/>
      <c r="I185" s="232"/>
      <c r="J185" s="232"/>
      <c r="K185" s="39"/>
      <c r="L185" s="39"/>
      <c r="M185" s="43"/>
      <c r="N185" s="233"/>
      <c r="O185" s="234"/>
      <c r="P185" s="90"/>
      <c r="Q185" s="90"/>
      <c r="R185" s="90"/>
      <c r="S185" s="90"/>
      <c r="T185" s="90"/>
      <c r="U185" s="90"/>
      <c r="V185" s="90"/>
      <c r="W185" s="90"/>
      <c r="X185" s="91"/>
      <c r="Y185" s="37"/>
      <c r="Z185" s="37"/>
      <c r="AA185" s="37"/>
      <c r="AB185" s="37"/>
      <c r="AC185" s="37"/>
      <c r="AD185" s="37"/>
      <c r="AE185" s="37"/>
      <c r="AT185" s="16" t="s">
        <v>261</v>
      </c>
      <c r="AU185" s="16" t="s">
        <v>91</v>
      </c>
    </row>
    <row r="186" s="12" customFormat="1" ht="22.8" customHeight="1">
      <c r="A186" s="12"/>
      <c r="B186" s="199"/>
      <c r="C186" s="200"/>
      <c r="D186" s="201" t="s">
        <v>80</v>
      </c>
      <c r="E186" s="214" t="s">
        <v>263</v>
      </c>
      <c r="F186" s="214" t="s">
        <v>264</v>
      </c>
      <c r="G186" s="200"/>
      <c r="H186" s="200"/>
      <c r="I186" s="203"/>
      <c r="J186" s="203"/>
      <c r="K186" s="215">
        <f>BK186</f>
        <v>0</v>
      </c>
      <c r="L186" s="200"/>
      <c r="M186" s="205"/>
      <c r="N186" s="206"/>
      <c r="O186" s="207"/>
      <c r="P186" s="207"/>
      <c r="Q186" s="208">
        <f>SUM(Q187:Q188)</f>
        <v>0</v>
      </c>
      <c r="R186" s="208">
        <f>SUM(R187:R188)</f>
        <v>0</v>
      </c>
      <c r="S186" s="207"/>
      <c r="T186" s="209">
        <f>SUM(T187:T188)</f>
        <v>0</v>
      </c>
      <c r="U186" s="207"/>
      <c r="V186" s="209">
        <f>SUM(V187:V188)</f>
        <v>0</v>
      </c>
      <c r="W186" s="207"/>
      <c r="X186" s="210">
        <f>SUM(X187:X188)</f>
        <v>0</v>
      </c>
      <c r="Y186" s="12"/>
      <c r="Z186" s="12"/>
      <c r="AA186" s="12"/>
      <c r="AB186" s="12"/>
      <c r="AC186" s="12"/>
      <c r="AD186" s="12"/>
      <c r="AE186" s="12"/>
      <c r="AR186" s="211" t="s">
        <v>89</v>
      </c>
      <c r="AT186" s="212" t="s">
        <v>80</v>
      </c>
      <c r="AU186" s="212" t="s">
        <v>89</v>
      </c>
      <c r="AY186" s="211" t="s">
        <v>128</v>
      </c>
      <c r="BK186" s="213">
        <f>SUM(BK187:BK188)</f>
        <v>0</v>
      </c>
    </row>
    <row r="187" s="2" customFormat="1" ht="24.15" customHeight="1">
      <c r="A187" s="37"/>
      <c r="B187" s="38"/>
      <c r="C187" s="216" t="s">
        <v>265</v>
      </c>
      <c r="D187" s="216" t="s">
        <v>130</v>
      </c>
      <c r="E187" s="217" t="s">
        <v>266</v>
      </c>
      <c r="F187" s="218" t="s">
        <v>267</v>
      </c>
      <c r="G187" s="219" t="s">
        <v>221</v>
      </c>
      <c r="H187" s="220">
        <v>8.9629999999999992</v>
      </c>
      <c r="I187" s="221"/>
      <c r="J187" s="221"/>
      <c r="K187" s="222">
        <f>ROUND(P187*H187,2)</f>
        <v>0</v>
      </c>
      <c r="L187" s="218" t="s">
        <v>134</v>
      </c>
      <c r="M187" s="43"/>
      <c r="N187" s="223" t="s">
        <v>1</v>
      </c>
      <c r="O187" s="224" t="s">
        <v>44</v>
      </c>
      <c r="P187" s="225">
        <f>I187+J187</f>
        <v>0</v>
      </c>
      <c r="Q187" s="225">
        <f>ROUND(I187*H187,2)</f>
        <v>0</v>
      </c>
      <c r="R187" s="225">
        <f>ROUND(J187*H187,2)</f>
        <v>0</v>
      </c>
      <c r="S187" s="90"/>
      <c r="T187" s="226">
        <f>S187*H187</f>
        <v>0</v>
      </c>
      <c r="U187" s="226">
        <v>0</v>
      </c>
      <c r="V187" s="226">
        <f>U187*H187</f>
        <v>0</v>
      </c>
      <c r="W187" s="226">
        <v>0</v>
      </c>
      <c r="X187" s="227">
        <f>W187*H187</f>
        <v>0</v>
      </c>
      <c r="Y187" s="37"/>
      <c r="Z187" s="37"/>
      <c r="AA187" s="37"/>
      <c r="AB187" s="37"/>
      <c r="AC187" s="37"/>
      <c r="AD187" s="37"/>
      <c r="AE187" s="37"/>
      <c r="AR187" s="228" t="s">
        <v>135</v>
      </c>
      <c r="AT187" s="228" t="s">
        <v>130</v>
      </c>
      <c r="AU187" s="228" t="s">
        <v>91</v>
      </c>
      <c r="AY187" s="16" t="s">
        <v>128</v>
      </c>
      <c r="BE187" s="229">
        <f>IF(O187="základní",K187,0)</f>
        <v>0</v>
      </c>
      <c r="BF187" s="229">
        <f>IF(O187="snížená",K187,0)</f>
        <v>0</v>
      </c>
      <c r="BG187" s="229">
        <f>IF(O187="zákl. přenesená",K187,0)</f>
        <v>0</v>
      </c>
      <c r="BH187" s="229">
        <f>IF(O187="sníž. přenesená",K187,0)</f>
        <v>0</v>
      </c>
      <c r="BI187" s="229">
        <f>IF(O187="nulová",K187,0)</f>
        <v>0</v>
      </c>
      <c r="BJ187" s="16" t="s">
        <v>89</v>
      </c>
      <c r="BK187" s="229">
        <f>ROUND(P187*H187,2)</f>
        <v>0</v>
      </c>
      <c r="BL187" s="16" t="s">
        <v>135</v>
      </c>
      <c r="BM187" s="228" t="s">
        <v>268</v>
      </c>
    </row>
    <row r="188" s="2" customFormat="1">
      <c r="A188" s="37"/>
      <c r="B188" s="38"/>
      <c r="C188" s="39"/>
      <c r="D188" s="230" t="s">
        <v>137</v>
      </c>
      <c r="E188" s="39"/>
      <c r="F188" s="231" t="s">
        <v>269</v>
      </c>
      <c r="G188" s="39"/>
      <c r="H188" s="39"/>
      <c r="I188" s="232"/>
      <c r="J188" s="232"/>
      <c r="K188" s="39"/>
      <c r="L188" s="39"/>
      <c r="M188" s="43"/>
      <c r="N188" s="233"/>
      <c r="O188" s="234"/>
      <c r="P188" s="90"/>
      <c r="Q188" s="90"/>
      <c r="R188" s="90"/>
      <c r="S188" s="90"/>
      <c r="T188" s="90"/>
      <c r="U188" s="90"/>
      <c r="V188" s="90"/>
      <c r="W188" s="90"/>
      <c r="X188" s="91"/>
      <c r="Y188" s="37"/>
      <c r="Z188" s="37"/>
      <c r="AA188" s="37"/>
      <c r="AB188" s="37"/>
      <c r="AC188" s="37"/>
      <c r="AD188" s="37"/>
      <c r="AE188" s="37"/>
      <c r="AT188" s="16" t="s">
        <v>137</v>
      </c>
      <c r="AU188" s="16" t="s">
        <v>91</v>
      </c>
    </row>
    <row r="189" s="12" customFormat="1" ht="25.92" customHeight="1">
      <c r="A189" s="12"/>
      <c r="B189" s="199"/>
      <c r="C189" s="200"/>
      <c r="D189" s="201" t="s">
        <v>80</v>
      </c>
      <c r="E189" s="202" t="s">
        <v>270</v>
      </c>
      <c r="F189" s="202" t="s">
        <v>271</v>
      </c>
      <c r="G189" s="200"/>
      <c r="H189" s="200"/>
      <c r="I189" s="203"/>
      <c r="J189" s="203"/>
      <c r="K189" s="204">
        <f>BK189</f>
        <v>0</v>
      </c>
      <c r="L189" s="200"/>
      <c r="M189" s="205"/>
      <c r="N189" s="206"/>
      <c r="O189" s="207"/>
      <c r="P189" s="207"/>
      <c r="Q189" s="208">
        <f>SUM(Q190:Q198)</f>
        <v>0</v>
      </c>
      <c r="R189" s="208">
        <f>SUM(R190:R198)</f>
        <v>0</v>
      </c>
      <c r="S189" s="207"/>
      <c r="T189" s="209">
        <f>SUM(T190:T198)</f>
        <v>0</v>
      </c>
      <c r="U189" s="207"/>
      <c r="V189" s="209">
        <f>SUM(V190:V198)</f>
        <v>0</v>
      </c>
      <c r="W189" s="207"/>
      <c r="X189" s="210">
        <f>SUM(X190:X198)</f>
        <v>0</v>
      </c>
      <c r="Y189" s="12"/>
      <c r="Z189" s="12"/>
      <c r="AA189" s="12"/>
      <c r="AB189" s="12"/>
      <c r="AC189" s="12"/>
      <c r="AD189" s="12"/>
      <c r="AE189" s="12"/>
      <c r="AR189" s="211" t="s">
        <v>146</v>
      </c>
      <c r="AT189" s="212" t="s">
        <v>80</v>
      </c>
      <c r="AU189" s="212" t="s">
        <v>81</v>
      </c>
      <c r="AY189" s="211" t="s">
        <v>128</v>
      </c>
      <c r="BK189" s="213">
        <f>SUM(BK190:BK198)</f>
        <v>0</v>
      </c>
    </row>
    <row r="190" s="2" customFormat="1" ht="16.5" customHeight="1">
      <c r="A190" s="37"/>
      <c r="B190" s="38"/>
      <c r="C190" s="247" t="s">
        <v>272</v>
      </c>
      <c r="D190" s="247" t="s">
        <v>157</v>
      </c>
      <c r="E190" s="248" t="s">
        <v>273</v>
      </c>
      <c r="F190" s="249" t="s">
        <v>274</v>
      </c>
      <c r="G190" s="250" t="s">
        <v>133</v>
      </c>
      <c r="H190" s="251">
        <v>23</v>
      </c>
      <c r="I190" s="252"/>
      <c r="J190" s="253"/>
      <c r="K190" s="254">
        <f>ROUND(P190*H190,2)</f>
        <v>0</v>
      </c>
      <c r="L190" s="249" t="s">
        <v>1</v>
      </c>
      <c r="M190" s="255"/>
      <c r="N190" s="256" t="s">
        <v>1</v>
      </c>
      <c r="O190" s="224" t="s">
        <v>44</v>
      </c>
      <c r="P190" s="225">
        <f>I190+J190</f>
        <v>0</v>
      </c>
      <c r="Q190" s="225">
        <f>ROUND(I190*H190,2)</f>
        <v>0</v>
      </c>
      <c r="R190" s="225">
        <f>ROUND(J190*H190,2)</f>
        <v>0</v>
      </c>
      <c r="S190" s="90"/>
      <c r="T190" s="226">
        <f>S190*H190</f>
        <v>0</v>
      </c>
      <c r="U190" s="226">
        <v>0</v>
      </c>
      <c r="V190" s="226">
        <f>U190*H190</f>
        <v>0</v>
      </c>
      <c r="W190" s="226">
        <v>0</v>
      </c>
      <c r="X190" s="227">
        <f>W190*H190</f>
        <v>0</v>
      </c>
      <c r="Y190" s="37"/>
      <c r="Z190" s="37"/>
      <c r="AA190" s="37"/>
      <c r="AB190" s="37"/>
      <c r="AC190" s="37"/>
      <c r="AD190" s="37"/>
      <c r="AE190" s="37"/>
      <c r="AR190" s="228" t="s">
        <v>275</v>
      </c>
      <c r="AT190" s="228" t="s">
        <v>157</v>
      </c>
      <c r="AU190" s="228" t="s">
        <v>89</v>
      </c>
      <c r="AY190" s="16" t="s">
        <v>128</v>
      </c>
      <c r="BE190" s="229">
        <f>IF(O190="základní",K190,0)</f>
        <v>0</v>
      </c>
      <c r="BF190" s="229">
        <f>IF(O190="snížená",K190,0)</f>
        <v>0</v>
      </c>
      <c r="BG190" s="229">
        <f>IF(O190="zákl. přenesená",K190,0)</f>
        <v>0</v>
      </c>
      <c r="BH190" s="229">
        <f>IF(O190="sníž. přenesená",K190,0)</f>
        <v>0</v>
      </c>
      <c r="BI190" s="229">
        <f>IF(O190="nulová",K190,0)</f>
        <v>0</v>
      </c>
      <c r="BJ190" s="16" t="s">
        <v>89</v>
      </c>
      <c r="BK190" s="229">
        <f>ROUND(P190*H190,2)</f>
        <v>0</v>
      </c>
      <c r="BL190" s="16" t="s">
        <v>276</v>
      </c>
      <c r="BM190" s="228" t="s">
        <v>277</v>
      </c>
    </row>
    <row r="191" s="2" customFormat="1" ht="16.5" customHeight="1">
      <c r="A191" s="37"/>
      <c r="B191" s="38"/>
      <c r="C191" s="247" t="s">
        <v>278</v>
      </c>
      <c r="D191" s="247" t="s">
        <v>157</v>
      </c>
      <c r="E191" s="248" t="s">
        <v>279</v>
      </c>
      <c r="F191" s="249" t="s">
        <v>280</v>
      </c>
      <c r="G191" s="250" t="s">
        <v>133</v>
      </c>
      <c r="H191" s="251">
        <v>16</v>
      </c>
      <c r="I191" s="252"/>
      <c r="J191" s="253"/>
      <c r="K191" s="254">
        <f>ROUND(P191*H191,2)</f>
        <v>0</v>
      </c>
      <c r="L191" s="249" t="s">
        <v>1</v>
      </c>
      <c r="M191" s="255"/>
      <c r="N191" s="256" t="s">
        <v>1</v>
      </c>
      <c r="O191" s="224" t="s">
        <v>44</v>
      </c>
      <c r="P191" s="225">
        <f>I191+J191</f>
        <v>0</v>
      </c>
      <c r="Q191" s="225">
        <f>ROUND(I191*H191,2)</f>
        <v>0</v>
      </c>
      <c r="R191" s="225">
        <f>ROUND(J191*H191,2)</f>
        <v>0</v>
      </c>
      <c r="S191" s="90"/>
      <c r="T191" s="226">
        <f>S191*H191</f>
        <v>0</v>
      </c>
      <c r="U191" s="226">
        <v>0</v>
      </c>
      <c r="V191" s="226">
        <f>U191*H191</f>
        <v>0</v>
      </c>
      <c r="W191" s="226">
        <v>0</v>
      </c>
      <c r="X191" s="227">
        <f>W191*H191</f>
        <v>0</v>
      </c>
      <c r="Y191" s="37"/>
      <c r="Z191" s="37"/>
      <c r="AA191" s="37"/>
      <c r="AB191" s="37"/>
      <c r="AC191" s="37"/>
      <c r="AD191" s="37"/>
      <c r="AE191" s="37"/>
      <c r="AR191" s="228" t="s">
        <v>275</v>
      </c>
      <c r="AT191" s="228" t="s">
        <v>157</v>
      </c>
      <c r="AU191" s="228" t="s">
        <v>89</v>
      </c>
      <c r="AY191" s="16" t="s">
        <v>128</v>
      </c>
      <c r="BE191" s="229">
        <f>IF(O191="základní",K191,0)</f>
        <v>0</v>
      </c>
      <c r="BF191" s="229">
        <f>IF(O191="snížená",K191,0)</f>
        <v>0</v>
      </c>
      <c r="BG191" s="229">
        <f>IF(O191="zákl. přenesená",K191,0)</f>
        <v>0</v>
      </c>
      <c r="BH191" s="229">
        <f>IF(O191="sníž. přenesená",K191,0)</f>
        <v>0</v>
      </c>
      <c r="BI191" s="229">
        <f>IF(O191="nulová",K191,0)</f>
        <v>0</v>
      </c>
      <c r="BJ191" s="16" t="s">
        <v>89</v>
      </c>
      <c r="BK191" s="229">
        <f>ROUND(P191*H191,2)</f>
        <v>0</v>
      </c>
      <c r="BL191" s="16" t="s">
        <v>276</v>
      </c>
      <c r="BM191" s="228" t="s">
        <v>281</v>
      </c>
    </row>
    <row r="192" s="2" customFormat="1" ht="16.5" customHeight="1">
      <c r="A192" s="37"/>
      <c r="B192" s="38"/>
      <c r="C192" s="247" t="s">
        <v>282</v>
      </c>
      <c r="D192" s="247" t="s">
        <v>157</v>
      </c>
      <c r="E192" s="248" t="s">
        <v>283</v>
      </c>
      <c r="F192" s="249" t="s">
        <v>284</v>
      </c>
      <c r="G192" s="250" t="s">
        <v>133</v>
      </c>
      <c r="H192" s="251">
        <v>32</v>
      </c>
      <c r="I192" s="252"/>
      <c r="J192" s="253"/>
      <c r="K192" s="254">
        <f>ROUND(P192*H192,2)</f>
        <v>0</v>
      </c>
      <c r="L192" s="249" t="s">
        <v>1</v>
      </c>
      <c r="M192" s="255"/>
      <c r="N192" s="256" t="s">
        <v>1</v>
      </c>
      <c r="O192" s="224" t="s">
        <v>44</v>
      </c>
      <c r="P192" s="225">
        <f>I192+J192</f>
        <v>0</v>
      </c>
      <c r="Q192" s="225">
        <f>ROUND(I192*H192,2)</f>
        <v>0</v>
      </c>
      <c r="R192" s="225">
        <f>ROUND(J192*H192,2)</f>
        <v>0</v>
      </c>
      <c r="S192" s="90"/>
      <c r="T192" s="226">
        <f>S192*H192</f>
        <v>0</v>
      </c>
      <c r="U192" s="226">
        <v>0</v>
      </c>
      <c r="V192" s="226">
        <f>U192*H192</f>
        <v>0</v>
      </c>
      <c r="W192" s="226">
        <v>0</v>
      </c>
      <c r="X192" s="227">
        <f>W192*H192</f>
        <v>0</v>
      </c>
      <c r="Y192" s="37"/>
      <c r="Z192" s="37"/>
      <c r="AA192" s="37"/>
      <c r="AB192" s="37"/>
      <c r="AC192" s="37"/>
      <c r="AD192" s="37"/>
      <c r="AE192" s="37"/>
      <c r="AR192" s="228" t="s">
        <v>275</v>
      </c>
      <c r="AT192" s="228" t="s">
        <v>157</v>
      </c>
      <c r="AU192" s="228" t="s">
        <v>89</v>
      </c>
      <c r="AY192" s="16" t="s">
        <v>128</v>
      </c>
      <c r="BE192" s="229">
        <f>IF(O192="základní",K192,0)</f>
        <v>0</v>
      </c>
      <c r="BF192" s="229">
        <f>IF(O192="snížená",K192,0)</f>
        <v>0</v>
      </c>
      <c r="BG192" s="229">
        <f>IF(O192="zákl. přenesená",K192,0)</f>
        <v>0</v>
      </c>
      <c r="BH192" s="229">
        <f>IF(O192="sníž. přenesená",K192,0)</f>
        <v>0</v>
      </c>
      <c r="BI192" s="229">
        <f>IF(O192="nulová",K192,0)</f>
        <v>0</v>
      </c>
      <c r="BJ192" s="16" t="s">
        <v>89</v>
      </c>
      <c r="BK192" s="229">
        <f>ROUND(P192*H192,2)</f>
        <v>0</v>
      </c>
      <c r="BL192" s="16" t="s">
        <v>276</v>
      </c>
      <c r="BM192" s="228" t="s">
        <v>285</v>
      </c>
    </row>
    <row r="193" s="2" customFormat="1" ht="16.5" customHeight="1">
      <c r="A193" s="37"/>
      <c r="B193" s="38"/>
      <c r="C193" s="247" t="s">
        <v>286</v>
      </c>
      <c r="D193" s="247" t="s">
        <v>157</v>
      </c>
      <c r="E193" s="248" t="s">
        <v>287</v>
      </c>
      <c r="F193" s="249" t="s">
        <v>288</v>
      </c>
      <c r="G193" s="250" t="s">
        <v>133</v>
      </c>
      <c r="H193" s="251">
        <v>32</v>
      </c>
      <c r="I193" s="252"/>
      <c r="J193" s="253"/>
      <c r="K193" s="254">
        <f>ROUND(P193*H193,2)</f>
        <v>0</v>
      </c>
      <c r="L193" s="249" t="s">
        <v>1</v>
      </c>
      <c r="M193" s="255"/>
      <c r="N193" s="256" t="s">
        <v>1</v>
      </c>
      <c r="O193" s="224" t="s">
        <v>44</v>
      </c>
      <c r="P193" s="225">
        <f>I193+J193</f>
        <v>0</v>
      </c>
      <c r="Q193" s="225">
        <f>ROUND(I193*H193,2)</f>
        <v>0</v>
      </c>
      <c r="R193" s="225">
        <f>ROUND(J193*H193,2)</f>
        <v>0</v>
      </c>
      <c r="S193" s="90"/>
      <c r="T193" s="226">
        <f>S193*H193</f>
        <v>0</v>
      </c>
      <c r="U193" s="226">
        <v>0</v>
      </c>
      <c r="V193" s="226">
        <f>U193*H193</f>
        <v>0</v>
      </c>
      <c r="W193" s="226">
        <v>0</v>
      </c>
      <c r="X193" s="227">
        <f>W193*H193</f>
        <v>0</v>
      </c>
      <c r="Y193" s="37"/>
      <c r="Z193" s="37"/>
      <c r="AA193" s="37"/>
      <c r="AB193" s="37"/>
      <c r="AC193" s="37"/>
      <c r="AD193" s="37"/>
      <c r="AE193" s="37"/>
      <c r="AR193" s="228" t="s">
        <v>275</v>
      </c>
      <c r="AT193" s="228" t="s">
        <v>157</v>
      </c>
      <c r="AU193" s="228" t="s">
        <v>89</v>
      </c>
      <c r="AY193" s="16" t="s">
        <v>128</v>
      </c>
      <c r="BE193" s="229">
        <f>IF(O193="základní",K193,0)</f>
        <v>0</v>
      </c>
      <c r="BF193" s="229">
        <f>IF(O193="snížená",K193,0)</f>
        <v>0</v>
      </c>
      <c r="BG193" s="229">
        <f>IF(O193="zákl. přenesená",K193,0)</f>
        <v>0</v>
      </c>
      <c r="BH193" s="229">
        <f>IF(O193="sníž. přenesená",K193,0)</f>
        <v>0</v>
      </c>
      <c r="BI193" s="229">
        <f>IF(O193="nulová",K193,0)</f>
        <v>0</v>
      </c>
      <c r="BJ193" s="16" t="s">
        <v>89</v>
      </c>
      <c r="BK193" s="229">
        <f>ROUND(P193*H193,2)</f>
        <v>0</v>
      </c>
      <c r="BL193" s="16" t="s">
        <v>276</v>
      </c>
      <c r="BM193" s="228" t="s">
        <v>289</v>
      </c>
    </row>
    <row r="194" s="2" customFormat="1" ht="16.5" customHeight="1">
      <c r="A194" s="37"/>
      <c r="B194" s="38"/>
      <c r="C194" s="247" t="s">
        <v>290</v>
      </c>
      <c r="D194" s="247" t="s">
        <v>157</v>
      </c>
      <c r="E194" s="248" t="s">
        <v>291</v>
      </c>
      <c r="F194" s="249" t="s">
        <v>292</v>
      </c>
      <c r="G194" s="250" t="s">
        <v>133</v>
      </c>
      <c r="H194" s="251">
        <v>32</v>
      </c>
      <c r="I194" s="252"/>
      <c r="J194" s="253"/>
      <c r="K194" s="254">
        <f>ROUND(P194*H194,2)</f>
        <v>0</v>
      </c>
      <c r="L194" s="249" t="s">
        <v>1</v>
      </c>
      <c r="M194" s="255"/>
      <c r="N194" s="256" t="s">
        <v>1</v>
      </c>
      <c r="O194" s="224" t="s">
        <v>44</v>
      </c>
      <c r="P194" s="225">
        <f>I194+J194</f>
        <v>0</v>
      </c>
      <c r="Q194" s="225">
        <f>ROUND(I194*H194,2)</f>
        <v>0</v>
      </c>
      <c r="R194" s="225">
        <f>ROUND(J194*H194,2)</f>
        <v>0</v>
      </c>
      <c r="S194" s="90"/>
      <c r="T194" s="226">
        <f>S194*H194</f>
        <v>0</v>
      </c>
      <c r="U194" s="226">
        <v>0</v>
      </c>
      <c r="V194" s="226">
        <f>U194*H194</f>
        <v>0</v>
      </c>
      <c r="W194" s="226">
        <v>0</v>
      </c>
      <c r="X194" s="227">
        <f>W194*H194</f>
        <v>0</v>
      </c>
      <c r="Y194" s="37"/>
      <c r="Z194" s="37"/>
      <c r="AA194" s="37"/>
      <c r="AB194" s="37"/>
      <c r="AC194" s="37"/>
      <c r="AD194" s="37"/>
      <c r="AE194" s="37"/>
      <c r="AR194" s="228" t="s">
        <v>275</v>
      </c>
      <c r="AT194" s="228" t="s">
        <v>157</v>
      </c>
      <c r="AU194" s="228" t="s">
        <v>89</v>
      </c>
      <c r="AY194" s="16" t="s">
        <v>128</v>
      </c>
      <c r="BE194" s="229">
        <f>IF(O194="základní",K194,0)</f>
        <v>0</v>
      </c>
      <c r="BF194" s="229">
        <f>IF(O194="snížená",K194,0)</f>
        <v>0</v>
      </c>
      <c r="BG194" s="229">
        <f>IF(O194="zákl. přenesená",K194,0)</f>
        <v>0</v>
      </c>
      <c r="BH194" s="229">
        <f>IF(O194="sníž. přenesená",K194,0)</f>
        <v>0</v>
      </c>
      <c r="BI194" s="229">
        <f>IF(O194="nulová",K194,0)</f>
        <v>0</v>
      </c>
      <c r="BJ194" s="16" t="s">
        <v>89</v>
      </c>
      <c r="BK194" s="229">
        <f>ROUND(P194*H194,2)</f>
        <v>0</v>
      </c>
      <c r="BL194" s="16" t="s">
        <v>276</v>
      </c>
      <c r="BM194" s="228" t="s">
        <v>293</v>
      </c>
    </row>
    <row r="195" s="2" customFormat="1" ht="16.5" customHeight="1">
      <c r="A195" s="37"/>
      <c r="B195" s="38"/>
      <c r="C195" s="247" t="s">
        <v>294</v>
      </c>
      <c r="D195" s="247" t="s">
        <v>157</v>
      </c>
      <c r="E195" s="248" t="s">
        <v>295</v>
      </c>
      <c r="F195" s="249" t="s">
        <v>296</v>
      </c>
      <c r="G195" s="250" t="s">
        <v>133</v>
      </c>
      <c r="H195" s="251">
        <v>16</v>
      </c>
      <c r="I195" s="252"/>
      <c r="J195" s="253"/>
      <c r="K195" s="254">
        <f>ROUND(P195*H195,2)</f>
        <v>0</v>
      </c>
      <c r="L195" s="249" t="s">
        <v>1</v>
      </c>
      <c r="M195" s="255"/>
      <c r="N195" s="256" t="s">
        <v>1</v>
      </c>
      <c r="O195" s="224" t="s">
        <v>44</v>
      </c>
      <c r="P195" s="225">
        <f>I195+J195</f>
        <v>0</v>
      </c>
      <c r="Q195" s="225">
        <f>ROUND(I195*H195,2)</f>
        <v>0</v>
      </c>
      <c r="R195" s="225">
        <f>ROUND(J195*H195,2)</f>
        <v>0</v>
      </c>
      <c r="S195" s="90"/>
      <c r="T195" s="226">
        <f>S195*H195</f>
        <v>0</v>
      </c>
      <c r="U195" s="226">
        <v>0</v>
      </c>
      <c r="V195" s="226">
        <f>U195*H195</f>
        <v>0</v>
      </c>
      <c r="W195" s="226">
        <v>0</v>
      </c>
      <c r="X195" s="227">
        <f>W195*H195</f>
        <v>0</v>
      </c>
      <c r="Y195" s="37"/>
      <c r="Z195" s="37"/>
      <c r="AA195" s="37"/>
      <c r="AB195" s="37"/>
      <c r="AC195" s="37"/>
      <c r="AD195" s="37"/>
      <c r="AE195" s="37"/>
      <c r="AR195" s="228" t="s">
        <v>275</v>
      </c>
      <c r="AT195" s="228" t="s">
        <v>157</v>
      </c>
      <c r="AU195" s="228" t="s">
        <v>89</v>
      </c>
      <c r="AY195" s="16" t="s">
        <v>128</v>
      </c>
      <c r="BE195" s="229">
        <f>IF(O195="základní",K195,0)</f>
        <v>0</v>
      </c>
      <c r="BF195" s="229">
        <f>IF(O195="snížená",K195,0)</f>
        <v>0</v>
      </c>
      <c r="BG195" s="229">
        <f>IF(O195="zákl. přenesená",K195,0)</f>
        <v>0</v>
      </c>
      <c r="BH195" s="229">
        <f>IF(O195="sníž. přenesená",K195,0)</f>
        <v>0</v>
      </c>
      <c r="BI195" s="229">
        <f>IF(O195="nulová",K195,0)</f>
        <v>0</v>
      </c>
      <c r="BJ195" s="16" t="s">
        <v>89</v>
      </c>
      <c r="BK195" s="229">
        <f>ROUND(P195*H195,2)</f>
        <v>0</v>
      </c>
      <c r="BL195" s="16" t="s">
        <v>276</v>
      </c>
      <c r="BM195" s="228" t="s">
        <v>297</v>
      </c>
    </row>
    <row r="196" s="2" customFormat="1" ht="16.5" customHeight="1">
      <c r="A196" s="37"/>
      <c r="B196" s="38"/>
      <c r="C196" s="247" t="s">
        <v>298</v>
      </c>
      <c r="D196" s="247" t="s">
        <v>157</v>
      </c>
      <c r="E196" s="248" t="s">
        <v>299</v>
      </c>
      <c r="F196" s="249" t="s">
        <v>300</v>
      </c>
      <c r="G196" s="250" t="s">
        <v>133</v>
      </c>
      <c r="H196" s="251">
        <v>32</v>
      </c>
      <c r="I196" s="252"/>
      <c r="J196" s="253"/>
      <c r="K196" s="254">
        <f>ROUND(P196*H196,2)</f>
        <v>0</v>
      </c>
      <c r="L196" s="249" t="s">
        <v>1</v>
      </c>
      <c r="M196" s="255"/>
      <c r="N196" s="256" t="s">
        <v>1</v>
      </c>
      <c r="O196" s="224" t="s">
        <v>44</v>
      </c>
      <c r="P196" s="225">
        <f>I196+J196</f>
        <v>0</v>
      </c>
      <c r="Q196" s="225">
        <f>ROUND(I196*H196,2)</f>
        <v>0</v>
      </c>
      <c r="R196" s="225">
        <f>ROUND(J196*H196,2)</f>
        <v>0</v>
      </c>
      <c r="S196" s="90"/>
      <c r="T196" s="226">
        <f>S196*H196</f>
        <v>0</v>
      </c>
      <c r="U196" s="226">
        <v>0</v>
      </c>
      <c r="V196" s="226">
        <f>U196*H196</f>
        <v>0</v>
      </c>
      <c r="W196" s="226">
        <v>0</v>
      </c>
      <c r="X196" s="227">
        <f>W196*H196</f>
        <v>0</v>
      </c>
      <c r="Y196" s="37"/>
      <c r="Z196" s="37"/>
      <c r="AA196" s="37"/>
      <c r="AB196" s="37"/>
      <c r="AC196" s="37"/>
      <c r="AD196" s="37"/>
      <c r="AE196" s="37"/>
      <c r="AR196" s="228" t="s">
        <v>275</v>
      </c>
      <c r="AT196" s="228" t="s">
        <v>157</v>
      </c>
      <c r="AU196" s="228" t="s">
        <v>89</v>
      </c>
      <c r="AY196" s="16" t="s">
        <v>128</v>
      </c>
      <c r="BE196" s="229">
        <f>IF(O196="základní",K196,0)</f>
        <v>0</v>
      </c>
      <c r="BF196" s="229">
        <f>IF(O196="snížená",K196,0)</f>
        <v>0</v>
      </c>
      <c r="BG196" s="229">
        <f>IF(O196="zákl. přenesená",K196,0)</f>
        <v>0</v>
      </c>
      <c r="BH196" s="229">
        <f>IF(O196="sníž. přenesená",K196,0)</f>
        <v>0</v>
      </c>
      <c r="BI196" s="229">
        <f>IF(O196="nulová",K196,0)</f>
        <v>0</v>
      </c>
      <c r="BJ196" s="16" t="s">
        <v>89</v>
      </c>
      <c r="BK196" s="229">
        <f>ROUND(P196*H196,2)</f>
        <v>0</v>
      </c>
      <c r="BL196" s="16" t="s">
        <v>276</v>
      </c>
      <c r="BM196" s="228" t="s">
        <v>301</v>
      </c>
    </row>
    <row r="197" s="2" customFormat="1" ht="16.5" customHeight="1">
      <c r="A197" s="37"/>
      <c r="B197" s="38"/>
      <c r="C197" s="247" t="s">
        <v>302</v>
      </c>
      <c r="D197" s="247" t="s">
        <v>157</v>
      </c>
      <c r="E197" s="248" t="s">
        <v>303</v>
      </c>
      <c r="F197" s="249" t="s">
        <v>304</v>
      </c>
      <c r="G197" s="250" t="s">
        <v>133</v>
      </c>
      <c r="H197" s="251">
        <v>16</v>
      </c>
      <c r="I197" s="252"/>
      <c r="J197" s="253"/>
      <c r="K197" s="254">
        <f>ROUND(P197*H197,2)</f>
        <v>0</v>
      </c>
      <c r="L197" s="249" t="s">
        <v>1</v>
      </c>
      <c r="M197" s="255"/>
      <c r="N197" s="256" t="s">
        <v>1</v>
      </c>
      <c r="O197" s="224" t="s">
        <v>44</v>
      </c>
      <c r="P197" s="225">
        <f>I197+J197</f>
        <v>0</v>
      </c>
      <c r="Q197" s="225">
        <f>ROUND(I197*H197,2)</f>
        <v>0</v>
      </c>
      <c r="R197" s="225">
        <f>ROUND(J197*H197,2)</f>
        <v>0</v>
      </c>
      <c r="S197" s="90"/>
      <c r="T197" s="226">
        <f>S197*H197</f>
        <v>0</v>
      </c>
      <c r="U197" s="226">
        <v>0</v>
      </c>
      <c r="V197" s="226">
        <f>U197*H197</f>
        <v>0</v>
      </c>
      <c r="W197" s="226">
        <v>0</v>
      </c>
      <c r="X197" s="227">
        <f>W197*H197</f>
        <v>0</v>
      </c>
      <c r="Y197" s="37"/>
      <c r="Z197" s="37"/>
      <c r="AA197" s="37"/>
      <c r="AB197" s="37"/>
      <c r="AC197" s="37"/>
      <c r="AD197" s="37"/>
      <c r="AE197" s="37"/>
      <c r="AR197" s="228" t="s">
        <v>275</v>
      </c>
      <c r="AT197" s="228" t="s">
        <v>157</v>
      </c>
      <c r="AU197" s="228" t="s">
        <v>89</v>
      </c>
      <c r="AY197" s="16" t="s">
        <v>128</v>
      </c>
      <c r="BE197" s="229">
        <f>IF(O197="základní",K197,0)</f>
        <v>0</v>
      </c>
      <c r="BF197" s="229">
        <f>IF(O197="snížená",K197,0)</f>
        <v>0</v>
      </c>
      <c r="BG197" s="229">
        <f>IF(O197="zákl. přenesená",K197,0)</f>
        <v>0</v>
      </c>
      <c r="BH197" s="229">
        <f>IF(O197="sníž. přenesená",K197,0)</f>
        <v>0</v>
      </c>
      <c r="BI197" s="229">
        <f>IF(O197="nulová",K197,0)</f>
        <v>0</v>
      </c>
      <c r="BJ197" s="16" t="s">
        <v>89</v>
      </c>
      <c r="BK197" s="229">
        <f>ROUND(P197*H197,2)</f>
        <v>0</v>
      </c>
      <c r="BL197" s="16" t="s">
        <v>276</v>
      </c>
      <c r="BM197" s="228" t="s">
        <v>305</v>
      </c>
    </row>
    <row r="198" s="2" customFormat="1" ht="16.5" customHeight="1">
      <c r="A198" s="37"/>
      <c r="B198" s="38"/>
      <c r="C198" s="247" t="s">
        <v>306</v>
      </c>
      <c r="D198" s="247" t="s">
        <v>157</v>
      </c>
      <c r="E198" s="248" t="s">
        <v>307</v>
      </c>
      <c r="F198" s="249" t="s">
        <v>308</v>
      </c>
      <c r="G198" s="250" t="s">
        <v>133</v>
      </c>
      <c r="H198" s="251">
        <v>48</v>
      </c>
      <c r="I198" s="252"/>
      <c r="J198" s="253"/>
      <c r="K198" s="254">
        <f>ROUND(P198*H198,2)</f>
        <v>0</v>
      </c>
      <c r="L198" s="249" t="s">
        <v>1</v>
      </c>
      <c r="M198" s="255"/>
      <c r="N198" s="269" t="s">
        <v>1</v>
      </c>
      <c r="O198" s="270" t="s">
        <v>44</v>
      </c>
      <c r="P198" s="271">
        <f>I198+J198</f>
        <v>0</v>
      </c>
      <c r="Q198" s="271">
        <f>ROUND(I198*H198,2)</f>
        <v>0</v>
      </c>
      <c r="R198" s="271">
        <f>ROUND(J198*H198,2)</f>
        <v>0</v>
      </c>
      <c r="S198" s="272"/>
      <c r="T198" s="273">
        <f>S198*H198</f>
        <v>0</v>
      </c>
      <c r="U198" s="273">
        <v>0</v>
      </c>
      <c r="V198" s="273">
        <f>U198*H198</f>
        <v>0</v>
      </c>
      <c r="W198" s="273">
        <v>0</v>
      </c>
      <c r="X198" s="274">
        <f>W198*H198</f>
        <v>0</v>
      </c>
      <c r="Y198" s="37"/>
      <c r="Z198" s="37"/>
      <c r="AA198" s="37"/>
      <c r="AB198" s="37"/>
      <c r="AC198" s="37"/>
      <c r="AD198" s="37"/>
      <c r="AE198" s="37"/>
      <c r="AR198" s="228" t="s">
        <v>275</v>
      </c>
      <c r="AT198" s="228" t="s">
        <v>157</v>
      </c>
      <c r="AU198" s="228" t="s">
        <v>89</v>
      </c>
      <c r="AY198" s="16" t="s">
        <v>128</v>
      </c>
      <c r="BE198" s="229">
        <f>IF(O198="základní",K198,0)</f>
        <v>0</v>
      </c>
      <c r="BF198" s="229">
        <f>IF(O198="snížená",K198,0)</f>
        <v>0</v>
      </c>
      <c r="BG198" s="229">
        <f>IF(O198="zákl. přenesená",K198,0)</f>
        <v>0</v>
      </c>
      <c r="BH198" s="229">
        <f>IF(O198="sníž. přenesená",K198,0)</f>
        <v>0</v>
      </c>
      <c r="BI198" s="229">
        <f>IF(O198="nulová",K198,0)</f>
        <v>0</v>
      </c>
      <c r="BJ198" s="16" t="s">
        <v>89</v>
      </c>
      <c r="BK198" s="229">
        <f>ROUND(P198*H198,2)</f>
        <v>0</v>
      </c>
      <c r="BL198" s="16" t="s">
        <v>276</v>
      </c>
      <c r="BM198" s="228" t="s">
        <v>309</v>
      </c>
    </row>
    <row r="199" s="2" customFormat="1" ht="6.96" customHeight="1">
      <c r="A199" s="37"/>
      <c r="B199" s="65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43"/>
      <c r="N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</row>
  </sheetData>
  <sheetProtection sheet="1" autoFilter="0" formatColumns="0" formatRows="0" objects="1" scenarios="1" spinCount="100000" saltValue="hT1j049OjHP87tkffEsJdv3CyPfLkKMF8YWYtjtQJ81mOSYoNofIEPgL3NxbrJdR/ICVBbOgjHwglDS1LAN6sw==" hashValue="xieCeb9BxsTPI4lYbCAo+YCow7tZD4qWnDGgox1l58+8AmLEJUmbqNwTkNRNkhglGydbp/mHYJpc4tQLagL2JA==" algorithmName="SHA-512" password="CC35"/>
  <autoFilter ref="C120:L19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M2:Z2"/>
  </mergeCells>
  <hyperlinks>
    <hyperlink ref="F125" r:id="rId1" display="https://podminky.urs.cz/item/CS_URS_2024_02/183111111"/>
    <hyperlink ref="F128" r:id="rId2" display="https://podminky.urs.cz/item/CS_URS_2024_02/183211323"/>
    <hyperlink ref="F131" r:id="rId3" display="https://podminky.urs.cz/item/CS_URS_2024_02/185804311"/>
    <hyperlink ref="F140" r:id="rId4" display="https://podminky.urs.cz/item/CS_URS_2024_02/184102116"/>
    <hyperlink ref="F150" r:id="rId5" display="https://podminky.urs.cz/item/CS_URS_2024_02/184215413"/>
    <hyperlink ref="F152" r:id="rId6" display="https://podminky.urs.cz/item/CS_URS_2024_02/184801121"/>
    <hyperlink ref="F154" r:id="rId7" display="https://podminky.urs.cz/item/CS_URS_2024_02/184911311"/>
    <hyperlink ref="F161" r:id="rId8" display="https://podminky.urs.cz/item/CS_URS_2024_02/184911161"/>
    <hyperlink ref="F171" r:id="rId9" display="https://podminky.urs.cz/item/CS_URS_2024_02/185802114"/>
    <hyperlink ref="F176" r:id="rId10" display="https://podminky.urs.cz/item/CS_URS_2024_02/185804311"/>
    <hyperlink ref="F188" r:id="rId11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Nikola Prinzová</dc:creator>
  <cp:lastModifiedBy>Nikola Prinzová</cp:lastModifiedBy>
  <dcterms:created xsi:type="dcterms:W3CDTF">2024-09-14T20:00:30Z</dcterms:created>
  <dcterms:modified xsi:type="dcterms:W3CDTF">2024-09-14T20:00:33Z</dcterms:modified>
</cp:coreProperties>
</file>