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ýsadba stromů" sheetId="2" r:id="rId2"/>
    <sheet name="02 - Výsadba keřů a popín..." sheetId="3" r:id="rId3"/>
    <sheet name="03 - Květnatá louka" sheetId="4" r:id="rId4"/>
    <sheet name="04 - Kamenný amfiteátr" sheetId="5" r:id="rId5"/>
    <sheet name="05 - Stínící plachta" sheetId="6" r:id="rId6"/>
    <sheet name="06 - Didaktické prvky" sheetId="7" r:id="rId7"/>
  </sheets>
  <definedNames>
    <definedName name="_xlnm.Print_Area" localSheetId="0">'Rekapitulace stavby'!$D$4:$AO$76,'Rekapitulace stavby'!$C$82:$AQ$101</definedName>
    <definedName name="_xlnm._FilterDatabase" localSheetId="1" hidden="1">'01 - Výsadba stromů'!$C$119:$L$184</definedName>
    <definedName name="_xlnm.Print_Area" localSheetId="1">'01 - Výsadba stromů'!$C$4:$K$76,'01 - Výsadba stromů'!$C$82:$K$101,'01 - Výsadba stromů'!$C$107:$L$184</definedName>
    <definedName name="_xlnm._FilterDatabase" localSheetId="2" hidden="1">'02 - Výsadba keřů a popín...'!$C$119:$L$153</definedName>
    <definedName name="_xlnm.Print_Area" localSheetId="2">'02 - Výsadba keřů a popín...'!$C$4:$K$76,'02 - Výsadba keřů a popín...'!$C$82:$K$101,'02 - Výsadba keřů a popín...'!$C$107:$L$153</definedName>
    <definedName name="_xlnm._FilterDatabase" localSheetId="3" hidden="1">'03 - Květnatá louka'!$C$118:$L$158</definedName>
    <definedName name="_xlnm.Print_Area" localSheetId="3">'03 - Květnatá louka'!$C$4:$K$76,'03 - Květnatá louka'!$C$82:$K$100,'03 - Květnatá louka'!$C$106:$L$158</definedName>
    <definedName name="_xlnm._FilterDatabase" localSheetId="4" hidden="1">'04 - Kamenný amfiteátr'!$C$121:$L$203</definedName>
    <definedName name="_xlnm.Print_Area" localSheetId="4">'04 - Kamenný amfiteátr'!$C$4:$K$76,'04 - Kamenný amfiteátr'!$C$82:$K$103,'04 - Kamenný amfiteátr'!$C$109:$L$203</definedName>
    <definedName name="_xlnm._FilterDatabase" localSheetId="5" hidden="1">'05 - Stínící plachta'!$C$118:$L$142</definedName>
    <definedName name="_xlnm.Print_Area" localSheetId="5">'05 - Stínící plachta'!$C$4:$K$76,'05 - Stínící plachta'!$C$82:$K$100,'05 - Stínící plachta'!$C$106:$L$142</definedName>
    <definedName name="_xlnm._FilterDatabase" localSheetId="6" hidden="1">'06 - Didaktické prvky'!$C$119:$L$150</definedName>
    <definedName name="_xlnm.Print_Area" localSheetId="6">'06 - Didaktické prvky'!$C$4:$K$76,'06 - Didaktické prvky'!$C$82:$K$101,'06 - Didaktické prvky'!$C$107:$L$150</definedName>
    <definedName name="_xlnm.Print_Titles" localSheetId="0">'Rekapitulace stavby'!$92:$92</definedName>
    <definedName name="_xlnm.Print_Titles" localSheetId="1">'01 - Výsadba stromů'!$119:$119</definedName>
    <definedName name="_xlnm.Print_Titles" localSheetId="2">'02 - Výsadba keřů a popín...'!$119:$119</definedName>
    <definedName name="_xlnm.Print_Titles" localSheetId="3">'03 - Květnatá louka'!$118:$118</definedName>
    <definedName name="_xlnm.Print_Titles" localSheetId="4">'04 - Kamenný amfiteátr'!$121:$121</definedName>
    <definedName name="_xlnm.Print_Titles" localSheetId="5">'05 - Stínící plachta'!$118:$118</definedName>
    <definedName name="_xlnm.Print_Titles" localSheetId="6">'06 - Didaktické prvky'!$119:$119</definedName>
  </definedNames>
  <calcPr fullCalcOnLoad="1"/>
</workbook>
</file>

<file path=xl/sharedStrings.xml><?xml version="1.0" encoding="utf-8"?>
<sst xmlns="http://schemas.openxmlformats.org/spreadsheetml/2006/main" count="3496" uniqueCount="532">
  <si>
    <t>Export Komplet</t>
  </si>
  <si>
    <t/>
  </si>
  <si>
    <t>2.0</t>
  </si>
  <si>
    <t>ZAMOK</t>
  </si>
  <si>
    <t>False</t>
  </si>
  <si>
    <t>True</t>
  </si>
  <si>
    <t>{741f9480-f4ee-4a44-9218-51d6313bec99}</t>
  </si>
  <si>
    <t>0,01</t>
  </si>
  <si>
    <t>21</t>
  </si>
  <si>
    <t>15</t>
  </si>
  <si>
    <t>REKAPITULACE STAVBY</t>
  </si>
  <si>
    <t>v ---  níže se nacházejí doplnkové a pomocné údaje k sestavám  --- v</t>
  </si>
  <si>
    <t>Návod na vyplnění</t>
  </si>
  <si>
    <t>0,001</t>
  </si>
  <si>
    <t>Kód:</t>
  </si>
  <si>
    <t>2022077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</si>
  <si>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</si>
  <si>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</si>
  <si>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Přírodní zahrada - MŠ Divadelní nám., Cheb</t>
  </si>
  <si>
    <t>KSO:</t>
  </si>
  <si>
    <t>CC-CZ:</t>
  </si>
  <si>
    <t>Místo:</t>
  </si>
  <si>
    <t>Cheb</t>
  </si>
  <si>
    <t>Datum:</t>
  </si>
  <si>
    <t>20. 9. 2022</t>
  </si>
  <si>
    <t>Zadavatel:</t>
  </si>
  <si>
    <t>IČ:</t>
  </si>
  <si>
    <t>Město Cheb</t>
  </si>
  <si>
    <t>DIČ:</t>
  </si>
  <si>
    <t>Uchazeč:</t>
  </si>
  <si>
    <t>Vyplň údaj</t>
  </si>
  <si>
    <t>Projektant:</t>
  </si>
  <si>
    <t>73403881</t>
  </si>
  <si>
    <t>Ing. Nikola Prinzová</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</si>
  <si>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</si>
  <si>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</si>
  <si>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</si>
  <si>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</si>
  <si>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</si>
  <si>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</si>
  <si>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</si>
  <si>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</si>
  <si>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</si>
  <si>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</si>
  <si>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</si>
  <si>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</si>
  <si>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</si>
  <si>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</si>
  <si>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</si>
  <si>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</si>
  <si>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</si>
  <si>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</si>
  <si>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</si>
  <si>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</si>
  <si>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</si>
  <si>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</si>
  <si>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</si>
  <si>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</si>
  <si>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</si>
  <si>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</si>
  <si>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</si>
  <si>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</si>
  <si>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</si>
  <si>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</si>
  <si>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</si>
  <si>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</si>
  <si>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</si>
  <si>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</si>
  <si>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</si>
  <si>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</si>
  <si>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</si>
  <si>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</si>
  <si>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</si>
  <si>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</si>
  <si>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</si>
  <si>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</si>
  <si>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</si>
  <si>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</si>
  <si>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</si>
  <si>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</si>
  <si>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</si>
  <si>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</si>
  <si>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</si>
  <si>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</si>
  <si>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</si>
  <si>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Výsadba stromů</t>
  </si>
  <si>
    <t>STA</t>
  </si>
  <si>
    <t>1</t>
  </si>
  <si>
    <t>{56074c86-9aed-450e-89e6-7602cd76b949}</t>
  </si>
  <si>
    <t>2</t>
  </si>
  <si>
    <t>02</t>
  </si>
  <si>
    <t>Výsadba keřů a popínavých dřevin</t>
  </si>
  <si>
    <t>{c02db28a-edf5-4e91-a260-7b1524092c55}</t>
  </si>
  <si>
    <t>03</t>
  </si>
  <si>
    <t>Květnatá louka</t>
  </si>
  <si>
    <t>{0a98e9d6-a186-4b9b-9d74-5beee3de2993}</t>
  </si>
  <si>
    <t>04</t>
  </si>
  <si>
    <t>Kamenný amfiteátr</t>
  </si>
  <si>
    <t>{89ebdf9e-aadb-4832-b024-3593f8b55368}</t>
  </si>
  <si>
    <t>05</t>
  </si>
  <si>
    <t>Stínící plachta</t>
  </si>
  <si>
    <t>{a072839f-71fa-4e94-9dc3-d675c90b6001}</t>
  </si>
  <si>
    <t>06</t>
  </si>
  <si>
    <t>Didaktické prvky</t>
  </si>
  <si>
    <t>{f20e0172-6f51-45d5-9448-df85bc23957b}</t>
  </si>
  <si>
    <t>KRYCÍ LIST SOUPISU PRACÍ</t>
  </si>
  <si>
    <t>Objekt:</t>
  </si>
  <si>
    <t>01 - Výsadba stromů</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</si>
  <si>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</si>
  <si>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</si>
  <si>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</si>
  <si>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</si>
  <si>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</si>
  <si>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</si>
  <si>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</si>
  <si>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</si>
  <si>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</si>
  <si>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</si>
  <si>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</si>
  <si>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998 - Přesun hmot</t>
  </si>
  <si>
    <t>02 - Specifikace rostlin</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</si>
  <si>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</si>
  <si>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</si>
  <si>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</si>
  <si>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</si>
  <si>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</si>
  <si>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</si>
  <si>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</si>
  <si>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</si>
  <si>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</si>
  <si>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</si>
  <si>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</si>
  <si>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</si>
  <si>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</si>
  <si>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</si>
  <si>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</si>
  <si>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</si>
  <si>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</si>
  <si>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</si>
  <si>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</si>
  <si>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</si>
  <si>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</si>
  <si>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</si>
  <si>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183101215</t>
  </si>
  <si>
    <t>Hloubení jamek pro vysazování rostlin v zemině tř.1 až 4 s výměnou půdy z 50% v rovině nebo na svahu do 1:5, objemu přes 0,125 do 0,40 m3</t>
  </si>
  <si>
    <t>kus</t>
  </si>
  <si>
    <t>CS ÚRS 2020 01</t>
  </si>
  <si>
    <t>4</t>
  </si>
  <si>
    <t>-1923926175</t>
  </si>
  <si>
    <t>PSC</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</si>
  <si>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</si>
  <si>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VV</t>
  </si>
  <si>
    <t>8 " stromy OK 10/12-12/14, sloupovité ovocné stromy</t>
  </si>
  <si>
    <t>183101221</t>
  </si>
  <si>
    <t>Hloubení jamek pro vysazování rostlin v zemině tř.1 až 4 s výměnou půdy z 50% v rovině nebo na svahu do 1:5, objemu přes 0,40 do 1,00 m3</t>
  </si>
  <si>
    <t>567269392</t>
  </si>
  <si>
    <t>1 " strom OK 14/16</t>
  </si>
  <si>
    <t>3</t>
  </si>
  <si>
    <t>M</t>
  </si>
  <si>
    <t>10321100</t>
  </si>
  <si>
    <t>zahradní substrát pro výsadbu VL</t>
  </si>
  <si>
    <t>m3</t>
  </si>
  <si>
    <t>8</t>
  </si>
  <si>
    <t>77669922</t>
  </si>
  <si>
    <t>8*(0,4*0,5) " 50 % výměna půdy, jamka do 0,4 m3</t>
  </si>
  <si>
    <t>1* (1*0,5) "50 % výměna půdy, jamka do 1 m3</t>
  </si>
  <si>
    <t>Součet</t>
  </si>
  <si>
    <t>184102113</t>
  </si>
  <si>
    <t>Výsadba dřeviny s balem do předem vyhloubené jamky se zalitím  v rovině nebo na svahu do 1:5, při průměru balu přes 300 do 400 mm</t>
  </si>
  <si>
    <t>1436025961</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</si>
  <si>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</si>
  <si>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 "sloupovité ovocné stromy</t>
  </si>
  <si>
    <t>5</t>
  </si>
  <si>
    <t>184102115</t>
  </si>
  <si>
    <t>Výsadba dřeviny s balem do předem vyhloubené jamky se zalitím  v rovině nebo na svahu do 1:5, při průměru balu přes 500 do 600 mm</t>
  </si>
  <si>
    <t>-1005819952</t>
  </si>
  <si>
    <t>4 " stromy OK 10/12-14/16</t>
  </si>
  <si>
    <t>6</t>
  </si>
  <si>
    <t>184215112</t>
  </si>
  <si>
    <t>Ukotvení dřeviny kůly jedním kůlem, délky přes 1 do 2 m</t>
  </si>
  <si>
    <t>-1262090243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</si>
  <si>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</si>
  <si>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 "ovocné stromy ok 10/12</t>
  </si>
  <si>
    <t>7</t>
  </si>
  <si>
    <t>184215133</t>
  </si>
  <si>
    <t>Ukotvení dřeviny kůly třemi kůly, délky přes 2 do 3 m</t>
  </si>
  <si>
    <t>-1292837433</t>
  </si>
  <si>
    <t>1 " strom ok 14-16</t>
  </si>
  <si>
    <t>60591255R</t>
  </si>
  <si>
    <t>kůl vyvazovací dřevěný impregnovaný D 6cm dl 2,5m</t>
  </si>
  <si>
    <t>-2055477107</t>
  </si>
  <si>
    <t>6*3 'Přepočtené koeficientem množství</t>
  </si>
  <si>
    <t>9</t>
  </si>
  <si>
    <t>R1</t>
  </si>
  <si>
    <t>Úvazek bavlněný, šířka 30 mm, balení po 50 bm</t>
  </si>
  <si>
    <t>m</t>
  </si>
  <si>
    <t>-1889621383</t>
  </si>
  <si>
    <t>P</t>
  </si>
  <si>
    <t xml:space="preserve">Poznámka k položce:
</t>
  </si>
  <si>
    <t>1*1,5 " 1,5 m/strom kotvený 3 kůly</t>
  </si>
  <si>
    <t>3*1 "1 m/strom kotvený 1 kůlem</t>
  </si>
  <si>
    <t>10</t>
  </si>
  <si>
    <t>R2</t>
  </si>
  <si>
    <t>Vyvazovací příčka, půl kůlu, pr. 7 cm, d 60 cm</t>
  </si>
  <si>
    <t>-200140399</t>
  </si>
  <si>
    <t>1*3 " stromy kotvené 3 kůly</t>
  </si>
  <si>
    <t>11</t>
  </si>
  <si>
    <t>184215413</t>
  </si>
  <si>
    <t>Zhotovení závlahové mísy u solitérních dřevin v rovině nebo na svahu do 1:5, o průměru mísy přes 1 m</t>
  </si>
  <si>
    <t>-1026133648</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</si>
  <si>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</si>
  <si>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12</t>
  </si>
  <si>
    <t>184911421</t>
  </si>
  <si>
    <t>Mulčování vysazených rostlin mulčovací kůrou, tl. do 100 mm v rovině nebo na svahu do 1:5</t>
  </si>
  <si>
    <t>m2</t>
  </si>
  <si>
    <t>-2005588878</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</si>
  <si>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</si>
  <si>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4*0,1 " stromy v trávníku</t>
  </si>
  <si>
    <t>0,5*5 " pás pro sloupovité ovocné stromy</t>
  </si>
  <si>
    <t>13</t>
  </si>
  <si>
    <t>10391100</t>
  </si>
  <si>
    <t>kůra mulčovací VL</t>
  </si>
  <si>
    <t>-1155716280</t>
  </si>
  <si>
    <t>2,9*0,103 'Přepočtené koeficientem množství</t>
  </si>
  <si>
    <t>14</t>
  </si>
  <si>
    <t>185802114</t>
  </si>
  <si>
    <t>Hnojení půdy nebo trávníku  v rovině nebo na svahu do 1:5 umělým hnojivem s rozdělením k jednotlivým rostlinám</t>
  </si>
  <si>
    <t>kg</t>
  </si>
  <si>
    <t>-608676682</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</si>
  <si>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</si>
  <si>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8*(50/1000) " 5 ks/strom ok 10-12, 1 tableta 10 g</t>
  </si>
  <si>
    <t>R4</t>
  </si>
  <si>
    <t>Tablety hnojiva s pomalým uvolňováním hnojiv, 1 tableta/10 g</t>
  </si>
  <si>
    <t>-1582568475</t>
  </si>
  <si>
    <t>8*0,050 " 5ks/strom</t>
  </si>
  <si>
    <t>16</t>
  </si>
  <si>
    <t>R5</t>
  </si>
  <si>
    <t>Dopravné náklady - rostlinný materiál, materál k výsadbě stromů</t>
  </si>
  <si>
    <t>kpl</t>
  </si>
  <si>
    <t>1409102826</t>
  </si>
  <si>
    <t>17</t>
  </si>
  <si>
    <t>R6</t>
  </si>
  <si>
    <t>Dopravné náklady - mulčovací kůra</t>
  </si>
  <si>
    <t>1646376227</t>
  </si>
  <si>
    <t>998</t>
  </si>
  <si>
    <t>Přesun hmot</t>
  </si>
  <si>
    <t>18</t>
  </si>
  <si>
    <t>998231311</t>
  </si>
  <si>
    <t>Přesun hmot pro sadovnické a krajinářské úpravy - strojně dopravní vzdálenost do 5000 m</t>
  </si>
  <si>
    <t>t</t>
  </si>
  <si>
    <t>-387762895</t>
  </si>
  <si>
    <t>Specifikace rostlin</t>
  </si>
  <si>
    <t>19</t>
  </si>
  <si>
    <t>M001</t>
  </si>
  <si>
    <t>Tilia cordata ´Greenspire´, 14-16, zb</t>
  </si>
  <si>
    <t>256</t>
  </si>
  <si>
    <t>64</t>
  </si>
  <si>
    <t>-1949612101</t>
  </si>
  <si>
    <t>20</t>
  </si>
  <si>
    <t>M003</t>
  </si>
  <si>
    <t>třešeň ´Napoleonova´, 12-14, zb, KM 160</t>
  </si>
  <si>
    <t>-1281561682</t>
  </si>
  <si>
    <t>M004</t>
  </si>
  <si>
    <t>jabloň ´Sudetská Reneta´, 12-14, zb, KM 160</t>
  </si>
  <si>
    <t>1829374251</t>
  </si>
  <si>
    <t>22</t>
  </si>
  <si>
    <t>M005</t>
  </si>
  <si>
    <t>slivoň ´Althanova Renklóda´, 12-14, zb, KM 160</t>
  </si>
  <si>
    <t>327143045</t>
  </si>
  <si>
    <t>23</t>
  </si>
  <si>
    <t>M007</t>
  </si>
  <si>
    <t>třešeň sloupovitá ´Queen Mary´</t>
  </si>
  <si>
    <t>217144535</t>
  </si>
  <si>
    <t>24</t>
  </si>
  <si>
    <t>M008</t>
  </si>
  <si>
    <t>Jabloň sloupovitá ´Maypole´, C7,5</t>
  </si>
  <si>
    <t>1564803997</t>
  </si>
  <si>
    <t>25</t>
  </si>
  <si>
    <t>M009</t>
  </si>
  <si>
    <t>Hrušeň ´Obelisk´</t>
  </si>
  <si>
    <t>-527701175</t>
  </si>
  <si>
    <t>26</t>
  </si>
  <si>
    <t>M010</t>
  </si>
  <si>
    <t>Jabloň sloupovitá ´Uldis´</t>
  </si>
  <si>
    <t>-1546552677</t>
  </si>
  <si>
    <t>27</t>
  </si>
  <si>
    <t>M011</t>
  </si>
  <si>
    <t>Švestka sloupovitá ´Topper´</t>
  </si>
  <si>
    <t>-1703340517</t>
  </si>
  <si>
    <t>02 - Výsadba keřů a popínavých dřevin</t>
  </si>
  <si>
    <t>183101113</t>
  </si>
  <si>
    <t>Hloubení jamek pro vysazování rostlin v zemině tř.1 až 4 bez výměny půdy  v rovině nebo na svahu do 1:5, objemu přes 0,02 do 0,05 m3</t>
  </si>
  <si>
    <t>1769148180</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</si>
  <si>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</si>
  <si>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6 "ovocné keře</t>
  </si>
  <si>
    <t>3 "popínavé dřeviny</t>
  </si>
  <si>
    <t>183205112</t>
  </si>
  <si>
    <t>Založení záhonu pro výsadbu rostlin v rovině nebo na svahu do 1:5 v zemině tř. 3</t>
  </si>
  <si>
    <t>629878385</t>
  </si>
  <si>
    <t xml:space="preserve">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</si>
  <si>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6,9" záhon pro ovocné keře a popínavé dřeviny</t>
  </si>
  <si>
    <t>184102112</t>
  </si>
  <si>
    <t>Výsadba dřeviny s balem do předem vyhloubené jamky se zalitím  v rovině nebo na svahu do 1:5, při průměru balu přes 200 do 300 mm</t>
  </si>
  <si>
    <t>630491685</t>
  </si>
  <si>
    <t>-712974866</t>
  </si>
  <si>
    <t>6,9 "ovocné keře, popínavé dřeviny</t>
  </si>
  <si>
    <t>-1784765814</t>
  </si>
  <si>
    <t>6,9"ovocné keře, popínavé dřeviny</t>
  </si>
  <si>
    <t>6,9*0,103 'Přepočtené koeficientem množství</t>
  </si>
  <si>
    <t>Dopravné náklady - rostliny, mulčovací kůra</t>
  </si>
  <si>
    <t>kpl.</t>
  </si>
  <si>
    <t>-736463427</t>
  </si>
  <si>
    <t>1505779717</t>
  </si>
  <si>
    <t>OK1</t>
  </si>
  <si>
    <t>rybíz červený</t>
  </si>
  <si>
    <t>-683759647</t>
  </si>
  <si>
    <t>OK2</t>
  </si>
  <si>
    <t>rybíz černý</t>
  </si>
  <si>
    <t>-1366447164</t>
  </si>
  <si>
    <t>OK3</t>
  </si>
  <si>
    <t>borůvka kanadská</t>
  </si>
  <si>
    <t>-1335149633</t>
  </si>
  <si>
    <t>OK4</t>
  </si>
  <si>
    <t>angrešt</t>
  </si>
  <si>
    <t>750203085</t>
  </si>
  <si>
    <t>OK5</t>
  </si>
  <si>
    <t>josta</t>
  </si>
  <si>
    <t>764807853</t>
  </si>
  <si>
    <t>OK6</t>
  </si>
  <si>
    <t>ostružiník</t>
  </si>
  <si>
    <t>-1013966038</t>
  </si>
  <si>
    <t>P2</t>
  </si>
  <si>
    <t>Parthenocissus tricuspidata ´Veitchii´</t>
  </si>
  <si>
    <t>-94993705</t>
  </si>
  <si>
    <t>03 - Květnatá louka</t>
  </si>
  <si>
    <t>181411131</t>
  </si>
  <si>
    <t>Založení trávníku na půdě předem připravené plochy do 1000 m2 výsevem včetně utažení parkového v rovině nebo na svahu do 1:5</t>
  </si>
  <si>
    <t>340370682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</si>
  <si>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</si>
  <si>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CS 2022/I</t>
  </si>
  <si>
    <t>00572410</t>
  </si>
  <si>
    <t>osivo směs travní parková</t>
  </si>
  <si>
    <t>-90316978</t>
  </si>
  <si>
    <t>1697,2*0,02 " výsevek 20 g/m2</t>
  </si>
  <si>
    <t>33,944*0,015 'Přepočtené koeficientem množství</t>
  </si>
  <si>
    <t>183403113</t>
  </si>
  <si>
    <t>Obdělání půdy  frézováním v rovině nebo na svahu do 1:5</t>
  </si>
  <si>
    <t>-1720020448</t>
  </si>
  <si>
    <t xml:space="preserve">Poznámka k souboru cen:
1. Každé opakované obdělání půdy se oceňuje samostatně. 2. Ceny -3114 a -3115 lze použít i pro obdělání půdy aktivními branami. </t>
  </si>
  <si>
    <t>243 "plocha květnaté louky, opakování 2x (do kříže)</t>
  </si>
  <si>
    <t>243*2 'Přepočtené koeficientem množství</t>
  </si>
  <si>
    <t>183403153</t>
  </si>
  <si>
    <t>Obdělání půdy  hrabáním v rovině nebo na svahu do 1:5</t>
  </si>
  <si>
    <t>1016890327</t>
  </si>
  <si>
    <t>243 " květnatá louka, opakování 3x</t>
  </si>
  <si>
    <t>243*3 'Přepočtené koeficientem množství</t>
  </si>
  <si>
    <t>183403161</t>
  </si>
  <si>
    <t>Obdělání půdy  válením v rovině nebo na svahu do 1:5</t>
  </si>
  <si>
    <t>-1594608028</t>
  </si>
  <si>
    <t>243 " květnatá louka, opakování 2x</t>
  </si>
  <si>
    <t>184802111</t>
  </si>
  <si>
    <t>Chemické odplevelení půdy před založením kultury, trávníku nebo zpevněných ploch  o výměře jednotlivě přes 20 m2 v rovině nebo na svahu do 1:5 postřikem na široko</t>
  </si>
  <si>
    <t>720623089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</si>
  <si>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</si>
  <si>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25234001</t>
  </si>
  <si>
    <t>herbicid totální systémový neselektivní</t>
  </si>
  <si>
    <t>litr</t>
  </si>
  <si>
    <t>1676605996</t>
  </si>
  <si>
    <t>Poznámka k položce:
dávkování 4l/ha
CS 2022/I</t>
  </si>
  <si>
    <t>243*0,0004"dávkování 4 l/ha</t>
  </si>
  <si>
    <t>185804312</t>
  </si>
  <si>
    <t>Zalití rostlin vodou plochy záhonů jednotlivě přes 20 m2</t>
  </si>
  <si>
    <t>945531049</t>
  </si>
  <si>
    <t>243*0,01 " 10l/m2</t>
  </si>
  <si>
    <t>-53866275</t>
  </si>
  <si>
    <t>04 - Kamenný amfiteátr</t>
  </si>
  <si>
    <t xml:space="preserve">    5 - Komunikace pozemní</t>
  </si>
  <si>
    <t>PSV - Práce a dodávky PSV</t>
  </si>
  <si>
    <t xml:space="preserve">    762 - Konstrukce tesařské</t>
  </si>
  <si>
    <t>122251101</t>
  </si>
  <si>
    <t>Odkopávky a prokopávky nezapažené strojně v hornině třídy těžitelnosti I skupiny 3 do 20 m3</t>
  </si>
  <si>
    <t>1761576480</t>
  </si>
  <si>
    <t xml:space="preserve">Poznámka k souboru cen:
1. V cenách jsou započteny i náklady na přehození výkopku na vzdálenost do 3 m nebo naložení na dopravní prostředek. </t>
  </si>
  <si>
    <t>21*0,4*0,2 " lože pro kamenné stupně, hl. 100 mm</t>
  </si>
  <si>
    <t>(6,3+5+5)*0,2 " založení mlatové cesty mezi kamennými stupni</t>
  </si>
  <si>
    <t>162751114</t>
  </si>
  <si>
    <t>Vodorovné přemístění výkopku nebo sypaniny po suchu na obvyklém dopravním prostředku, bez naložení výkopku, avšak se složením bez rozhrnutí z horniny třídy těžitelnosti I skupiny 1 až 3 na vzdálenost přes 6 000 do 7 000 m</t>
  </si>
  <si>
    <t>1399897872</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</si>
  <si>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</si>
  <si>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 xml:space="preserve">Poznámka k položce:
odvoz na skládku </t>
  </si>
  <si>
    <t>21*0,4*0,1 " lože pro kamenné stupně, hl. 100 mm</t>
  </si>
  <si>
    <t>171201221R</t>
  </si>
  <si>
    <t>Poplatek za uložení stavebního odpadu na skládce (skládkovné) zeminy a kamení zatříděného do Katalogu odpadů pod kódem 17 05 04</t>
  </si>
  <si>
    <t>-1047644310</t>
  </si>
  <si>
    <t xml:space="preserve">Poznámka k souboru cen:
1. Ceny uvedené v souboru cen je doporučeno opravit podle aktuálních cen místně příslušné skládky. 2. V cenách je započítán poplatek za ukládání odpadu dle zákona 185/2001 Sb. </t>
  </si>
  <si>
    <t>4,1*1,8 'Přepočtené koeficientem množství</t>
  </si>
  <si>
    <t>Komunikace pozemní</t>
  </si>
  <si>
    <t>564811111</t>
  </si>
  <si>
    <t>Podklad ze štěrkodrti ŠD  s rozprostřením a zhutněním, po zhutnění tl. 50 mm</t>
  </si>
  <si>
    <t>304606372</t>
  </si>
  <si>
    <t>6,3+5+5 "vrchní kryt ŠP cesty, ŠD 0/8</t>
  </si>
  <si>
    <t>564831111</t>
  </si>
  <si>
    <t>Podklad ze štěrkodrti ŠD  s rozprostřením a zhutněním, po zhutnění tl. 100 mm</t>
  </si>
  <si>
    <t>-1459980766</t>
  </si>
  <si>
    <t>0,4*21 " lože pro usazení kamenných stupňů, ŠD 0/32</t>
  </si>
  <si>
    <t>564851111</t>
  </si>
  <si>
    <t>Podklad ze štěrkodrti ŠD  s rozprostřením a zhutněním, po zhutnění tl. 150 mm</t>
  </si>
  <si>
    <t>379797314</t>
  </si>
  <si>
    <t>6,3+5+5 " plocha ŠP cesty, ŠD 0/32</t>
  </si>
  <si>
    <t>Zhotovení amfiteátru z kamenných stupňů, usazení do štěrkového lože</t>
  </si>
  <si>
    <t>-201688730</t>
  </si>
  <si>
    <t>kamenné stupně 35 x 40 cm, v délce 30-50 cm, žulový štípaný kámen - 23 m (0,4*0,4*23 * 2,7 =  9,94 t)</t>
  </si>
  <si>
    <t>1100332042</t>
  </si>
  <si>
    <t xml:space="preserve">0,35*0,4*21 * 2,7 </t>
  </si>
  <si>
    <t>R3</t>
  </si>
  <si>
    <t>Zhotovení dřevěných sedcích desek 400 x 400 x 40 mm, impregnace 2 x olejem</t>
  </si>
  <si>
    <t>-572795248</t>
  </si>
  <si>
    <t>Dopravné náklady - kamenné hranoly</t>
  </si>
  <si>
    <t>-801399589</t>
  </si>
  <si>
    <t>Dopravené - paletování kamenných hranolů</t>
  </si>
  <si>
    <t>-524913864</t>
  </si>
  <si>
    <t>R8</t>
  </si>
  <si>
    <t xml:space="preserve">Dodání a osazení betonových dlaždic 300x300x30 mm do nivelety vč.podsypu do štěrkodrtě v tl.do 100 mm s 1% spádem </t>
  </si>
  <si>
    <t>1636144086</t>
  </si>
  <si>
    <t>Poznámka k položce:
dřevěné podium</t>
  </si>
  <si>
    <t>998225111</t>
  </si>
  <si>
    <t>Přesun hmot pro komunikace s krytem z kameniva, monolitickým betonovým nebo živičným  dopravní vzdálenost do 200 m jakékoliv délky objektu</t>
  </si>
  <si>
    <t>624789137</t>
  </si>
  <si>
    <t xml:space="preserve">Poznámka k souboru cen:
1. Ceny lze použít i pro plochy letišť s krytem monolitickým betonovým nebo živičným. </t>
  </si>
  <si>
    <t>PSV</t>
  </si>
  <si>
    <t>Práce a dodávky PSV</t>
  </si>
  <si>
    <t>762</t>
  </si>
  <si>
    <t>Konstrukce tesařské</t>
  </si>
  <si>
    <t>762713110</t>
  </si>
  <si>
    <t>Montáž prostorových vázaných konstrukcí z řeziva hraněného nebo polohraněného  průřezové plochy do 120 cm2</t>
  </si>
  <si>
    <t>-1733432300</t>
  </si>
  <si>
    <t>3,9*4 "modřínový hranol 100x120 mm, d 3900 mm, 4 ks</t>
  </si>
  <si>
    <t>modřínový hranol 100x120 mm, d 3900 mm</t>
  </si>
  <si>
    <t>32</t>
  </si>
  <si>
    <t>84620359</t>
  </si>
  <si>
    <t>762795000</t>
  </si>
  <si>
    <t>Spojovací prostředky prostorových vázaných konstrukcí  hřebíky, svory, fixační prkna</t>
  </si>
  <si>
    <t>1133960787</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</si>
  <si>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</si>
  <si>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 xml:space="preserve">Poznámka k položce:
dřevěné podium
pro montáž terasových prken budou použité nerezové vruty pro montáž bitem Tx25 z ušlechtilé oceli tvrzené (nerezavějící ocel dle DIN 10088) rozměr 5,5 x 60 mm, montáž vrutů bezpodmínečně s předvrtáním
</t>
  </si>
  <si>
    <t>762951003</t>
  </si>
  <si>
    <t>Montáž terasy  podkladního roštu z profilů plných, osové vzdálenosti podpěr přes 420 do 550 mm</t>
  </si>
  <si>
    <t>237726998</t>
  </si>
  <si>
    <t xml:space="preserve">Poznámka k souboru cen:
1. Dřevinami velmi měkkými se rozumí dřeviny smrk, borovice apod., dřevinami měkkými modřín, douglaska, teak apod., dřevinami tvrdými např. akát, dřevinami neobyčejně tvrdými tropické dřeviny. 2. Jako dřevoplast se označují materiály kompozitní ( přibližně 60 % dřeva a 40 % polymerů). 3. Podkladní vrstvy se oceňují cenami katalogu 801-1 Budovy a haly – zděné a monolitické. </t>
  </si>
  <si>
    <t>4*5 "plocha dřevěnéh podia</t>
  </si>
  <si>
    <t>R7</t>
  </si>
  <si>
    <t>modřínový hranol 43 x 58 mm</t>
  </si>
  <si>
    <t>67477091</t>
  </si>
  <si>
    <t>4,9*9</t>
  </si>
  <si>
    <t>4*2</t>
  </si>
  <si>
    <t>762952004</t>
  </si>
  <si>
    <t>Montáž terasy  nášlapné vrstvy z prken z dřevin velmi měkkých nebo měkkých, s broušením, bez povrchové úpravy, spojovaných šroubováním, šířky přes 135 mm</t>
  </si>
  <si>
    <t>1137841763</t>
  </si>
  <si>
    <t>61198126</t>
  </si>
  <si>
    <t>terasový profil dřevěný tl 28mm modřín</t>
  </si>
  <si>
    <t>-1373296600</t>
  </si>
  <si>
    <t>20*1,1 'Přepočtené koeficientem množství</t>
  </si>
  <si>
    <t>R9</t>
  </si>
  <si>
    <t>Vrut terasový 5,0x70 zápust.hl. TX25 A4 nerez</t>
  </si>
  <si>
    <t>1330334658</t>
  </si>
  <si>
    <t>9*34*2 " plocha terasy</t>
  </si>
  <si>
    <t>((9*2)+(4*2))*2 "zakrytí terasy - boční prkny</t>
  </si>
  <si>
    <t>762953002</t>
  </si>
  <si>
    <t>Montáž terasy  nátěr dřevěných teras olejem, včetně očištění dvojnásobně</t>
  </si>
  <si>
    <t>834408706</t>
  </si>
  <si>
    <t>1,74*4 "plocha hranolu 100x120 mm, d 3900 mm, 4 ks</t>
  </si>
  <si>
    <t>0,99*4 "plocha hranolu 43x58 mm, d 4900 mm, 4 ks</t>
  </si>
  <si>
    <t>0,81*2 "plocha hranolu 43x58 mm, d 4000 mm, 2 ks</t>
  </si>
  <si>
    <t>1,37*34 "plocha modřínových terasových prken, 34 ks</t>
  </si>
  <si>
    <t>998762101</t>
  </si>
  <si>
    <t>Přesun hmot pro konstrukce tesařské  stanovený z hmotnosti přesunovaného materiálu vodorovná dopravní vzdálenost do 50 m v objektech výšky do 6 m</t>
  </si>
  <si>
    <t>790008374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</si>
  <si>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</si>
  <si>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05 - Stínící plachta</t>
  </si>
  <si>
    <t xml:space="preserve">    2 - Zakládání</t>
  </si>
  <si>
    <t>538875860</t>
  </si>
  <si>
    <t>(0,5*0,5*1,05)*4 " základové patky, 4 ks</t>
  </si>
  <si>
    <t>1468452869</t>
  </si>
  <si>
    <t>Zakládání</t>
  </si>
  <si>
    <t>271532212</t>
  </si>
  <si>
    <t>Podsyp pod základové konstrukce se zhutněním a urovnáním povrchu z kameniva hrubého, frakce 16 - 32 mm</t>
  </si>
  <si>
    <t>-1326842775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</si>
  <si>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</si>
  <si>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(0,5*0,5*0,15)*4 " podsyp - základové patky, 4 ks</t>
  </si>
  <si>
    <t>275313711</t>
  </si>
  <si>
    <t>Základy z betonu prostého patky a bloky z betonu kamenem neprokládaného tř. C 20/25</t>
  </si>
  <si>
    <t>-636537362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</si>
  <si>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</si>
  <si>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(0,5*0,5*0,9)*4 " základové patky, 4 ks</t>
  </si>
  <si>
    <t>Dodávka a montáž sluneční plachty 5 x 5 m, písková barva</t>
  </si>
  <si>
    <t>-1331669791</t>
  </si>
  <si>
    <t>Poznámka k položce:
Pevná a impregnovaná textilie (250 g/m2) s odolností proti škodlivému UV záření UPF 50+, barva písková</t>
  </si>
  <si>
    <t>kovový sloup s posuvným okem, antracitová barva, 70/70/3,5 mm, d 250 cm</t>
  </si>
  <si>
    <t>430580637</t>
  </si>
  <si>
    <t xml:space="preserve">kotevní prvek - kovový trn </t>
  </si>
  <si>
    <t>-2029638178</t>
  </si>
  <si>
    <t>Poznámka k položce:
kovový trn, 3 mm pozinkovaná povrchová úprava, vrchní nadzemní část je dutý hranol - vnitřní rozměr cca 5,3 x 5,3 cm, o délce 30 cm, spodní část je trojkřídlý "šíp" k zapíchnutí do země, šíře 10 x 6 cm o délce 70 cm</t>
  </si>
  <si>
    <t>nerezový řetěz, d 2 m</t>
  </si>
  <si>
    <t>-588629265</t>
  </si>
  <si>
    <t>nerezová karabina</t>
  </si>
  <si>
    <t>215495462</t>
  </si>
  <si>
    <t>nerezový napínací hák M10 délka 26 cm</t>
  </si>
  <si>
    <t>-13874084</t>
  </si>
  <si>
    <t>06 - Didaktické prvky</t>
  </si>
  <si>
    <t xml:space="preserve">    10 - Technické prvky</t>
  </si>
  <si>
    <t>-584345232</t>
  </si>
  <si>
    <t>((0,3*1,05*0,1)*2+(0,3*2,025*0,1)*2)*4 " podklad pro vyvýšené záhony, hl. 100 mm</t>
  </si>
  <si>
    <t>1013998311</t>
  </si>
  <si>
    <t>Poznámka k položce:
odvoz na skládku</t>
  </si>
  <si>
    <t>-497994552</t>
  </si>
  <si>
    <t>-1112979670</t>
  </si>
  <si>
    <t>(1*2*0,45)*4 "substrát do vyvýšených záhonů</t>
  </si>
  <si>
    <t>Dodání písku na svah</t>
  </si>
  <si>
    <t>775597613</t>
  </si>
  <si>
    <t xml:space="preserve">Poznámka k položce:
zapískování svahu, vrstva 100 mm, 26*0,1= 2,6 m3 </t>
  </si>
  <si>
    <t>26*0,1 "plocha zapískování 26 m2, vrstva 100 mm</t>
  </si>
  <si>
    <t>2,6*1,6 'Přepočtené koeficientem množství</t>
  </si>
  <si>
    <t>Dopravné náklady - písek</t>
  </si>
  <si>
    <t>1138361566</t>
  </si>
  <si>
    <t>1428435267</t>
  </si>
  <si>
    <t>((0,3*1,05*0,1)*2+(0,3*2,025*0,1)*2)*4 " podklad pro vyvýšené záhony ŠD 16/32, hl. 100 mm</t>
  </si>
  <si>
    <t>Technické prvky</t>
  </si>
  <si>
    <t>Dodání a montáž dřevěného vyvýšeného záhonu 1 x 2 x 0,45 m</t>
  </si>
  <si>
    <t>-305373091</t>
  </si>
  <si>
    <t>Dodání a montáž didaktických tabulí</t>
  </si>
  <si>
    <t>462804839</t>
  </si>
  <si>
    <t>Poznámka k položce:
montáž tabule na kamennou zeď</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</si>
</sst>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5" fillId="0" borderId="14" xfId="0" applyNumberFormat="1" applyFont="1" applyBorder="1" applyAlignment="1" applyProtection="1">
      <alignment horizontal="right" vertical="center"/>
      <protection/>
    </xf>
    <xf numFmtId="4" fontId="15" fillId="0" borderId="0" xfId="0" applyNumberFormat="1" applyFont="1" applyBorder="1" applyAlignment="1" applyProtection="1">
      <alignment horizontal="righ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4" fontId="32" fillId="0" borderId="12" xfId="0" applyNumberFormat="1" applyFont="1" applyBorder="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4" fontId="23" fillId="0" borderId="20" xfId="0" applyNumberFormat="1" applyFont="1" applyBorder="1" applyAlignment="1" applyProtection="1">
      <alignment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5" t="s">
        <v>0</v>
      </c>
      <c r="AZ1" s="15" t="s">
        <v>1</v>
      </c>
      <c r="BA1" s="15" t="s">
        <v>2</v>
      </c>
      <c r="BB1" s="15" t="s">
        <v>3</v>
      </c>
      <c r="BT1" s="15" t="s">
        <v>4</v>
      </c>
      <c r="BU1" s="15" t="s">
        <v>5</v>
      </c>
      <c r="BV1" s="15" t="s">
        <v>6</v>
      </c>
    </row>
    <row r="2" spans="44:72" s="1" customFormat="1" ht="36.95" customHeight="1">
      <c r="AR2" s="1"/>
      <c r="AS2" s="1"/>
      <c r="AT2" s="1"/>
      <c r="AU2" s="1"/>
      <c r="AV2" s="1"/>
      <c r="AW2" s="1"/>
      <c r="AX2" s="1"/>
      <c r="AY2" s="1"/>
      <c r="AZ2" s="1"/>
      <c r="BA2" s="1"/>
      <c r="BB2" s="1"/>
      <c r="BC2" s="1"/>
      <c r="BD2" s="1"/>
      <c r="BE2" s="1"/>
      <c r="BF2" s="1"/>
      <c r="BG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G4" s="24" t="s">
        <v>12</v>
      </c>
      <c r="BS4" s="16" t="s">
        <v>13</v>
      </c>
    </row>
    <row r="5" spans="2:71" s="1" customFormat="1" ht="12" customHeight="1">
      <c r="B5" s="20"/>
      <c r="C5" s="21"/>
      <c r="D5" s="25" t="s">
        <v>14</v>
      </c>
      <c r="E5" s="21"/>
      <c r="F5" s="21"/>
      <c r="G5" s="21"/>
      <c r="H5" s="21"/>
      <c r="I5" s="21"/>
      <c r="J5" s="21"/>
      <c r="K5" s="26" t="s">
        <v>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G5" s="27" t="s">
        <v>16</v>
      </c>
      <c r="BS5" s="16" t="s">
        <v>7</v>
      </c>
    </row>
    <row r="6" spans="2:71" s="1" customFormat="1" ht="36.95" customHeight="1">
      <c r="B6" s="20"/>
      <c r="C6" s="21"/>
      <c r="D6" s="28" t="s">
        <v>17</v>
      </c>
      <c r="E6" s="21"/>
      <c r="F6" s="21"/>
      <c r="G6" s="21"/>
      <c r="H6" s="21"/>
      <c r="I6" s="21"/>
      <c r="J6" s="21"/>
      <c r="K6" s="29" t="s">
        <v>18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G6" s="30"/>
      <c r="BS6" s="16" t="s">
        <v>7</v>
      </c>
    </row>
    <row r="7" spans="2:71" s="1" customFormat="1" ht="12" customHeight="1">
      <c r="B7" s="20"/>
      <c r="C7" s="21"/>
      <c r="D7" s="31" t="s">
        <v>19</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v>
      </c>
      <c r="AO7" s="21"/>
      <c r="AP7" s="21"/>
      <c r="AQ7" s="21"/>
      <c r="AR7" s="19"/>
      <c r="BG7" s="30"/>
      <c r="BS7" s="16" t="s">
        <v>7</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G8" s="30"/>
      <c r="BS8" s="16" t="s">
        <v>7</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G9" s="30"/>
      <c r="BS9" s="16" t="s">
        <v>7</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v>
      </c>
      <c r="AO10" s="21"/>
      <c r="AP10" s="21"/>
      <c r="AQ10" s="21"/>
      <c r="AR10" s="19"/>
      <c r="BG10" s="30"/>
      <c r="BS10" s="16" t="s">
        <v>7</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v>
      </c>
      <c r="AO11" s="21"/>
      <c r="AP11" s="21"/>
      <c r="AQ11" s="21"/>
      <c r="AR11" s="19"/>
      <c r="BG11" s="30"/>
      <c r="BS11" s="16" t="s">
        <v>7</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G12" s="30"/>
      <c r="BS12" s="16" t="s">
        <v>7</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G13" s="30"/>
      <c r="BS13" s="16" t="s">
        <v>7</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G14" s="30"/>
      <c r="BS14" s="16" t="s">
        <v>7</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G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32</v>
      </c>
      <c r="AO16" s="21"/>
      <c r="AP16" s="21"/>
      <c r="AQ16" s="21"/>
      <c r="AR16" s="19"/>
      <c r="BG16" s="30"/>
      <c r="BS16" s="16" t="s">
        <v>4</v>
      </c>
    </row>
    <row r="17" spans="2:71" s="1" customFormat="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v>
      </c>
      <c r="AO17" s="21"/>
      <c r="AP17" s="21"/>
      <c r="AQ17" s="21"/>
      <c r="AR17" s="19"/>
      <c r="BG17" s="30"/>
      <c r="BS17" s="16" t="s">
        <v>5</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G18" s="30"/>
      <c r="BS18" s="16" t="s">
        <v>7</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v>
      </c>
      <c r="AO19" s="21"/>
      <c r="AP19" s="21"/>
      <c r="AQ19" s="21"/>
      <c r="AR19" s="19"/>
      <c r="BG19" s="30"/>
      <c r="BS19" s="16" t="s">
        <v>7</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v>
      </c>
      <c r="AO20" s="21"/>
      <c r="AP20" s="21"/>
      <c r="AQ20" s="21"/>
      <c r="AR20" s="19"/>
      <c r="BG20" s="30"/>
      <c r="BS20" s="16" t="s">
        <v>4</v>
      </c>
    </row>
    <row r="21" spans="2:59"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G21" s="30"/>
    </row>
    <row r="22" spans="2:59"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G22" s="30"/>
    </row>
    <row r="23" spans="2:59"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G23" s="30"/>
    </row>
    <row r="24" spans="2:59"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G24" s="30"/>
    </row>
    <row r="25" spans="2:59"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G25" s="30"/>
    </row>
    <row r="26" spans="1:59" s="2" customFormat="1" ht="25.9"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G26" s="30"/>
    </row>
    <row r="27" spans="1:59"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G27" s="30"/>
    </row>
    <row r="28" spans="1:59" s="2" customFormat="1" ht="12">
      <c r="A28" s="37"/>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G28" s="30"/>
    </row>
    <row r="29" spans="1:59" s="3" customFormat="1" ht="14.4" customHeight="1">
      <c r="A29" s="3"/>
      <c r="B29" s="45"/>
      <c r="C29" s="46"/>
      <c r="D29" s="31" t="s">
        <v>41</v>
      </c>
      <c r="E29" s="46"/>
      <c r="F29" s="31" t="s">
        <v>42</v>
      </c>
      <c r="G29" s="46"/>
      <c r="H29" s="46"/>
      <c r="I29" s="46"/>
      <c r="J29" s="46"/>
      <c r="K29" s="46"/>
      <c r="L29" s="47">
        <v>0.21</v>
      </c>
      <c r="M29" s="46"/>
      <c r="N29" s="46"/>
      <c r="O29" s="46"/>
      <c r="P29" s="46"/>
      <c r="Q29" s="46"/>
      <c r="R29" s="46"/>
      <c r="S29" s="46"/>
      <c r="T29" s="46"/>
      <c r="U29" s="46"/>
      <c r="V29" s="46"/>
      <c r="W29" s="48">
        <f>ROUND(BB94,2)</f>
        <v>0</v>
      </c>
      <c r="X29" s="46"/>
      <c r="Y29" s="46"/>
      <c r="Z29" s="46"/>
      <c r="AA29" s="46"/>
      <c r="AB29" s="46"/>
      <c r="AC29" s="46"/>
      <c r="AD29" s="46"/>
      <c r="AE29" s="46"/>
      <c r="AF29" s="46"/>
      <c r="AG29" s="46"/>
      <c r="AH29" s="46"/>
      <c r="AI29" s="46"/>
      <c r="AJ29" s="46"/>
      <c r="AK29" s="48">
        <f>ROUND(AX94,2)</f>
        <v>0</v>
      </c>
      <c r="AL29" s="46"/>
      <c r="AM29" s="46"/>
      <c r="AN29" s="46"/>
      <c r="AO29" s="46"/>
      <c r="AP29" s="46"/>
      <c r="AQ29" s="46"/>
      <c r="AR29" s="49"/>
      <c r="BG29" s="50"/>
    </row>
    <row r="30" spans="1:59" s="3" customFormat="1" ht="14.4" customHeight="1">
      <c r="A30" s="3"/>
      <c r="B30" s="45"/>
      <c r="C30" s="46"/>
      <c r="D30" s="46"/>
      <c r="E30" s="46"/>
      <c r="F30" s="31" t="s">
        <v>43</v>
      </c>
      <c r="G30" s="46"/>
      <c r="H30" s="46"/>
      <c r="I30" s="46"/>
      <c r="J30" s="46"/>
      <c r="K30" s="46"/>
      <c r="L30" s="47">
        <v>0.15</v>
      </c>
      <c r="M30" s="46"/>
      <c r="N30" s="46"/>
      <c r="O30" s="46"/>
      <c r="P30" s="46"/>
      <c r="Q30" s="46"/>
      <c r="R30" s="46"/>
      <c r="S30" s="46"/>
      <c r="T30" s="46"/>
      <c r="U30" s="46"/>
      <c r="V30" s="46"/>
      <c r="W30" s="48">
        <f>ROUND(BC94,2)</f>
        <v>0</v>
      </c>
      <c r="X30" s="46"/>
      <c r="Y30" s="46"/>
      <c r="Z30" s="46"/>
      <c r="AA30" s="46"/>
      <c r="AB30" s="46"/>
      <c r="AC30" s="46"/>
      <c r="AD30" s="46"/>
      <c r="AE30" s="46"/>
      <c r="AF30" s="46"/>
      <c r="AG30" s="46"/>
      <c r="AH30" s="46"/>
      <c r="AI30" s="46"/>
      <c r="AJ30" s="46"/>
      <c r="AK30" s="48">
        <f>ROUND(AY94,2)</f>
        <v>0</v>
      </c>
      <c r="AL30" s="46"/>
      <c r="AM30" s="46"/>
      <c r="AN30" s="46"/>
      <c r="AO30" s="46"/>
      <c r="AP30" s="46"/>
      <c r="AQ30" s="46"/>
      <c r="AR30" s="49"/>
      <c r="BG30" s="50"/>
    </row>
    <row r="31" spans="1:59" s="3" customFormat="1" ht="14.4" customHeight="1" hidden="1">
      <c r="A31" s="3"/>
      <c r="B31" s="45"/>
      <c r="C31" s="46"/>
      <c r="D31" s="46"/>
      <c r="E31" s="46"/>
      <c r="F31" s="31" t="s">
        <v>44</v>
      </c>
      <c r="G31" s="46"/>
      <c r="H31" s="46"/>
      <c r="I31" s="46"/>
      <c r="J31" s="46"/>
      <c r="K31" s="46"/>
      <c r="L31" s="47">
        <v>0.21</v>
      </c>
      <c r="M31" s="46"/>
      <c r="N31" s="46"/>
      <c r="O31" s="46"/>
      <c r="P31" s="46"/>
      <c r="Q31" s="46"/>
      <c r="R31" s="46"/>
      <c r="S31" s="46"/>
      <c r="T31" s="46"/>
      <c r="U31" s="46"/>
      <c r="V31" s="46"/>
      <c r="W31" s="48">
        <f>ROUND(BD94,2)</f>
        <v>0</v>
      </c>
      <c r="X31" s="46"/>
      <c r="Y31" s="46"/>
      <c r="Z31" s="46"/>
      <c r="AA31" s="46"/>
      <c r="AB31" s="46"/>
      <c r="AC31" s="46"/>
      <c r="AD31" s="46"/>
      <c r="AE31" s="46"/>
      <c r="AF31" s="46"/>
      <c r="AG31" s="46"/>
      <c r="AH31" s="46"/>
      <c r="AI31" s="46"/>
      <c r="AJ31" s="46"/>
      <c r="AK31" s="48">
        <v>0</v>
      </c>
      <c r="AL31" s="46"/>
      <c r="AM31" s="46"/>
      <c r="AN31" s="46"/>
      <c r="AO31" s="46"/>
      <c r="AP31" s="46"/>
      <c r="AQ31" s="46"/>
      <c r="AR31" s="49"/>
      <c r="BG31" s="50"/>
    </row>
    <row r="32" spans="1:59" s="3" customFormat="1" ht="14.4" customHeight="1" hidden="1">
      <c r="A32" s="3"/>
      <c r="B32" s="45"/>
      <c r="C32" s="46"/>
      <c r="D32" s="46"/>
      <c r="E32" s="46"/>
      <c r="F32" s="31" t="s">
        <v>45</v>
      </c>
      <c r="G32" s="46"/>
      <c r="H32" s="46"/>
      <c r="I32" s="46"/>
      <c r="J32" s="46"/>
      <c r="K32" s="46"/>
      <c r="L32" s="47">
        <v>0.15</v>
      </c>
      <c r="M32" s="46"/>
      <c r="N32" s="46"/>
      <c r="O32" s="46"/>
      <c r="P32" s="46"/>
      <c r="Q32" s="46"/>
      <c r="R32" s="46"/>
      <c r="S32" s="46"/>
      <c r="T32" s="46"/>
      <c r="U32" s="46"/>
      <c r="V32" s="46"/>
      <c r="W32" s="48">
        <f>ROUND(BE94,2)</f>
        <v>0</v>
      </c>
      <c r="X32" s="46"/>
      <c r="Y32" s="46"/>
      <c r="Z32" s="46"/>
      <c r="AA32" s="46"/>
      <c r="AB32" s="46"/>
      <c r="AC32" s="46"/>
      <c r="AD32" s="46"/>
      <c r="AE32" s="46"/>
      <c r="AF32" s="46"/>
      <c r="AG32" s="46"/>
      <c r="AH32" s="46"/>
      <c r="AI32" s="46"/>
      <c r="AJ32" s="46"/>
      <c r="AK32" s="48">
        <v>0</v>
      </c>
      <c r="AL32" s="46"/>
      <c r="AM32" s="46"/>
      <c r="AN32" s="46"/>
      <c r="AO32" s="46"/>
      <c r="AP32" s="46"/>
      <c r="AQ32" s="46"/>
      <c r="AR32" s="49"/>
      <c r="BG32" s="50"/>
    </row>
    <row r="33" spans="1:59" s="3" customFormat="1" ht="14.4" customHeight="1" hidden="1">
      <c r="A33" s="3"/>
      <c r="B33" s="45"/>
      <c r="C33" s="46"/>
      <c r="D33" s="46"/>
      <c r="E33" s="46"/>
      <c r="F33" s="31" t="s">
        <v>46</v>
      </c>
      <c r="G33" s="46"/>
      <c r="H33" s="46"/>
      <c r="I33" s="46"/>
      <c r="J33" s="46"/>
      <c r="K33" s="46"/>
      <c r="L33" s="47">
        <v>0</v>
      </c>
      <c r="M33" s="46"/>
      <c r="N33" s="46"/>
      <c r="O33" s="46"/>
      <c r="P33" s="46"/>
      <c r="Q33" s="46"/>
      <c r="R33" s="46"/>
      <c r="S33" s="46"/>
      <c r="T33" s="46"/>
      <c r="U33" s="46"/>
      <c r="V33" s="46"/>
      <c r="W33" s="48">
        <f>ROUND(BF94,2)</f>
        <v>0</v>
      </c>
      <c r="X33" s="46"/>
      <c r="Y33" s="46"/>
      <c r="Z33" s="46"/>
      <c r="AA33" s="46"/>
      <c r="AB33" s="46"/>
      <c r="AC33" s="46"/>
      <c r="AD33" s="46"/>
      <c r="AE33" s="46"/>
      <c r="AF33" s="46"/>
      <c r="AG33" s="46"/>
      <c r="AH33" s="46"/>
      <c r="AI33" s="46"/>
      <c r="AJ33" s="46"/>
      <c r="AK33" s="48">
        <v>0</v>
      </c>
      <c r="AL33" s="46"/>
      <c r="AM33" s="46"/>
      <c r="AN33" s="46"/>
      <c r="AO33" s="46"/>
      <c r="AP33" s="46"/>
      <c r="AQ33" s="46"/>
      <c r="AR33" s="49"/>
      <c r="BG33" s="50"/>
    </row>
    <row r="34" spans="1:59"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G34" s="30"/>
    </row>
    <row r="35" spans="1:59" s="2" customFormat="1" ht="25.9" customHeight="1">
      <c r="A35" s="37"/>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c r="BG35" s="37"/>
    </row>
    <row r="36" spans="1:59"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G36" s="37"/>
    </row>
    <row r="37" spans="1:59"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G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50</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51</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9" s="2" customFormat="1" ht="12">
      <c r="A60" s="37"/>
      <c r="B60" s="38"/>
      <c r="C60" s="39"/>
      <c r="D60" s="63" t="s">
        <v>52</v>
      </c>
      <c r="E60" s="41"/>
      <c r="F60" s="41"/>
      <c r="G60" s="41"/>
      <c r="H60" s="41"/>
      <c r="I60" s="41"/>
      <c r="J60" s="41"/>
      <c r="K60" s="41"/>
      <c r="L60" s="41"/>
      <c r="M60" s="41"/>
      <c r="N60" s="41"/>
      <c r="O60" s="41"/>
      <c r="P60" s="41"/>
      <c r="Q60" s="41"/>
      <c r="R60" s="41"/>
      <c r="S60" s="41"/>
      <c r="T60" s="41"/>
      <c r="U60" s="41"/>
      <c r="V60" s="63" t="s">
        <v>53</v>
      </c>
      <c r="W60" s="41"/>
      <c r="X60" s="41"/>
      <c r="Y60" s="41"/>
      <c r="Z60" s="41"/>
      <c r="AA60" s="41"/>
      <c r="AB60" s="41"/>
      <c r="AC60" s="41"/>
      <c r="AD60" s="41"/>
      <c r="AE60" s="41"/>
      <c r="AF60" s="41"/>
      <c r="AG60" s="41"/>
      <c r="AH60" s="63" t="s">
        <v>52</v>
      </c>
      <c r="AI60" s="41"/>
      <c r="AJ60" s="41"/>
      <c r="AK60" s="41"/>
      <c r="AL60" s="41"/>
      <c r="AM60" s="63" t="s">
        <v>53</v>
      </c>
      <c r="AN60" s="41"/>
      <c r="AO60" s="41"/>
      <c r="AP60" s="39"/>
      <c r="AQ60" s="39"/>
      <c r="AR60" s="43"/>
      <c r="BG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9" s="2" customFormat="1" ht="12">
      <c r="A64" s="37"/>
      <c r="B64" s="38"/>
      <c r="C64" s="39"/>
      <c r="D64" s="60" t="s">
        <v>54</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55</v>
      </c>
      <c r="AI64" s="64"/>
      <c r="AJ64" s="64"/>
      <c r="AK64" s="64"/>
      <c r="AL64" s="64"/>
      <c r="AM64" s="64"/>
      <c r="AN64" s="64"/>
      <c r="AO64" s="64"/>
      <c r="AP64" s="39"/>
      <c r="AQ64" s="39"/>
      <c r="AR64" s="43"/>
      <c r="BG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9" s="2" customFormat="1" ht="12">
      <c r="A75" s="37"/>
      <c r="B75" s="38"/>
      <c r="C75" s="39"/>
      <c r="D75" s="63" t="s">
        <v>52</v>
      </c>
      <c r="E75" s="41"/>
      <c r="F75" s="41"/>
      <c r="G75" s="41"/>
      <c r="H75" s="41"/>
      <c r="I75" s="41"/>
      <c r="J75" s="41"/>
      <c r="K75" s="41"/>
      <c r="L75" s="41"/>
      <c r="M75" s="41"/>
      <c r="N75" s="41"/>
      <c r="O75" s="41"/>
      <c r="P75" s="41"/>
      <c r="Q75" s="41"/>
      <c r="R75" s="41"/>
      <c r="S75" s="41"/>
      <c r="T75" s="41"/>
      <c r="U75" s="41"/>
      <c r="V75" s="63" t="s">
        <v>53</v>
      </c>
      <c r="W75" s="41"/>
      <c r="X75" s="41"/>
      <c r="Y75" s="41"/>
      <c r="Z75" s="41"/>
      <c r="AA75" s="41"/>
      <c r="AB75" s="41"/>
      <c r="AC75" s="41"/>
      <c r="AD75" s="41"/>
      <c r="AE75" s="41"/>
      <c r="AF75" s="41"/>
      <c r="AG75" s="41"/>
      <c r="AH75" s="63" t="s">
        <v>52</v>
      </c>
      <c r="AI75" s="41"/>
      <c r="AJ75" s="41"/>
      <c r="AK75" s="41"/>
      <c r="AL75" s="41"/>
      <c r="AM75" s="63" t="s">
        <v>53</v>
      </c>
      <c r="AN75" s="41"/>
      <c r="AO75" s="41"/>
      <c r="AP75" s="39"/>
      <c r="AQ75" s="39"/>
      <c r="AR75" s="43"/>
      <c r="BG75" s="37"/>
    </row>
    <row r="76" spans="1:59"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G76" s="37"/>
    </row>
    <row r="77" spans="1:59"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G77" s="37"/>
    </row>
    <row r="81" spans="1:59"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G81" s="37"/>
    </row>
    <row r="82" spans="1:59" s="2" customFormat="1" ht="24.95" customHeight="1">
      <c r="A82" s="37"/>
      <c r="B82" s="38"/>
      <c r="C82" s="22" t="s">
        <v>56</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G82" s="37"/>
    </row>
    <row r="83" spans="1:59"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G83" s="37"/>
    </row>
    <row r="84" spans="1:59" s="4" customFormat="1" ht="12" customHeight="1">
      <c r="A84" s="4"/>
      <c r="B84" s="69"/>
      <c r="C84" s="31" t="s">
        <v>14</v>
      </c>
      <c r="D84" s="70"/>
      <c r="E84" s="70"/>
      <c r="F84" s="70"/>
      <c r="G84" s="70"/>
      <c r="H84" s="70"/>
      <c r="I84" s="70"/>
      <c r="J84" s="70"/>
      <c r="K84" s="70"/>
      <c r="L84" s="70" t="str">
        <f>K5</f>
        <v>2022077</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G84" s="4"/>
    </row>
    <row r="85" spans="1:59" s="5" customFormat="1" ht="36.95" customHeight="1">
      <c r="A85" s="5"/>
      <c r="B85" s="72"/>
      <c r="C85" s="73" t="s">
        <v>17</v>
      </c>
      <c r="D85" s="74"/>
      <c r="E85" s="74"/>
      <c r="F85" s="74"/>
      <c r="G85" s="74"/>
      <c r="H85" s="74"/>
      <c r="I85" s="74"/>
      <c r="J85" s="74"/>
      <c r="K85" s="74"/>
      <c r="L85" s="75" t="str">
        <f>K6</f>
        <v>Přírodní zahrada - MŠ Divadelní nám., Cheb</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G85" s="5"/>
    </row>
    <row r="86" spans="1:59"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G86" s="37"/>
    </row>
    <row r="87" spans="1:59" s="2" customFormat="1" ht="12" customHeight="1">
      <c r="A87" s="37"/>
      <c r="B87" s="38"/>
      <c r="C87" s="31" t="s">
        <v>21</v>
      </c>
      <c r="D87" s="39"/>
      <c r="E87" s="39"/>
      <c r="F87" s="39"/>
      <c r="G87" s="39"/>
      <c r="H87" s="39"/>
      <c r="I87" s="39"/>
      <c r="J87" s="39"/>
      <c r="K87" s="39"/>
      <c r="L87" s="77" t="str">
        <f>IF(K8="","",K8)</f>
        <v>Cheb</v>
      </c>
      <c r="M87" s="39"/>
      <c r="N87" s="39"/>
      <c r="O87" s="39"/>
      <c r="P87" s="39"/>
      <c r="Q87" s="39"/>
      <c r="R87" s="39"/>
      <c r="S87" s="39"/>
      <c r="T87" s="39"/>
      <c r="U87" s="39"/>
      <c r="V87" s="39"/>
      <c r="W87" s="39"/>
      <c r="X87" s="39"/>
      <c r="Y87" s="39"/>
      <c r="Z87" s="39"/>
      <c r="AA87" s="39"/>
      <c r="AB87" s="39"/>
      <c r="AC87" s="39"/>
      <c r="AD87" s="39"/>
      <c r="AE87" s="39"/>
      <c r="AF87" s="39"/>
      <c r="AG87" s="39"/>
      <c r="AH87" s="39"/>
      <c r="AI87" s="31" t="s">
        <v>23</v>
      </c>
      <c r="AJ87" s="39"/>
      <c r="AK87" s="39"/>
      <c r="AL87" s="39"/>
      <c r="AM87" s="78" t="str">
        <f>IF(AN8="","",AN8)</f>
        <v>20. 9. 2022</v>
      </c>
      <c r="AN87" s="78"/>
      <c r="AO87" s="39"/>
      <c r="AP87" s="39"/>
      <c r="AQ87" s="39"/>
      <c r="AR87" s="43"/>
      <c r="BG87" s="37"/>
    </row>
    <row r="88" spans="1:59"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G88" s="37"/>
    </row>
    <row r="89" spans="1:59" s="2" customFormat="1" ht="15.15" customHeight="1">
      <c r="A89" s="37"/>
      <c r="B89" s="38"/>
      <c r="C89" s="31" t="s">
        <v>25</v>
      </c>
      <c r="D89" s="39"/>
      <c r="E89" s="39"/>
      <c r="F89" s="39"/>
      <c r="G89" s="39"/>
      <c r="H89" s="39"/>
      <c r="I89" s="39"/>
      <c r="J89" s="39"/>
      <c r="K89" s="39"/>
      <c r="L89" s="70" t="str">
        <f>IF(E11="","",E11)</f>
        <v>Město Cheb</v>
      </c>
      <c r="M89" s="39"/>
      <c r="N89" s="39"/>
      <c r="O89" s="39"/>
      <c r="P89" s="39"/>
      <c r="Q89" s="39"/>
      <c r="R89" s="39"/>
      <c r="S89" s="39"/>
      <c r="T89" s="39"/>
      <c r="U89" s="39"/>
      <c r="V89" s="39"/>
      <c r="W89" s="39"/>
      <c r="X89" s="39"/>
      <c r="Y89" s="39"/>
      <c r="Z89" s="39"/>
      <c r="AA89" s="39"/>
      <c r="AB89" s="39"/>
      <c r="AC89" s="39"/>
      <c r="AD89" s="39"/>
      <c r="AE89" s="39"/>
      <c r="AF89" s="39"/>
      <c r="AG89" s="39"/>
      <c r="AH89" s="39"/>
      <c r="AI89" s="31" t="s">
        <v>31</v>
      </c>
      <c r="AJ89" s="39"/>
      <c r="AK89" s="39"/>
      <c r="AL89" s="39"/>
      <c r="AM89" s="79" t="str">
        <f>IF(E17="","",E17)</f>
        <v>Ing. Nikola Prinzová</v>
      </c>
      <c r="AN89" s="70"/>
      <c r="AO89" s="70"/>
      <c r="AP89" s="70"/>
      <c r="AQ89" s="39"/>
      <c r="AR89" s="43"/>
      <c r="AS89" s="80" t="s">
        <v>57</v>
      </c>
      <c r="AT89" s="81"/>
      <c r="AU89" s="82"/>
      <c r="AV89" s="82"/>
      <c r="AW89" s="82"/>
      <c r="AX89" s="82"/>
      <c r="AY89" s="82"/>
      <c r="AZ89" s="82"/>
      <c r="BA89" s="82"/>
      <c r="BB89" s="82"/>
      <c r="BC89" s="82"/>
      <c r="BD89" s="82"/>
      <c r="BE89" s="82"/>
      <c r="BF89" s="83"/>
      <c r="BG89" s="37"/>
    </row>
    <row r="90" spans="1:59" s="2" customFormat="1" ht="15.15" customHeight="1">
      <c r="A90" s="37"/>
      <c r="B90" s="38"/>
      <c r="C90" s="31" t="s">
        <v>29</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34</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6"/>
      <c r="BE90" s="86"/>
      <c r="BF90" s="87"/>
      <c r="BG90" s="37"/>
    </row>
    <row r="91" spans="1:59"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0"/>
      <c r="BE91" s="90"/>
      <c r="BF91" s="91"/>
      <c r="BG91" s="37"/>
    </row>
    <row r="92" spans="1:59" s="2" customFormat="1" ht="29.25" customHeight="1">
      <c r="A92" s="37"/>
      <c r="B92" s="38"/>
      <c r="C92" s="92" t="s">
        <v>58</v>
      </c>
      <c r="D92" s="93"/>
      <c r="E92" s="93"/>
      <c r="F92" s="93"/>
      <c r="G92" s="93"/>
      <c r="H92" s="94"/>
      <c r="I92" s="95" t="s">
        <v>59</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60</v>
      </c>
      <c r="AH92" s="93"/>
      <c r="AI92" s="93"/>
      <c r="AJ92" s="93"/>
      <c r="AK92" s="93"/>
      <c r="AL92" s="93"/>
      <c r="AM92" s="93"/>
      <c r="AN92" s="95" t="s">
        <v>61</v>
      </c>
      <c r="AO92" s="93"/>
      <c r="AP92" s="97"/>
      <c r="AQ92" s="98" t="s">
        <v>62</v>
      </c>
      <c r="AR92" s="43"/>
      <c r="AS92" s="99" t="s">
        <v>63</v>
      </c>
      <c r="AT92" s="100" t="s">
        <v>64</v>
      </c>
      <c r="AU92" s="100" t="s">
        <v>65</v>
      </c>
      <c r="AV92" s="100" t="s">
        <v>66</v>
      </c>
      <c r="AW92" s="100" t="s">
        <v>67</v>
      </c>
      <c r="AX92" s="100" t="s">
        <v>68</v>
      </c>
      <c r="AY92" s="100" t="s">
        <v>69</v>
      </c>
      <c r="AZ92" s="100" t="s">
        <v>70</v>
      </c>
      <c r="BA92" s="100" t="s">
        <v>71</v>
      </c>
      <c r="BB92" s="100" t="s">
        <v>72</v>
      </c>
      <c r="BC92" s="100" t="s">
        <v>73</v>
      </c>
      <c r="BD92" s="100" t="s">
        <v>74</v>
      </c>
      <c r="BE92" s="100" t="s">
        <v>75</v>
      </c>
      <c r="BF92" s="101" t="s">
        <v>76</v>
      </c>
      <c r="BG92" s="37"/>
    </row>
    <row r="93" spans="1:59"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3"/>
      <c r="BE93" s="103"/>
      <c r="BF93" s="104"/>
      <c r="BG93" s="37"/>
    </row>
    <row r="94" spans="1:90" s="6" customFormat="1" ht="32.4" customHeight="1">
      <c r="A94" s="6"/>
      <c r="B94" s="105"/>
      <c r="C94" s="106" t="s">
        <v>77</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ROUND(SUM(AG95:AG100),2)</f>
        <v>0</v>
      </c>
      <c r="AH94" s="108"/>
      <c r="AI94" s="108"/>
      <c r="AJ94" s="108"/>
      <c r="AK94" s="108"/>
      <c r="AL94" s="108"/>
      <c r="AM94" s="108"/>
      <c r="AN94" s="109">
        <f>SUM(AG94,AV94)</f>
        <v>0</v>
      </c>
      <c r="AO94" s="109"/>
      <c r="AP94" s="109"/>
      <c r="AQ94" s="110" t="s">
        <v>1</v>
      </c>
      <c r="AR94" s="111"/>
      <c r="AS94" s="112">
        <f>ROUND(SUM(AS95:AS100),2)</f>
        <v>0</v>
      </c>
      <c r="AT94" s="113">
        <f>ROUND(SUM(AT95:AT100),2)</f>
        <v>0</v>
      </c>
      <c r="AU94" s="114">
        <f>ROUND(SUM(AU95:AU100),2)</f>
        <v>0</v>
      </c>
      <c r="AV94" s="114">
        <f>ROUND(SUM(AX94:AY94),2)</f>
        <v>0</v>
      </c>
      <c r="AW94" s="115">
        <f>ROUND(SUM(AW95:AW100),5)</f>
        <v>0</v>
      </c>
      <c r="AX94" s="114">
        <f>ROUND(BB94*L29,2)</f>
        <v>0</v>
      </c>
      <c r="AY94" s="114">
        <f>ROUND(BC94*L30,2)</f>
        <v>0</v>
      </c>
      <c r="AZ94" s="114">
        <f>ROUND(BD94*L29,2)</f>
        <v>0</v>
      </c>
      <c r="BA94" s="114">
        <f>ROUND(BE94*L30,2)</f>
        <v>0</v>
      </c>
      <c r="BB94" s="114">
        <f>ROUND(SUM(BB95:BB100),2)</f>
        <v>0</v>
      </c>
      <c r="BC94" s="114">
        <f>ROUND(SUM(BC95:BC100),2)</f>
        <v>0</v>
      </c>
      <c r="BD94" s="114">
        <f>ROUND(SUM(BD95:BD100),2)</f>
        <v>0</v>
      </c>
      <c r="BE94" s="114">
        <f>ROUND(SUM(BE95:BE100),2)</f>
        <v>0</v>
      </c>
      <c r="BF94" s="116">
        <f>ROUND(SUM(BF95:BF100),2)</f>
        <v>0</v>
      </c>
      <c r="BG94" s="6"/>
      <c r="BS94" s="117" t="s">
        <v>78</v>
      </c>
      <c r="BT94" s="117" t="s">
        <v>79</v>
      </c>
      <c r="BU94" s="118" t="s">
        <v>80</v>
      </c>
      <c r="BV94" s="117" t="s">
        <v>81</v>
      </c>
      <c r="BW94" s="117" t="s">
        <v>6</v>
      </c>
      <c r="BX94" s="117" t="s">
        <v>82</v>
      </c>
      <c r="CL94" s="117" t="s">
        <v>1</v>
      </c>
    </row>
    <row r="95" spans="1:91" s="7" customFormat="1" ht="16.5" customHeight="1">
      <c r="A95" s="119" t="s">
        <v>83</v>
      </c>
      <c r="B95" s="120"/>
      <c r="C95" s="121"/>
      <c r="D95" s="122" t="s">
        <v>84</v>
      </c>
      <c r="E95" s="122"/>
      <c r="F95" s="122"/>
      <c r="G95" s="122"/>
      <c r="H95" s="122"/>
      <c r="I95" s="123"/>
      <c r="J95" s="122" t="s">
        <v>85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'01 - Výsadba stromů'!K32</f>
        <v>0</v>
      </c>
      <c r="AH95" s="123"/>
      <c r="AI95" s="123"/>
      <c r="AJ95" s="123"/>
      <c r="AK95" s="123"/>
      <c r="AL95" s="123"/>
      <c r="AM95" s="123"/>
      <c r="AN95" s="124">
        <f>SUM(AG95,AV95)</f>
        <v>0</v>
      </c>
      <c r="AO95" s="123"/>
      <c r="AP95" s="123"/>
      <c r="AQ95" s="125" t="s">
        <v>86</v>
      </c>
      <c r="AR95" s="126"/>
      <c r="AS95" s="127">
        <f>'01 - Výsadba stromů'!K30</f>
        <v>0</v>
      </c>
      <c r="AT95" s="128">
        <f>'01 - Výsadba stromů'!K31</f>
        <v>0</v>
      </c>
      <c r="AU95" s="128">
        <v>0</v>
      </c>
      <c r="AV95" s="128">
        <f>ROUND(SUM(AX95:AY95),2)</f>
        <v>0</v>
      </c>
      <c r="AW95" s="129">
        <f>'01 - Výsadba stromů'!T120</f>
        <v>0</v>
      </c>
      <c r="AX95" s="128">
        <f>'01 - Výsadba stromů'!K35</f>
        <v>0</v>
      </c>
      <c r="AY95" s="128">
        <f>'01 - Výsadba stromů'!K36</f>
        <v>0</v>
      </c>
      <c r="AZ95" s="128">
        <f>'01 - Výsadba stromů'!K37</f>
        <v>0</v>
      </c>
      <c r="BA95" s="128">
        <f>'01 - Výsadba stromů'!K38</f>
        <v>0</v>
      </c>
      <c r="BB95" s="128">
        <f>'01 - Výsadba stromů'!F35</f>
        <v>0</v>
      </c>
      <c r="BC95" s="128">
        <f>'01 - Výsadba stromů'!F36</f>
        <v>0</v>
      </c>
      <c r="BD95" s="128">
        <f>'01 - Výsadba stromů'!F37</f>
        <v>0</v>
      </c>
      <c r="BE95" s="128">
        <f>'01 - Výsadba stromů'!F38</f>
        <v>0</v>
      </c>
      <c r="BF95" s="130">
        <f>'01 - Výsadba stromů'!F39</f>
        <v>0</v>
      </c>
      <c r="BG95" s="7"/>
      <c r="BT95" s="131" t="s">
        <v>87</v>
      </c>
      <c r="BV95" s="131" t="s">
        <v>81</v>
      </c>
      <c r="BW95" s="131" t="s">
        <v>88</v>
      </c>
      <c r="BX95" s="131" t="s">
        <v>6</v>
      </c>
      <c r="CL95" s="131" t="s">
        <v>1</v>
      </c>
      <c r="CM95" s="131" t="s">
        <v>89</v>
      </c>
    </row>
    <row r="96" spans="1:91" s="7" customFormat="1" ht="16.5" customHeight="1">
      <c r="A96" s="119" t="s">
        <v>83</v>
      </c>
      <c r="B96" s="120"/>
      <c r="C96" s="121"/>
      <c r="D96" s="122" t="s">
        <v>90</v>
      </c>
      <c r="E96" s="122"/>
      <c r="F96" s="122"/>
      <c r="G96" s="122"/>
      <c r="H96" s="122"/>
      <c r="I96" s="123"/>
      <c r="J96" s="122" t="s">
        <v>91</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'02 - Výsadba keřů a popín...'!K32</f>
        <v>0</v>
      </c>
      <c r="AH96" s="123"/>
      <c r="AI96" s="123"/>
      <c r="AJ96" s="123"/>
      <c r="AK96" s="123"/>
      <c r="AL96" s="123"/>
      <c r="AM96" s="123"/>
      <c r="AN96" s="124">
        <f>SUM(AG96,AV96)</f>
        <v>0</v>
      </c>
      <c r="AO96" s="123"/>
      <c r="AP96" s="123"/>
      <c r="AQ96" s="125" t="s">
        <v>86</v>
      </c>
      <c r="AR96" s="126"/>
      <c r="AS96" s="127">
        <f>'02 - Výsadba keřů a popín...'!K30</f>
        <v>0</v>
      </c>
      <c r="AT96" s="128">
        <f>'02 - Výsadba keřů a popín...'!K31</f>
        <v>0</v>
      </c>
      <c r="AU96" s="128">
        <v>0</v>
      </c>
      <c r="AV96" s="128">
        <f>ROUND(SUM(AX96:AY96),2)</f>
        <v>0</v>
      </c>
      <c r="AW96" s="129">
        <f>'02 - Výsadba keřů a popín...'!T120</f>
        <v>0</v>
      </c>
      <c r="AX96" s="128">
        <f>'02 - Výsadba keřů a popín...'!K35</f>
        <v>0</v>
      </c>
      <c r="AY96" s="128">
        <f>'02 - Výsadba keřů a popín...'!K36</f>
        <v>0</v>
      </c>
      <c r="AZ96" s="128">
        <f>'02 - Výsadba keřů a popín...'!K37</f>
        <v>0</v>
      </c>
      <c r="BA96" s="128">
        <f>'02 - Výsadba keřů a popín...'!K38</f>
        <v>0</v>
      </c>
      <c r="BB96" s="128">
        <f>'02 - Výsadba keřů a popín...'!F35</f>
        <v>0</v>
      </c>
      <c r="BC96" s="128">
        <f>'02 - Výsadba keřů a popín...'!F36</f>
        <v>0</v>
      </c>
      <c r="BD96" s="128">
        <f>'02 - Výsadba keřů a popín...'!F37</f>
        <v>0</v>
      </c>
      <c r="BE96" s="128">
        <f>'02 - Výsadba keřů a popín...'!F38</f>
        <v>0</v>
      </c>
      <c r="BF96" s="130">
        <f>'02 - Výsadba keřů a popín...'!F39</f>
        <v>0</v>
      </c>
      <c r="BG96" s="7"/>
      <c r="BT96" s="131" t="s">
        <v>87</v>
      </c>
      <c r="BV96" s="131" t="s">
        <v>81</v>
      </c>
      <c r="BW96" s="131" t="s">
        <v>92</v>
      </c>
      <c r="BX96" s="131" t="s">
        <v>6</v>
      </c>
      <c r="CL96" s="131" t="s">
        <v>1</v>
      </c>
      <c r="CM96" s="131" t="s">
        <v>89</v>
      </c>
    </row>
    <row r="97" spans="1:91" s="7" customFormat="1" ht="16.5" customHeight="1">
      <c r="A97" s="119" t="s">
        <v>83</v>
      </c>
      <c r="B97" s="120"/>
      <c r="C97" s="121"/>
      <c r="D97" s="122" t="s">
        <v>93</v>
      </c>
      <c r="E97" s="122"/>
      <c r="F97" s="122"/>
      <c r="G97" s="122"/>
      <c r="H97" s="122"/>
      <c r="I97" s="123"/>
      <c r="J97" s="122" t="s">
        <v>94</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'03 - Květnatá louka'!K32</f>
        <v>0</v>
      </c>
      <c r="AH97" s="123"/>
      <c r="AI97" s="123"/>
      <c r="AJ97" s="123"/>
      <c r="AK97" s="123"/>
      <c r="AL97" s="123"/>
      <c r="AM97" s="123"/>
      <c r="AN97" s="124">
        <f>SUM(AG97,AV97)</f>
        <v>0</v>
      </c>
      <c r="AO97" s="123"/>
      <c r="AP97" s="123"/>
      <c r="AQ97" s="125" t="s">
        <v>86</v>
      </c>
      <c r="AR97" s="126"/>
      <c r="AS97" s="127">
        <f>'03 - Květnatá louka'!K30</f>
        <v>0</v>
      </c>
      <c r="AT97" s="128">
        <f>'03 - Květnatá louka'!K31</f>
        <v>0</v>
      </c>
      <c r="AU97" s="128">
        <v>0</v>
      </c>
      <c r="AV97" s="128">
        <f>ROUND(SUM(AX97:AY97),2)</f>
        <v>0</v>
      </c>
      <c r="AW97" s="129">
        <f>'03 - Květnatá louka'!T119</f>
        <v>0</v>
      </c>
      <c r="AX97" s="128">
        <f>'03 - Květnatá louka'!K35</f>
        <v>0</v>
      </c>
      <c r="AY97" s="128">
        <f>'03 - Květnatá louka'!K36</f>
        <v>0</v>
      </c>
      <c r="AZ97" s="128">
        <f>'03 - Květnatá louka'!K37</f>
        <v>0</v>
      </c>
      <c r="BA97" s="128">
        <f>'03 - Květnatá louka'!K38</f>
        <v>0</v>
      </c>
      <c r="BB97" s="128">
        <f>'03 - Květnatá louka'!F35</f>
        <v>0</v>
      </c>
      <c r="BC97" s="128">
        <f>'03 - Květnatá louka'!F36</f>
        <v>0</v>
      </c>
      <c r="BD97" s="128">
        <f>'03 - Květnatá louka'!F37</f>
        <v>0</v>
      </c>
      <c r="BE97" s="128">
        <f>'03 - Květnatá louka'!F38</f>
        <v>0</v>
      </c>
      <c r="BF97" s="130">
        <f>'03 - Květnatá louka'!F39</f>
        <v>0</v>
      </c>
      <c r="BG97" s="7"/>
      <c r="BT97" s="131" t="s">
        <v>87</v>
      </c>
      <c r="BV97" s="131" t="s">
        <v>81</v>
      </c>
      <c r="BW97" s="131" t="s">
        <v>95</v>
      </c>
      <c r="BX97" s="131" t="s">
        <v>6</v>
      </c>
      <c r="CL97" s="131" t="s">
        <v>1</v>
      </c>
      <c r="CM97" s="131" t="s">
        <v>89</v>
      </c>
    </row>
    <row r="98" spans="1:91" s="7" customFormat="1" ht="16.5" customHeight="1">
      <c r="A98" s="119" t="s">
        <v>83</v>
      </c>
      <c r="B98" s="120"/>
      <c r="C98" s="121"/>
      <c r="D98" s="122" t="s">
        <v>96</v>
      </c>
      <c r="E98" s="122"/>
      <c r="F98" s="122"/>
      <c r="G98" s="122"/>
      <c r="H98" s="122"/>
      <c r="I98" s="123"/>
      <c r="J98" s="122" t="s">
        <v>97</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'04 - Kamenný amfiteátr'!K32</f>
        <v>0</v>
      </c>
      <c r="AH98" s="123"/>
      <c r="AI98" s="123"/>
      <c r="AJ98" s="123"/>
      <c r="AK98" s="123"/>
      <c r="AL98" s="123"/>
      <c r="AM98" s="123"/>
      <c r="AN98" s="124">
        <f>SUM(AG98,AV98)</f>
        <v>0</v>
      </c>
      <c r="AO98" s="123"/>
      <c r="AP98" s="123"/>
      <c r="AQ98" s="125" t="s">
        <v>86</v>
      </c>
      <c r="AR98" s="126"/>
      <c r="AS98" s="127">
        <f>'04 - Kamenný amfiteátr'!K30</f>
        <v>0</v>
      </c>
      <c r="AT98" s="128">
        <f>'04 - Kamenný amfiteátr'!K31</f>
        <v>0</v>
      </c>
      <c r="AU98" s="128">
        <v>0</v>
      </c>
      <c r="AV98" s="128">
        <f>ROUND(SUM(AX98:AY98),2)</f>
        <v>0</v>
      </c>
      <c r="AW98" s="129">
        <f>'04 - Kamenný amfiteátr'!T122</f>
        <v>0</v>
      </c>
      <c r="AX98" s="128">
        <f>'04 - Kamenný amfiteátr'!K35</f>
        <v>0</v>
      </c>
      <c r="AY98" s="128">
        <f>'04 - Kamenný amfiteátr'!K36</f>
        <v>0</v>
      </c>
      <c r="AZ98" s="128">
        <f>'04 - Kamenný amfiteátr'!K37</f>
        <v>0</v>
      </c>
      <c r="BA98" s="128">
        <f>'04 - Kamenný amfiteátr'!K38</f>
        <v>0</v>
      </c>
      <c r="BB98" s="128">
        <f>'04 - Kamenný amfiteátr'!F35</f>
        <v>0</v>
      </c>
      <c r="BC98" s="128">
        <f>'04 - Kamenný amfiteátr'!F36</f>
        <v>0</v>
      </c>
      <c r="BD98" s="128">
        <f>'04 - Kamenný amfiteátr'!F37</f>
        <v>0</v>
      </c>
      <c r="BE98" s="128">
        <f>'04 - Kamenný amfiteátr'!F38</f>
        <v>0</v>
      </c>
      <c r="BF98" s="130">
        <f>'04 - Kamenný amfiteátr'!F39</f>
        <v>0</v>
      </c>
      <c r="BG98" s="7"/>
      <c r="BT98" s="131" t="s">
        <v>87</v>
      </c>
      <c r="BV98" s="131" t="s">
        <v>81</v>
      </c>
      <c r="BW98" s="131" t="s">
        <v>98</v>
      </c>
      <c r="BX98" s="131" t="s">
        <v>6</v>
      </c>
      <c r="CL98" s="131" t="s">
        <v>1</v>
      </c>
      <c r="CM98" s="131" t="s">
        <v>89</v>
      </c>
    </row>
    <row r="99" spans="1:91" s="7" customFormat="1" ht="16.5" customHeight="1">
      <c r="A99" s="119" t="s">
        <v>83</v>
      </c>
      <c r="B99" s="120"/>
      <c r="C99" s="121"/>
      <c r="D99" s="122" t="s">
        <v>99</v>
      </c>
      <c r="E99" s="122"/>
      <c r="F99" s="122"/>
      <c r="G99" s="122"/>
      <c r="H99" s="122"/>
      <c r="I99" s="123"/>
      <c r="J99" s="122" t="s">
        <v>100</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'05 - Stínící plachta'!K32</f>
        <v>0</v>
      </c>
      <c r="AH99" s="123"/>
      <c r="AI99" s="123"/>
      <c r="AJ99" s="123"/>
      <c r="AK99" s="123"/>
      <c r="AL99" s="123"/>
      <c r="AM99" s="123"/>
      <c r="AN99" s="124">
        <f>SUM(AG99,AV99)</f>
        <v>0</v>
      </c>
      <c r="AO99" s="123"/>
      <c r="AP99" s="123"/>
      <c r="AQ99" s="125" t="s">
        <v>86</v>
      </c>
      <c r="AR99" s="126"/>
      <c r="AS99" s="127">
        <f>'05 - Stínící plachta'!K30</f>
        <v>0</v>
      </c>
      <c r="AT99" s="128">
        <f>'05 - Stínící plachta'!K31</f>
        <v>0</v>
      </c>
      <c r="AU99" s="128">
        <v>0</v>
      </c>
      <c r="AV99" s="128">
        <f>ROUND(SUM(AX99:AY99),2)</f>
        <v>0</v>
      </c>
      <c r="AW99" s="129">
        <f>'05 - Stínící plachta'!T119</f>
        <v>0</v>
      </c>
      <c r="AX99" s="128">
        <f>'05 - Stínící plachta'!K35</f>
        <v>0</v>
      </c>
      <c r="AY99" s="128">
        <f>'05 - Stínící plachta'!K36</f>
        <v>0</v>
      </c>
      <c r="AZ99" s="128">
        <f>'05 - Stínící plachta'!K37</f>
        <v>0</v>
      </c>
      <c r="BA99" s="128">
        <f>'05 - Stínící plachta'!K38</f>
        <v>0</v>
      </c>
      <c r="BB99" s="128">
        <f>'05 - Stínící plachta'!F35</f>
        <v>0</v>
      </c>
      <c r="BC99" s="128">
        <f>'05 - Stínící plachta'!F36</f>
        <v>0</v>
      </c>
      <c r="BD99" s="128">
        <f>'05 - Stínící plachta'!F37</f>
        <v>0</v>
      </c>
      <c r="BE99" s="128">
        <f>'05 - Stínící plachta'!F38</f>
        <v>0</v>
      </c>
      <c r="BF99" s="130">
        <f>'05 - Stínící plachta'!F39</f>
        <v>0</v>
      </c>
      <c r="BG99" s="7"/>
      <c r="BT99" s="131" t="s">
        <v>87</v>
      </c>
      <c r="BV99" s="131" t="s">
        <v>81</v>
      </c>
      <c r="BW99" s="131" t="s">
        <v>101</v>
      </c>
      <c r="BX99" s="131" t="s">
        <v>6</v>
      </c>
      <c r="CL99" s="131" t="s">
        <v>1</v>
      </c>
      <c r="CM99" s="131" t="s">
        <v>89</v>
      </c>
    </row>
    <row r="100" spans="1:91" s="7" customFormat="1" ht="16.5" customHeight="1">
      <c r="A100" s="119" t="s">
        <v>83</v>
      </c>
      <c r="B100" s="120"/>
      <c r="C100" s="121"/>
      <c r="D100" s="122" t="s">
        <v>102</v>
      </c>
      <c r="E100" s="122"/>
      <c r="F100" s="122"/>
      <c r="G100" s="122"/>
      <c r="H100" s="122"/>
      <c r="I100" s="123"/>
      <c r="J100" s="122" t="s">
        <v>103</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'06 - Didaktické prvky'!K32</f>
        <v>0</v>
      </c>
      <c r="AH100" s="123"/>
      <c r="AI100" s="123"/>
      <c r="AJ100" s="123"/>
      <c r="AK100" s="123"/>
      <c r="AL100" s="123"/>
      <c r="AM100" s="123"/>
      <c r="AN100" s="124">
        <f>SUM(AG100,AV100)</f>
        <v>0</v>
      </c>
      <c r="AO100" s="123"/>
      <c r="AP100" s="123"/>
      <c r="AQ100" s="125" t="s">
        <v>86</v>
      </c>
      <c r="AR100" s="126"/>
      <c r="AS100" s="132">
        <f>'06 - Didaktické prvky'!K30</f>
        <v>0</v>
      </c>
      <c r="AT100" s="133">
        <f>'06 - Didaktické prvky'!K31</f>
        <v>0</v>
      </c>
      <c r="AU100" s="133">
        <v>0</v>
      </c>
      <c r="AV100" s="133">
        <f>ROUND(SUM(AX100:AY100),2)</f>
        <v>0</v>
      </c>
      <c r="AW100" s="134">
        <f>'06 - Didaktické prvky'!T120</f>
        <v>0</v>
      </c>
      <c r="AX100" s="133">
        <f>'06 - Didaktické prvky'!K35</f>
        <v>0</v>
      </c>
      <c r="AY100" s="133">
        <f>'06 - Didaktické prvky'!K36</f>
        <v>0</v>
      </c>
      <c r="AZ100" s="133">
        <f>'06 - Didaktické prvky'!K37</f>
        <v>0</v>
      </c>
      <c r="BA100" s="133">
        <f>'06 - Didaktické prvky'!K38</f>
        <v>0</v>
      </c>
      <c r="BB100" s="133">
        <f>'06 - Didaktické prvky'!F35</f>
        <v>0</v>
      </c>
      <c r="BC100" s="133">
        <f>'06 - Didaktické prvky'!F36</f>
        <v>0</v>
      </c>
      <c r="BD100" s="133">
        <f>'06 - Didaktické prvky'!F37</f>
        <v>0</v>
      </c>
      <c r="BE100" s="133">
        <f>'06 - Didaktické prvky'!F38</f>
        <v>0</v>
      </c>
      <c r="BF100" s="135">
        <f>'06 - Didaktické prvky'!F39</f>
        <v>0</v>
      </c>
      <c r="BG100" s="7"/>
      <c r="BT100" s="131" t="s">
        <v>87</v>
      </c>
      <c r="BV100" s="131" t="s">
        <v>81</v>
      </c>
      <c r="BW100" s="131" t="s">
        <v>104</v>
      </c>
      <c r="BX100" s="131" t="s">
        <v>6</v>
      </c>
      <c r="CL100" s="131" t="s">
        <v>1</v>
      </c>
      <c r="CM100" s="131" t="s">
        <v>89</v>
      </c>
    </row>
    <row r="101" spans="1:59" s="2" customFormat="1" ht="30" customHeight="1">
      <c r="A101" s="37"/>
      <c r="B101" s="3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43"/>
      <c r="AS101" s="37"/>
      <c r="AT101" s="37"/>
      <c r="AU101" s="37"/>
      <c r="AV101" s="37"/>
      <c r="AW101" s="37"/>
      <c r="AX101" s="37"/>
      <c r="AY101" s="37"/>
      <c r="AZ101" s="37"/>
      <c r="BA101" s="37"/>
      <c r="BB101" s="37"/>
      <c r="BC101" s="37"/>
      <c r="BD101" s="37"/>
      <c r="BE101" s="37"/>
      <c r="BF101" s="37"/>
      <c r="BG101" s="37"/>
    </row>
    <row r="102" spans="1:59" s="2" customFormat="1" ht="6.95" customHeight="1">
      <c r="A102" s="37"/>
      <c r="B102" s="65"/>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43"/>
      <c r="AS102" s="37"/>
      <c r="AT102" s="37"/>
      <c r="AU102" s="37"/>
      <c r="AV102" s="37"/>
      <c r="AW102" s="37"/>
      <c r="AX102" s="37"/>
      <c r="AY102" s="37"/>
      <c r="AZ102" s="37"/>
      <c r="BA102" s="37"/>
      <c r="BB102" s="37"/>
      <c r="BC102" s="37"/>
      <c r="BD102" s="37"/>
      <c r="BE102" s="37"/>
      <c r="BF102" s="37"/>
      <c r="BG102" s="37"/>
    </row>
  </sheetData>
  <sheetProtection password="CC35" sheet="1" objects="1" scenarios="1" formatColumns="0" formatRows="0"/>
  <mergeCells count="62">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G94:AM94"/>
    <mergeCell ref="AN94:AP94"/>
    <mergeCell ref="BG5:BG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s>
  <hyperlinks>
    <hyperlink ref="A95" location="'01 - Výsadba stromů'!C2" display="/"/>
    <hyperlink ref="A96" location="'02 - Výsadba keřů a popín...'!C2" display="/"/>
    <hyperlink ref="A97" location="'03 - Květnatá louka'!C2" display="/"/>
    <hyperlink ref="A98" location="'04 - Kamenný amfiteátr'!C2" display="/"/>
    <hyperlink ref="A99" location="'05 - Stínící plachta'!C2" display="/"/>
    <hyperlink ref="A100" location="'06 - Didaktické prvk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88</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107</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ROUND((SUM(BE120:BE184)),2)</f>
        <v>0</v>
      </c>
      <c r="G35" s="37"/>
      <c r="H35" s="37"/>
      <c r="I35" s="155">
        <v>0.21</v>
      </c>
      <c r="J35" s="37"/>
      <c r="K35" s="150">
        <f>ROUND(((SUM(BE120:BE184))*I35),2)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ROUND((SUM(BF120:BF184)),2)</f>
        <v>0</v>
      </c>
      <c r="G36" s="37"/>
      <c r="H36" s="37"/>
      <c r="I36" s="155">
        <v>0.15</v>
      </c>
      <c r="J36" s="37"/>
      <c r="K36" s="150">
        <f>ROUND(((SUM(BF120:BF184))*I36),2)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ROUND((SUM(BG120:BG184)),2)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ROUND((SUM(BH120:BH184)),2)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ROUND((SUM(BI120:BI184)),2)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01 - Výsadba stromů</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9">
        <f>Q173</f>
        <v>0</v>
      </c>
      <c r="J99" s="189">
        <f>R173</f>
        <v>0</v>
      </c>
      <c r="K99" s="189">
        <f>K173</f>
        <v>0</v>
      </c>
      <c r="L99" s="186"/>
      <c r="M99" s="190"/>
      <c r="S99" s="10"/>
      <c r="T99" s="10"/>
      <c r="U99" s="10"/>
      <c r="V99" s="10"/>
      <c r="W99" s="10"/>
      <c r="X99" s="10"/>
      <c r="Y99" s="10"/>
      <c r="Z99" s="10"/>
      <c r="AA99" s="10"/>
      <c r="AB99" s="10"/>
      <c r="AC99" s="10"/>
      <c r="AD99" s="10"/>
      <c r="AE99" s="10"/>
    </row>
    <row r="100" spans="1:31" s="9" customFormat="1" ht="24.95" customHeight="1">
      <c r="A100" s="9"/>
      <c r="B100" s="179"/>
      <c r="C100" s="180"/>
      <c r="D100" s="181" t="s">
        <v>120</v>
      </c>
      <c r="E100" s="182"/>
      <c r="F100" s="182"/>
      <c r="G100" s="182"/>
      <c r="H100" s="182"/>
      <c r="I100" s="183">
        <f>Q175</f>
        <v>0</v>
      </c>
      <c r="J100" s="183">
        <f>R175</f>
        <v>0</v>
      </c>
      <c r="K100" s="183">
        <f>K175</f>
        <v>0</v>
      </c>
      <c r="L100" s="180"/>
      <c r="M100" s="184"/>
      <c r="S100" s="9"/>
      <c r="T100" s="9"/>
      <c r="U100" s="9"/>
      <c r="V100" s="9"/>
      <c r="W100" s="9"/>
      <c r="X100" s="9"/>
      <c r="Y100" s="9"/>
      <c r="Z100" s="9"/>
      <c r="AA100" s="9"/>
      <c r="AB100" s="9"/>
      <c r="AC100" s="9"/>
      <c r="AD100" s="9"/>
      <c r="AE100" s="9"/>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Přírodní zahrada - MŠ Divadelní nám., Cheb</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106</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01 - Výsadba stromů</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Cheb</v>
      </c>
      <c r="G114" s="39"/>
      <c r="H114" s="39"/>
      <c r="I114" s="31" t="s">
        <v>23</v>
      </c>
      <c r="J114" s="78" t="str">
        <f>IF(J12="","",J12)</f>
        <v>20. 9. 2022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25</v>
      </c>
      <c r="D116" s="39"/>
      <c r="E116" s="39"/>
      <c r="F116" s="26" t="str">
        <f>E15</f>
        <v>Město Cheb</v>
      </c>
      <c r="G116" s="39"/>
      <c r="H116" s="39"/>
      <c r="I116" s="31" t="s">
        <v>31</v>
      </c>
      <c r="J116" s="35" t="str">
        <f>E21</f>
        <v>Ing. Nikola Prinzová</v>
      </c>
      <c r="K116" s="39"/>
      <c r="L116" s="39"/>
      <c r="M116" s="62"/>
      <c r="S116" s="37"/>
      <c r="T116" s="37"/>
      <c r="U116" s="37"/>
      <c r="V116" s="37"/>
      <c r="W116" s="37"/>
      <c r="X116" s="37"/>
      <c r="Y116" s="37"/>
      <c r="Z116" s="37"/>
      <c r="AA116" s="37"/>
      <c r="AB116" s="37"/>
      <c r="AC116" s="37"/>
      <c r="AD116" s="37"/>
      <c r="AE116" s="37"/>
    </row>
    <row r="117" spans="1:31" s="2" customFormat="1" ht="15.15" customHeight="1">
      <c r="A117" s="37"/>
      <c r="B117" s="38"/>
      <c r="C117" s="31" t="s">
        <v>29</v>
      </c>
      <c r="D117" s="39"/>
      <c r="E117" s="39"/>
      <c r="F117" s="26" t="str">
        <f>IF(E18="","",E18)</f>
        <v>Vyplň údaj</v>
      </c>
      <c r="G117" s="39"/>
      <c r="H117" s="39"/>
      <c r="I117" s="31" t="s">
        <v>34</v>
      </c>
      <c r="J117" s="35" t="str">
        <f>E24</f>
        <v xml:space="preserve"> </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62</v>
      </c>
      <c r="E119" s="194" t="s">
        <v>58</v>
      </c>
      <c r="F119" s="194" t="s">
        <v>59</v>
      </c>
      <c r="G119" s="194" t="s">
        <v>123</v>
      </c>
      <c r="H119" s="194" t="s">
        <v>124</v>
      </c>
      <c r="I119" s="194" t="s">
        <v>125</v>
      </c>
      <c r="J119" s="194" t="s">
        <v>126</v>
      </c>
      <c r="K119" s="194" t="s">
        <v>114</v>
      </c>
      <c r="L119" s="195" t="s">
        <v>127</v>
      </c>
      <c r="M119" s="196"/>
      <c r="N119" s="99" t="s">
        <v>1</v>
      </c>
      <c r="O119" s="100" t="s">
        <v>41</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Q121+Q175</f>
        <v>0</v>
      </c>
      <c r="R120" s="199">
        <f>R121+R175</f>
        <v>0</v>
      </c>
      <c r="S120" s="103"/>
      <c r="T120" s="200">
        <f>T121+T175</f>
        <v>0</v>
      </c>
      <c r="U120" s="103"/>
      <c r="V120" s="200">
        <f>V121+V175</f>
        <v>0.6282099999999999</v>
      </c>
      <c r="W120" s="103"/>
      <c r="X120" s="201">
        <f>X121+X175</f>
        <v>0</v>
      </c>
      <c r="Y120" s="37"/>
      <c r="Z120" s="37"/>
      <c r="AA120" s="37"/>
      <c r="AB120" s="37"/>
      <c r="AC120" s="37"/>
      <c r="AD120" s="37"/>
      <c r="AE120" s="37"/>
      <c r="AT120" s="16" t="s">
        <v>78</v>
      </c>
      <c r="AU120" s="16" t="s">
        <v>116</v>
      </c>
      <c r="BK120" s="202">
        <f>BK121+BK175</f>
        <v>0</v>
      </c>
    </row>
    <row r="121" spans="1:63" s="12" customFormat="1" ht="25.9" customHeight="1">
      <c r="A121" s="12"/>
      <c r="B121" s="203"/>
      <c r="C121" s="204"/>
      <c r="D121" s="205" t="s">
        <v>78</v>
      </c>
      <c r="E121" s="206" t="s">
        <v>138</v>
      </c>
      <c r="F121" s="206" t="s">
        <v>139</v>
      </c>
      <c r="G121" s="204"/>
      <c r="H121" s="204"/>
      <c r="I121" s="207"/>
      <c r="J121" s="207"/>
      <c r="K121" s="208">
        <f>BK121</f>
        <v>0</v>
      </c>
      <c r="L121" s="204"/>
      <c r="M121" s="209"/>
      <c r="N121" s="210"/>
      <c r="O121" s="211"/>
      <c r="P121" s="211"/>
      <c r="Q121" s="212">
        <f>Q122+Q173</f>
        <v>0</v>
      </c>
      <c r="R121" s="212">
        <f>R122+R173</f>
        <v>0</v>
      </c>
      <c r="S121" s="211"/>
      <c r="T121" s="213">
        <f>T122+T173</f>
        <v>0</v>
      </c>
      <c r="U121" s="211"/>
      <c r="V121" s="213">
        <f>V122+V173</f>
        <v>0.6282099999999999</v>
      </c>
      <c r="W121" s="211"/>
      <c r="X121" s="214">
        <f>X122+X173</f>
        <v>0</v>
      </c>
      <c r="Y121" s="12"/>
      <c r="Z121" s="12"/>
      <c r="AA121" s="12"/>
      <c r="AB121" s="12"/>
      <c r="AC121" s="12"/>
      <c r="AD121" s="12"/>
      <c r="AE121" s="12"/>
      <c r="AR121" s="215" t="s">
        <v>87</v>
      </c>
      <c r="AT121" s="216" t="s">
        <v>78</v>
      </c>
      <c r="AU121" s="216" t="s">
        <v>79</v>
      </c>
      <c r="AY121" s="215" t="s">
        <v>140</v>
      </c>
      <c r="BK121" s="217">
        <f>BK122+BK173</f>
        <v>0</v>
      </c>
    </row>
    <row r="122" spans="1:63" s="12" customFormat="1" ht="22.8" customHeight="1">
      <c r="A122" s="12"/>
      <c r="B122" s="203"/>
      <c r="C122" s="204"/>
      <c r="D122" s="205" t="s">
        <v>78</v>
      </c>
      <c r="E122" s="218" t="s">
        <v>87</v>
      </c>
      <c r="F122" s="218" t="s">
        <v>141</v>
      </c>
      <c r="G122" s="204"/>
      <c r="H122" s="204"/>
      <c r="I122" s="207"/>
      <c r="J122" s="207"/>
      <c r="K122" s="219">
        <f>BK122</f>
        <v>0</v>
      </c>
      <c r="L122" s="204"/>
      <c r="M122" s="209"/>
      <c r="N122" s="210"/>
      <c r="O122" s="211"/>
      <c r="P122" s="211"/>
      <c r="Q122" s="212">
        <f>SUM(Q123:Q172)</f>
        <v>0</v>
      </c>
      <c r="R122" s="212">
        <f>SUM(R123:R172)</f>
        <v>0</v>
      </c>
      <c r="S122" s="211"/>
      <c r="T122" s="213">
        <f>SUM(T123:T172)</f>
        <v>0</v>
      </c>
      <c r="U122" s="211"/>
      <c r="V122" s="213">
        <f>SUM(V123:V172)</f>
        <v>0.6282099999999999</v>
      </c>
      <c r="W122" s="211"/>
      <c r="X122" s="214">
        <f>SUM(X123:X172)</f>
        <v>0</v>
      </c>
      <c r="Y122" s="12"/>
      <c r="Z122" s="12"/>
      <c r="AA122" s="12"/>
      <c r="AB122" s="12"/>
      <c r="AC122" s="12"/>
      <c r="AD122" s="12"/>
      <c r="AE122" s="12"/>
      <c r="AR122" s="215" t="s">
        <v>87</v>
      </c>
      <c r="AT122" s="216" t="s">
        <v>78</v>
      </c>
      <c r="AU122" s="216" t="s">
        <v>87</v>
      </c>
      <c r="AY122" s="215" t="s">
        <v>140</v>
      </c>
      <c r="BK122" s="217">
        <f>SUM(BK123:BK172)</f>
        <v>0</v>
      </c>
    </row>
    <row r="123" spans="1:65" s="2" customFormat="1" ht="44.25" customHeight="1">
      <c r="A123" s="37"/>
      <c r="B123" s="38"/>
      <c r="C123" s="220" t="s">
        <v>87</v>
      </c>
      <c r="D123" s="220" t="s">
        <v>142</v>
      </c>
      <c r="E123" s="221" t="s">
        <v>143</v>
      </c>
      <c r="F123" s="222" t="s">
        <v>144</v>
      </c>
      <c r="G123" s="223" t="s">
        <v>145</v>
      </c>
      <c r="H123" s="224">
        <v>8</v>
      </c>
      <c r="I123" s="225"/>
      <c r="J123" s="225"/>
      <c r="K123" s="226">
        <f>ROUND(P123*H123,2)</f>
        <v>0</v>
      </c>
      <c r="L123" s="222" t="s">
        <v>146</v>
      </c>
      <c r="M123" s="43"/>
      <c r="N123" s="227" t="s">
        <v>1</v>
      </c>
      <c r="O123" s="228" t="s">
        <v>42</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147</v>
      </c>
      <c r="AT123" s="232" t="s">
        <v>142</v>
      </c>
      <c r="AU123" s="232" t="s">
        <v>89</v>
      </c>
      <c r="AY123" s="16" t="s">
        <v>140</v>
      </c>
      <c r="BE123" s="233">
        <f>IF(O123="základní",K123,0)</f>
        <v>0</v>
      </c>
      <c r="BF123" s="233">
        <f>IF(O123="snížená",K123,0)</f>
        <v>0</v>
      </c>
      <c r="BG123" s="233">
        <f>IF(O123="zákl. přenesená",K123,0)</f>
        <v>0</v>
      </c>
      <c r="BH123" s="233">
        <f>IF(O123="sníž. přenesená",K123,0)</f>
        <v>0</v>
      </c>
      <c r="BI123" s="233">
        <f>IF(O123="nulová",K123,0)</f>
        <v>0</v>
      </c>
      <c r="BJ123" s="16" t="s">
        <v>87</v>
      </c>
      <c r="BK123" s="233">
        <f>ROUND(P123*H123,2)</f>
        <v>0</v>
      </c>
      <c r="BL123" s="16" t="s">
        <v>147</v>
      </c>
      <c r="BM123" s="232" t="s">
        <v>148</v>
      </c>
    </row>
    <row r="124" spans="1:47" s="2" customFormat="1" ht="12">
      <c r="A124" s="37"/>
      <c r="B124" s="38"/>
      <c r="C124" s="39"/>
      <c r="D124" s="234" t="s">
        <v>149</v>
      </c>
      <c r="E124" s="39"/>
      <c r="F124" s="235" t="s">
        <v>150</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89</v>
      </c>
    </row>
    <row r="125" spans="1:51" s="13" customFormat="1" ht="12">
      <c r="A125" s="13"/>
      <c r="B125" s="239"/>
      <c r="C125" s="240"/>
      <c r="D125" s="234" t="s">
        <v>151</v>
      </c>
      <c r="E125" s="241" t="s">
        <v>1</v>
      </c>
      <c r="F125" s="242" t="s">
        <v>152</v>
      </c>
      <c r="G125" s="240"/>
      <c r="H125" s="243">
        <v>8</v>
      </c>
      <c r="I125" s="244"/>
      <c r="J125" s="244"/>
      <c r="K125" s="240"/>
      <c r="L125" s="240"/>
      <c r="M125" s="245"/>
      <c r="N125" s="246"/>
      <c r="O125" s="247"/>
      <c r="P125" s="247"/>
      <c r="Q125" s="247"/>
      <c r="R125" s="247"/>
      <c r="S125" s="247"/>
      <c r="T125" s="247"/>
      <c r="U125" s="247"/>
      <c r="V125" s="247"/>
      <c r="W125" s="247"/>
      <c r="X125" s="248"/>
      <c r="Y125" s="13"/>
      <c r="Z125" s="13"/>
      <c r="AA125" s="13"/>
      <c r="AB125" s="13"/>
      <c r="AC125" s="13"/>
      <c r="AD125" s="13"/>
      <c r="AE125" s="13"/>
      <c r="AT125" s="249" t="s">
        <v>151</v>
      </c>
      <c r="AU125" s="249" t="s">
        <v>89</v>
      </c>
      <c r="AV125" s="13" t="s">
        <v>89</v>
      </c>
      <c r="AW125" s="13" t="s">
        <v>5</v>
      </c>
      <c r="AX125" s="13" t="s">
        <v>87</v>
      </c>
      <c r="AY125" s="249" t="s">
        <v>140</v>
      </c>
    </row>
    <row r="126" spans="1:65" s="2" customFormat="1" ht="44.25" customHeight="1">
      <c r="A126" s="37"/>
      <c r="B126" s="38"/>
      <c r="C126" s="220" t="s">
        <v>89</v>
      </c>
      <c r="D126" s="220" t="s">
        <v>142</v>
      </c>
      <c r="E126" s="221" t="s">
        <v>153</v>
      </c>
      <c r="F126" s="222" t="s">
        <v>154</v>
      </c>
      <c r="G126" s="223" t="s">
        <v>145</v>
      </c>
      <c r="H126" s="224">
        <v>1</v>
      </c>
      <c r="I126" s="225"/>
      <c r="J126" s="225"/>
      <c r="K126" s="226">
        <f>ROUND(P126*H126,2)</f>
        <v>0</v>
      </c>
      <c r="L126" s="222" t="s">
        <v>146</v>
      </c>
      <c r="M126" s="43"/>
      <c r="N126" s="227" t="s">
        <v>1</v>
      </c>
      <c r="O126" s="228" t="s">
        <v>42</v>
      </c>
      <c r="P126" s="229">
        <f>I126+J126</f>
        <v>0</v>
      </c>
      <c r="Q126" s="229">
        <f>ROUND(I126*H126,2)</f>
        <v>0</v>
      </c>
      <c r="R126" s="229">
        <f>ROUND(J126*H126,2)</f>
        <v>0</v>
      </c>
      <c r="S126" s="90"/>
      <c r="T126" s="230">
        <f>S126*H126</f>
        <v>0</v>
      </c>
      <c r="U126" s="230">
        <v>0</v>
      </c>
      <c r="V126" s="230">
        <f>U126*H126</f>
        <v>0</v>
      </c>
      <c r="W126" s="230">
        <v>0</v>
      </c>
      <c r="X126" s="231">
        <f>W126*H126</f>
        <v>0</v>
      </c>
      <c r="Y126" s="37"/>
      <c r="Z126" s="37"/>
      <c r="AA126" s="37"/>
      <c r="AB126" s="37"/>
      <c r="AC126" s="37"/>
      <c r="AD126" s="37"/>
      <c r="AE126" s="37"/>
      <c r="AR126" s="232" t="s">
        <v>147</v>
      </c>
      <c r="AT126" s="232" t="s">
        <v>142</v>
      </c>
      <c r="AU126" s="232" t="s">
        <v>89</v>
      </c>
      <c r="AY126" s="16" t="s">
        <v>140</v>
      </c>
      <c r="BE126" s="233">
        <f>IF(O126="základní",K126,0)</f>
        <v>0</v>
      </c>
      <c r="BF126" s="233">
        <f>IF(O126="snížená",K126,0)</f>
        <v>0</v>
      </c>
      <c r="BG126" s="233">
        <f>IF(O126="zákl. přenesená",K126,0)</f>
        <v>0</v>
      </c>
      <c r="BH126" s="233">
        <f>IF(O126="sníž. přenesená",K126,0)</f>
        <v>0</v>
      </c>
      <c r="BI126" s="233">
        <f>IF(O126="nulová",K126,0)</f>
        <v>0</v>
      </c>
      <c r="BJ126" s="16" t="s">
        <v>87</v>
      </c>
      <c r="BK126" s="233">
        <f>ROUND(P126*H126,2)</f>
        <v>0</v>
      </c>
      <c r="BL126" s="16" t="s">
        <v>147</v>
      </c>
      <c r="BM126" s="232" t="s">
        <v>155</v>
      </c>
    </row>
    <row r="127" spans="1:47" s="2" customFormat="1" ht="12">
      <c r="A127" s="37"/>
      <c r="B127" s="38"/>
      <c r="C127" s="39"/>
      <c r="D127" s="234" t="s">
        <v>149</v>
      </c>
      <c r="E127" s="39"/>
      <c r="F127" s="235" t="s">
        <v>150</v>
      </c>
      <c r="G127" s="39"/>
      <c r="H127" s="39"/>
      <c r="I127" s="236"/>
      <c r="J127" s="236"/>
      <c r="K127" s="39"/>
      <c r="L127" s="39"/>
      <c r="M127" s="43"/>
      <c r="N127" s="237"/>
      <c r="O127" s="238"/>
      <c r="P127" s="90"/>
      <c r="Q127" s="90"/>
      <c r="R127" s="90"/>
      <c r="S127" s="90"/>
      <c r="T127" s="90"/>
      <c r="U127" s="90"/>
      <c r="V127" s="90"/>
      <c r="W127" s="90"/>
      <c r="X127" s="91"/>
      <c r="Y127" s="37"/>
      <c r="Z127" s="37"/>
      <c r="AA127" s="37"/>
      <c r="AB127" s="37"/>
      <c r="AC127" s="37"/>
      <c r="AD127" s="37"/>
      <c r="AE127" s="37"/>
      <c r="AT127" s="16" t="s">
        <v>149</v>
      </c>
      <c r="AU127" s="16" t="s">
        <v>89</v>
      </c>
    </row>
    <row r="128" spans="1:51" s="13" customFormat="1" ht="12">
      <c r="A128" s="13"/>
      <c r="B128" s="239"/>
      <c r="C128" s="240"/>
      <c r="D128" s="234" t="s">
        <v>151</v>
      </c>
      <c r="E128" s="241" t="s">
        <v>1</v>
      </c>
      <c r="F128" s="242" t="s">
        <v>156</v>
      </c>
      <c r="G128" s="240"/>
      <c r="H128" s="243">
        <v>1</v>
      </c>
      <c r="I128" s="244"/>
      <c r="J128" s="244"/>
      <c r="K128" s="240"/>
      <c r="L128" s="240"/>
      <c r="M128" s="245"/>
      <c r="N128" s="246"/>
      <c r="O128" s="247"/>
      <c r="P128" s="247"/>
      <c r="Q128" s="247"/>
      <c r="R128" s="247"/>
      <c r="S128" s="247"/>
      <c r="T128" s="247"/>
      <c r="U128" s="247"/>
      <c r="V128" s="247"/>
      <c r="W128" s="247"/>
      <c r="X128" s="248"/>
      <c r="Y128" s="13"/>
      <c r="Z128" s="13"/>
      <c r="AA128" s="13"/>
      <c r="AB128" s="13"/>
      <c r="AC128" s="13"/>
      <c r="AD128" s="13"/>
      <c r="AE128" s="13"/>
      <c r="AT128" s="249" t="s">
        <v>151</v>
      </c>
      <c r="AU128" s="249" t="s">
        <v>89</v>
      </c>
      <c r="AV128" s="13" t="s">
        <v>89</v>
      </c>
      <c r="AW128" s="13" t="s">
        <v>5</v>
      </c>
      <c r="AX128" s="13" t="s">
        <v>87</v>
      </c>
      <c r="AY128" s="249" t="s">
        <v>140</v>
      </c>
    </row>
    <row r="129" spans="1:65" s="2" customFormat="1" ht="24.15" customHeight="1">
      <c r="A129" s="37"/>
      <c r="B129" s="38"/>
      <c r="C129" s="250" t="s">
        <v>157</v>
      </c>
      <c r="D129" s="250" t="s">
        <v>158</v>
      </c>
      <c r="E129" s="251" t="s">
        <v>159</v>
      </c>
      <c r="F129" s="252" t="s">
        <v>160</v>
      </c>
      <c r="G129" s="253" t="s">
        <v>161</v>
      </c>
      <c r="H129" s="254">
        <v>2.1</v>
      </c>
      <c r="I129" s="255"/>
      <c r="J129" s="256"/>
      <c r="K129" s="257">
        <f>ROUND(P129*H129,2)</f>
        <v>0</v>
      </c>
      <c r="L129" s="252" t="s">
        <v>146</v>
      </c>
      <c r="M129" s="258"/>
      <c r="N129" s="259" t="s">
        <v>1</v>
      </c>
      <c r="O129" s="228" t="s">
        <v>42</v>
      </c>
      <c r="P129" s="229">
        <f>I129+J129</f>
        <v>0</v>
      </c>
      <c r="Q129" s="229">
        <f>ROUND(I129*H129,2)</f>
        <v>0</v>
      </c>
      <c r="R129" s="229">
        <f>ROUND(J129*H129,2)</f>
        <v>0</v>
      </c>
      <c r="S129" s="90"/>
      <c r="T129" s="230">
        <f>S129*H129</f>
        <v>0</v>
      </c>
      <c r="U129" s="230">
        <v>0.22</v>
      </c>
      <c r="V129" s="230">
        <f>U129*H129</f>
        <v>0.462</v>
      </c>
      <c r="W129" s="230">
        <v>0</v>
      </c>
      <c r="X129" s="231">
        <f>W129*H129</f>
        <v>0</v>
      </c>
      <c r="Y129" s="37"/>
      <c r="Z129" s="37"/>
      <c r="AA129" s="37"/>
      <c r="AB129" s="37"/>
      <c r="AC129" s="37"/>
      <c r="AD129" s="37"/>
      <c r="AE129" s="37"/>
      <c r="AR129" s="232" t="s">
        <v>162</v>
      </c>
      <c r="AT129" s="232" t="s">
        <v>158</v>
      </c>
      <c r="AU129" s="232" t="s">
        <v>89</v>
      </c>
      <c r="AY129" s="16" t="s">
        <v>140</v>
      </c>
      <c r="BE129" s="233">
        <f>IF(O129="základní",K129,0)</f>
        <v>0</v>
      </c>
      <c r="BF129" s="233">
        <f>IF(O129="snížená",K129,0)</f>
        <v>0</v>
      </c>
      <c r="BG129" s="233">
        <f>IF(O129="zákl. přenesená",K129,0)</f>
        <v>0</v>
      </c>
      <c r="BH129" s="233">
        <f>IF(O129="sníž. přenesená",K129,0)</f>
        <v>0</v>
      </c>
      <c r="BI129" s="233">
        <f>IF(O129="nulová",K129,0)</f>
        <v>0</v>
      </c>
      <c r="BJ129" s="16" t="s">
        <v>87</v>
      </c>
      <c r="BK129" s="233">
        <f>ROUND(P129*H129,2)</f>
        <v>0</v>
      </c>
      <c r="BL129" s="16" t="s">
        <v>147</v>
      </c>
      <c r="BM129" s="232" t="s">
        <v>163</v>
      </c>
    </row>
    <row r="130" spans="1:51" s="13" customFormat="1" ht="12">
      <c r="A130" s="13"/>
      <c r="B130" s="239"/>
      <c r="C130" s="240"/>
      <c r="D130" s="234" t="s">
        <v>151</v>
      </c>
      <c r="E130" s="241" t="s">
        <v>1</v>
      </c>
      <c r="F130" s="242" t="s">
        <v>164</v>
      </c>
      <c r="G130" s="240"/>
      <c r="H130" s="243">
        <v>1.6</v>
      </c>
      <c r="I130" s="244"/>
      <c r="J130" s="244"/>
      <c r="K130" s="240"/>
      <c r="L130" s="240"/>
      <c r="M130" s="245"/>
      <c r="N130" s="246"/>
      <c r="O130" s="247"/>
      <c r="P130" s="247"/>
      <c r="Q130" s="247"/>
      <c r="R130" s="247"/>
      <c r="S130" s="247"/>
      <c r="T130" s="247"/>
      <c r="U130" s="247"/>
      <c r="V130" s="247"/>
      <c r="W130" s="247"/>
      <c r="X130" s="248"/>
      <c r="Y130" s="13"/>
      <c r="Z130" s="13"/>
      <c r="AA130" s="13"/>
      <c r="AB130" s="13"/>
      <c r="AC130" s="13"/>
      <c r="AD130" s="13"/>
      <c r="AE130" s="13"/>
      <c r="AT130" s="249" t="s">
        <v>151</v>
      </c>
      <c r="AU130" s="249" t="s">
        <v>89</v>
      </c>
      <c r="AV130" s="13" t="s">
        <v>89</v>
      </c>
      <c r="AW130" s="13" t="s">
        <v>5</v>
      </c>
      <c r="AX130" s="13" t="s">
        <v>79</v>
      </c>
      <c r="AY130" s="249" t="s">
        <v>140</v>
      </c>
    </row>
    <row r="131" spans="1:51" s="13" customFormat="1" ht="12">
      <c r="A131" s="13"/>
      <c r="B131" s="239"/>
      <c r="C131" s="240"/>
      <c r="D131" s="234" t="s">
        <v>151</v>
      </c>
      <c r="E131" s="241" t="s">
        <v>1</v>
      </c>
      <c r="F131" s="242" t="s">
        <v>165</v>
      </c>
      <c r="G131" s="240"/>
      <c r="H131" s="243">
        <v>0.5</v>
      </c>
      <c r="I131" s="244"/>
      <c r="J131" s="244"/>
      <c r="K131" s="240"/>
      <c r="L131" s="240"/>
      <c r="M131" s="245"/>
      <c r="N131" s="246"/>
      <c r="O131" s="247"/>
      <c r="P131" s="247"/>
      <c r="Q131" s="247"/>
      <c r="R131" s="247"/>
      <c r="S131" s="247"/>
      <c r="T131" s="247"/>
      <c r="U131" s="247"/>
      <c r="V131" s="247"/>
      <c r="W131" s="247"/>
      <c r="X131" s="248"/>
      <c r="Y131" s="13"/>
      <c r="Z131" s="13"/>
      <c r="AA131" s="13"/>
      <c r="AB131" s="13"/>
      <c r="AC131" s="13"/>
      <c r="AD131" s="13"/>
      <c r="AE131" s="13"/>
      <c r="AT131" s="249" t="s">
        <v>151</v>
      </c>
      <c r="AU131" s="249" t="s">
        <v>89</v>
      </c>
      <c r="AV131" s="13" t="s">
        <v>89</v>
      </c>
      <c r="AW131" s="13" t="s">
        <v>5</v>
      </c>
      <c r="AX131" s="13" t="s">
        <v>79</v>
      </c>
      <c r="AY131" s="249" t="s">
        <v>140</v>
      </c>
    </row>
    <row r="132" spans="1:51" s="14" customFormat="1" ht="12">
      <c r="A132" s="14"/>
      <c r="B132" s="260"/>
      <c r="C132" s="261"/>
      <c r="D132" s="234" t="s">
        <v>151</v>
      </c>
      <c r="E132" s="262" t="s">
        <v>1</v>
      </c>
      <c r="F132" s="263" t="s">
        <v>166</v>
      </c>
      <c r="G132" s="261"/>
      <c r="H132" s="264">
        <v>2.1</v>
      </c>
      <c r="I132" s="265"/>
      <c r="J132" s="265"/>
      <c r="K132" s="261"/>
      <c r="L132" s="261"/>
      <c r="M132" s="266"/>
      <c r="N132" s="267"/>
      <c r="O132" s="268"/>
      <c r="P132" s="268"/>
      <c r="Q132" s="268"/>
      <c r="R132" s="268"/>
      <c r="S132" s="268"/>
      <c r="T132" s="268"/>
      <c r="U132" s="268"/>
      <c r="V132" s="268"/>
      <c r="W132" s="268"/>
      <c r="X132" s="269"/>
      <c r="Y132" s="14"/>
      <c r="Z132" s="14"/>
      <c r="AA132" s="14"/>
      <c r="AB132" s="14"/>
      <c r="AC132" s="14"/>
      <c r="AD132" s="14"/>
      <c r="AE132" s="14"/>
      <c r="AT132" s="270" t="s">
        <v>151</v>
      </c>
      <c r="AU132" s="270" t="s">
        <v>89</v>
      </c>
      <c r="AV132" s="14" t="s">
        <v>147</v>
      </c>
      <c r="AW132" s="14" t="s">
        <v>5</v>
      </c>
      <c r="AX132" s="14" t="s">
        <v>87</v>
      </c>
      <c r="AY132" s="270" t="s">
        <v>140</v>
      </c>
    </row>
    <row r="133" spans="1:65" s="2" customFormat="1" ht="37.8" customHeight="1">
      <c r="A133" s="37"/>
      <c r="B133" s="38"/>
      <c r="C133" s="220" t="s">
        <v>147</v>
      </c>
      <c r="D133" s="220" t="s">
        <v>142</v>
      </c>
      <c r="E133" s="221" t="s">
        <v>167</v>
      </c>
      <c r="F133" s="222" t="s">
        <v>168</v>
      </c>
      <c r="G133" s="223" t="s">
        <v>145</v>
      </c>
      <c r="H133" s="224">
        <v>5</v>
      </c>
      <c r="I133" s="225"/>
      <c r="J133" s="225"/>
      <c r="K133" s="226">
        <f>ROUND(P133*H133,2)</f>
        <v>0</v>
      </c>
      <c r="L133" s="222" t="s">
        <v>146</v>
      </c>
      <c r="M133" s="43"/>
      <c r="N133" s="227" t="s">
        <v>1</v>
      </c>
      <c r="O133" s="228" t="s">
        <v>42</v>
      </c>
      <c r="P133" s="229">
        <f>I133+J133</f>
        <v>0</v>
      </c>
      <c r="Q133" s="229">
        <f>ROUND(I133*H133,2)</f>
        <v>0</v>
      </c>
      <c r="R133" s="229">
        <f>ROUND(J133*H133,2)</f>
        <v>0</v>
      </c>
      <c r="S133" s="90"/>
      <c r="T133" s="230">
        <f>S133*H133</f>
        <v>0</v>
      </c>
      <c r="U133" s="230">
        <v>0</v>
      </c>
      <c r="V133" s="230">
        <f>U133*H133</f>
        <v>0</v>
      </c>
      <c r="W133" s="230">
        <v>0</v>
      </c>
      <c r="X133" s="231">
        <f>W133*H133</f>
        <v>0</v>
      </c>
      <c r="Y133" s="37"/>
      <c r="Z133" s="37"/>
      <c r="AA133" s="37"/>
      <c r="AB133" s="37"/>
      <c r="AC133" s="37"/>
      <c r="AD133" s="37"/>
      <c r="AE133" s="37"/>
      <c r="AR133" s="232" t="s">
        <v>147</v>
      </c>
      <c r="AT133" s="232" t="s">
        <v>142</v>
      </c>
      <c r="AU133" s="232" t="s">
        <v>89</v>
      </c>
      <c r="AY133" s="16" t="s">
        <v>140</v>
      </c>
      <c r="BE133" s="233">
        <f>IF(O133="základní",K133,0)</f>
        <v>0</v>
      </c>
      <c r="BF133" s="233">
        <f>IF(O133="snížená",K133,0)</f>
        <v>0</v>
      </c>
      <c r="BG133" s="233">
        <f>IF(O133="zákl. přenesená",K133,0)</f>
        <v>0</v>
      </c>
      <c r="BH133" s="233">
        <f>IF(O133="sníž. přenesená",K133,0)</f>
        <v>0</v>
      </c>
      <c r="BI133" s="233">
        <f>IF(O133="nulová",K133,0)</f>
        <v>0</v>
      </c>
      <c r="BJ133" s="16" t="s">
        <v>87</v>
      </c>
      <c r="BK133" s="233">
        <f>ROUND(P133*H133,2)</f>
        <v>0</v>
      </c>
      <c r="BL133" s="16" t="s">
        <v>147</v>
      </c>
      <c r="BM133" s="232" t="s">
        <v>169</v>
      </c>
    </row>
    <row r="134" spans="1:47" s="2" customFormat="1" ht="12">
      <c r="A134" s="37"/>
      <c r="B134" s="38"/>
      <c r="C134" s="39"/>
      <c r="D134" s="234" t="s">
        <v>149</v>
      </c>
      <c r="E134" s="39"/>
      <c r="F134" s="235" t="s">
        <v>170</v>
      </c>
      <c r="G134" s="39"/>
      <c r="H134" s="39"/>
      <c r="I134" s="236"/>
      <c r="J134" s="236"/>
      <c r="K134" s="39"/>
      <c r="L134" s="39"/>
      <c r="M134" s="43"/>
      <c r="N134" s="237"/>
      <c r="O134" s="238"/>
      <c r="P134" s="90"/>
      <c r="Q134" s="90"/>
      <c r="R134" s="90"/>
      <c r="S134" s="90"/>
      <c r="T134" s="90"/>
      <c r="U134" s="90"/>
      <c r="V134" s="90"/>
      <c r="W134" s="90"/>
      <c r="X134" s="91"/>
      <c r="Y134" s="37"/>
      <c r="Z134" s="37"/>
      <c r="AA134" s="37"/>
      <c r="AB134" s="37"/>
      <c r="AC134" s="37"/>
      <c r="AD134" s="37"/>
      <c r="AE134" s="37"/>
      <c r="AT134" s="16" t="s">
        <v>149</v>
      </c>
      <c r="AU134" s="16" t="s">
        <v>89</v>
      </c>
    </row>
    <row r="135" spans="1:51" s="13" customFormat="1" ht="12">
      <c r="A135" s="13"/>
      <c r="B135" s="239"/>
      <c r="C135" s="240"/>
      <c r="D135" s="234" t="s">
        <v>151</v>
      </c>
      <c r="E135" s="241" t="s">
        <v>1</v>
      </c>
      <c r="F135" s="242" t="s">
        <v>171</v>
      </c>
      <c r="G135" s="240"/>
      <c r="H135" s="243">
        <v>5</v>
      </c>
      <c r="I135" s="244"/>
      <c r="J135" s="244"/>
      <c r="K135" s="240"/>
      <c r="L135" s="240"/>
      <c r="M135" s="245"/>
      <c r="N135" s="246"/>
      <c r="O135" s="247"/>
      <c r="P135" s="247"/>
      <c r="Q135" s="247"/>
      <c r="R135" s="247"/>
      <c r="S135" s="247"/>
      <c r="T135" s="247"/>
      <c r="U135" s="247"/>
      <c r="V135" s="247"/>
      <c r="W135" s="247"/>
      <c r="X135" s="248"/>
      <c r="Y135" s="13"/>
      <c r="Z135" s="13"/>
      <c r="AA135" s="13"/>
      <c r="AB135" s="13"/>
      <c r="AC135" s="13"/>
      <c r="AD135" s="13"/>
      <c r="AE135" s="13"/>
      <c r="AT135" s="249" t="s">
        <v>151</v>
      </c>
      <c r="AU135" s="249" t="s">
        <v>89</v>
      </c>
      <c r="AV135" s="13" t="s">
        <v>89</v>
      </c>
      <c r="AW135" s="13" t="s">
        <v>5</v>
      </c>
      <c r="AX135" s="13" t="s">
        <v>87</v>
      </c>
      <c r="AY135" s="249" t="s">
        <v>140</v>
      </c>
    </row>
    <row r="136" spans="1:65" s="2" customFormat="1" ht="37.8" customHeight="1">
      <c r="A136" s="37"/>
      <c r="B136" s="38"/>
      <c r="C136" s="220" t="s">
        <v>172</v>
      </c>
      <c r="D136" s="220" t="s">
        <v>142</v>
      </c>
      <c r="E136" s="221" t="s">
        <v>173</v>
      </c>
      <c r="F136" s="222" t="s">
        <v>174</v>
      </c>
      <c r="G136" s="223" t="s">
        <v>145</v>
      </c>
      <c r="H136" s="224">
        <v>4</v>
      </c>
      <c r="I136" s="225"/>
      <c r="J136" s="225"/>
      <c r="K136" s="226">
        <f>ROUND(P136*H136,2)</f>
        <v>0</v>
      </c>
      <c r="L136" s="222" t="s">
        <v>146</v>
      </c>
      <c r="M136" s="43"/>
      <c r="N136" s="227" t="s">
        <v>1</v>
      </c>
      <c r="O136" s="228" t="s">
        <v>42</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175</v>
      </c>
    </row>
    <row r="137" spans="1:47" s="2" customFormat="1" ht="12">
      <c r="A137" s="37"/>
      <c r="B137" s="38"/>
      <c r="C137" s="39"/>
      <c r="D137" s="234" t="s">
        <v>149</v>
      </c>
      <c r="E137" s="39"/>
      <c r="F137" s="235" t="s">
        <v>170</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89</v>
      </c>
    </row>
    <row r="138" spans="1:51" s="13" customFormat="1" ht="12">
      <c r="A138" s="13"/>
      <c r="B138" s="239"/>
      <c r="C138" s="240"/>
      <c r="D138" s="234" t="s">
        <v>151</v>
      </c>
      <c r="E138" s="241" t="s">
        <v>1</v>
      </c>
      <c r="F138" s="242" t="s">
        <v>176</v>
      </c>
      <c r="G138" s="240"/>
      <c r="H138" s="243">
        <v>4</v>
      </c>
      <c r="I138" s="244"/>
      <c r="J138" s="244"/>
      <c r="K138" s="240"/>
      <c r="L138" s="240"/>
      <c r="M138" s="245"/>
      <c r="N138" s="246"/>
      <c r="O138" s="247"/>
      <c r="P138" s="247"/>
      <c r="Q138" s="247"/>
      <c r="R138" s="247"/>
      <c r="S138" s="247"/>
      <c r="T138" s="247"/>
      <c r="U138" s="247"/>
      <c r="V138" s="247"/>
      <c r="W138" s="247"/>
      <c r="X138" s="248"/>
      <c r="Y138" s="13"/>
      <c r="Z138" s="13"/>
      <c r="AA138" s="13"/>
      <c r="AB138" s="13"/>
      <c r="AC138" s="13"/>
      <c r="AD138" s="13"/>
      <c r="AE138" s="13"/>
      <c r="AT138" s="249" t="s">
        <v>151</v>
      </c>
      <c r="AU138" s="249" t="s">
        <v>89</v>
      </c>
      <c r="AV138" s="13" t="s">
        <v>89</v>
      </c>
      <c r="AW138" s="13" t="s">
        <v>5</v>
      </c>
      <c r="AX138" s="13" t="s">
        <v>87</v>
      </c>
      <c r="AY138" s="249" t="s">
        <v>140</v>
      </c>
    </row>
    <row r="139" spans="1:65" s="2" customFormat="1" ht="24.15" customHeight="1">
      <c r="A139" s="37"/>
      <c r="B139" s="38"/>
      <c r="C139" s="220" t="s">
        <v>177</v>
      </c>
      <c r="D139" s="220" t="s">
        <v>142</v>
      </c>
      <c r="E139" s="221" t="s">
        <v>178</v>
      </c>
      <c r="F139" s="222" t="s">
        <v>179</v>
      </c>
      <c r="G139" s="223" t="s">
        <v>145</v>
      </c>
      <c r="H139" s="224">
        <v>3</v>
      </c>
      <c r="I139" s="225"/>
      <c r="J139" s="225"/>
      <c r="K139" s="226">
        <f>ROUND(P139*H139,2)</f>
        <v>0</v>
      </c>
      <c r="L139" s="222" t="s">
        <v>146</v>
      </c>
      <c r="M139" s="43"/>
      <c r="N139" s="227" t="s">
        <v>1</v>
      </c>
      <c r="O139" s="228" t="s">
        <v>42</v>
      </c>
      <c r="P139" s="229">
        <f>I139+J139</f>
        <v>0</v>
      </c>
      <c r="Q139" s="229">
        <f>ROUND(I139*H139,2)</f>
        <v>0</v>
      </c>
      <c r="R139" s="229">
        <f>ROUND(J139*H139,2)</f>
        <v>0</v>
      </c>
      <c r="S139" s="90"/>
      <c r="T139" s="230">
        <f>S139*H139</f>
        <v>0</v>
      </c>
      <c r="U139" s="230">
        <v>5E-05</v>
      </c>
      <c r="V139" s="230">
        <f>U139*H139</f>
        <v>0.00015000000000000001</v>
      </c>
      <c r="W139" s="230">
        <v>0</v>
      </c>
      <c r="X139" s="231">
        <f>W139*H139</f>
        <v>0</v>
      </c>
      <c r="Y139" s="37"/>
      <c r="Z139" s="37"/>
      <c r="AA139" s="37"/>
      <c r="AB139" s="37"/>
      <c r="AC139" s="37"/>
      <c r="AD139" s="37"/>
      <c r="AE139" s="37"/>
      <c r="AR139" s="232" t="s">
        <v>147</v>
      </c>
      <c r="AT139" s="232" t="s">
        <v>142</v>
      </c>
      <c r="AU139" s="232" t="s">
        <v>89</v>
      </c>
      <c r="AY139" s="16" t="s">
        <v>140</v>
      </c>
      <c r="BE139" s="233">
        <f>IF(O139="základní",K139,0)</f>
        <v>0</v>
      </c>
      <c r="BF139" s="233">
        <f>IF(O139="snížená",K139,0)</f>
        <v>0</v>
      </c>
      <c r="BG139" s="233">
        <f>IF(O139="zákl. přenesená",K139,0)</f>
        <v>0</v>
      </c>
      <c r="BH139" s="233">
        <f>IF(O139="sníž. přenesená",K139,0)</f>
        <v>0</v>
      </c>
      <c r="BI139" s="233">
        <f>IF(O139="nulová",K139,0)</f>
        <v>0</v>
      </c>
      <c r="BJ139" s="16" t="s">
        <v>87</v>
      </c>
      <c r="BK139" s="233">
        <f>ROUND(P139*H139,2)</f>
        <v>0</v>
      </c>
      <c r="BL139" s="16" t="s">
        <v>147</v>
      </c>
      <c r="BM139" s="232" t="s">
        <v>180</v>
      </c>
    </row>
    <row r="140" spans="1:47" s="2" customFormat="1" ht="12">
      <c r="A140" s="37"/>
      <c r="B140" s="38"/>
      <c r="C140" s="39"/>
      <c r="D140" s="234" t="s">
        <v>149</v>
      </c>
      <c r="E140" s="39"/>
      <c r="F140" s="235" t="s">
        <v>181</v>
      </c>
      <c r="G140" s="39"/>
      <c r="H140" s="39"/>
      <c r="I140" s="236"/>
      <c r="J140" s="236"/>
      <c r="K140" s="39"/>
      <c r="L140" s="39"/>
      <c r="M140" s="43"/>
      <c r="N140" s="237"/>
      <c r="O140" s="238"/>
      <c r="P140" s="90"/>
      <c r="Q140" s="90"/>
      <c r="R140" s="90"/>
      <c r="S140" s="90"/>
      <c r="T140" s="90"/>
      <c r="U140" s="90"/>
      <c r="V140" s="90"/>
      <c r="W140" s="90"/>
      <c r="X140" s="91"/>
      <c r="Y140" s="37"/>
      <c r="Z140" s="37"/>
      <c r="AA140" s="37"/>
      <c r="AB140" s="37"/>
      <c r="AC140" s="37"/>
      <c r="AD140" s="37"/>
      <c r="AE140" s="37"/>
      <c r="AT140" s="16" t="s">
        <v>149</v>
      </c>
      <c r="AU140" s="16" t="s">
        <v>89</v>
      </c>
    </row>
    <row r="141" spans="1:51" s="13" customFormat="1" ht="12">
      <c r="A141" s="13"/>
      <c r="B141" s="239"/>
      <c r="C141" s="240"/>
      <c r="D141" s="234" t="s">
        <v>151</v>
      </c>
      <c r="E141" s="241" t="s">
        <v>1</v>
      </c>
      <c r="F141" s="242" t="s">
        <v>182</v>
      </c>
      <c r="G141" s="240"/>
      <c r="H141" s="243">
        <v>3</v>
      </c>
      <c r="I141" s="244"/>
      <c r="J141" s="244"/>
      <c r="K141" s="240"/>
      <c r="L141" s="240"/>
      <c r="M141" s="245"/>
      <c r="N141" s="246"/>
      <c r="O141" s="247"/>
      <c r="P141" s="247"/>
      <c r="Q141" s="247"/>
      <c r="R141" s="247"/>
      <c r="S141" s="247"/>
      <c r="T141" s="247"/>
      <c r="U141" s="247"/>
      <c r="V141" s="247"/>
      <c r="W141" s="247"/>
      <c r="X141" s="248"/>
      <c r="Y141" s="13"/>
      <c r="Z141" s="13"/>
      <c r="AA141" s="13"/>
      <c r="AB141" s="13"/>
      <c r="AC141" s="13"/>
      <c r="AD141" s="13"/>
      <c r="AE141" s="13"/>
      <c r="AT141" s="249" t="s">
        <v>151</v>
      </c>
      <c r="AU141" s="249" t="s">
        <v>89</v>
      </c>
      <c r="AV141" s="13" t="s">
        <v>89</v>
      </c>
      <c r="AW141" s="13" t="s">
        <v>5</v>
      </c>
      <c r="AX141" s="13" t="s">
        <v>87</v>
      </c>
      <c r="AY141" s="249" t="s">
        <v>140</v>
      </c>
    </row>
    <row r="142" spans="1:65" s="2" customFormat="1" ht="12">
      <c r="A142" s="37"/>
      <c r="B142" s="38"/>
      <c r="C142" s="220" t="s">
        <v>183</v>
      </c>
      <c r="D142" s="220" t="s">
        <v>142</v>
      </c>
      <c r="E142" s="221" t="s">
        <v>184</v>
      </c>
      <c r="F142" s="222" t="s">
        <v>185</v>
      </c>
      <c r="G142" s="223" t="s">
        <v>145</v>
      </c>
      <c r="H142" s="224">
        <v>1</v>
      </c>
      <c r="I142" s="225"/>
      <c r="J142" s="225"/>
      <c r="K142" s="226">
        <f>ROUND(P142*H142,2)</f>
        <v>0</v>
      </c>
      <c r="L142" s="222" t="s">
        <v>146</v>
      </c>
      <c r="M142" s="43"/>
      <c r="N142" s="227" t="s">
        <v>1</v>
      </c>
      <c r="O142" s="228" t="s">
        <v>42</v>
      </c>
      <c r="P142" s="229">
        <f>I142+J142</f>
        <v>0</v>
      </c>
      <c r="Q142" s="229">
        <f>ROUND(I142*H142,2)</f>
        <v>0</v>
      </c>
      <c r="R142" s="229">
        <f>ROUND(J142*H142,2)</f>
        <v>0</v>
      </c>
      <c r="S142" s="90"/>
      <c r="T142" s="230">
        <f>S142*H142</f>
        <v>0</v>
      </c>
      <c r="U142" s="230">
        <v>6E-05</v>
      </c>
      <c r="V142" s="230">
        <f>U142*H142</f>
        <v>6E-05</v>
      </c>
      <c r="W142" s="230">
        <v>0</v>
      </c>
      <c r="X142" s="231">
        <f>W142*H142</f>
        <v>0</v>
      </c>
      <c r="Y142" s="37"/>
      <c r="Z142" s="37"/>
      <c r="AA142" s="37"/>
      <c r="AB142" s="37"/>
      <c r="AC142" s="37"/>
      <c r="AD142" s="37"/>
      <c r="AE142" s="37"/>
      <c r="AR142" s="232" t="s">
        <v>147</v>
      </c>
      <c r="AT142" s="232" t="s">
        <v>142</v>
      </c>
      <c r="AU142" s="232" t="s">
        <v>89</v>
      </c>
      <c r="AY142" s="16" t="s">
        <v>140</v>
      </c>
      <c r="BE142" s="233">
        <f>IF(O142="základní",K142,0)</f>
        <v>0</v>
      </c>
      <c r="BF142" s="233">
        <f>IF(O142="snížená",K142,0)</f>
        <v>0</v>
      </c>
      <c r="BG142" s="233">
        <f>IF(O142="zákl. přenesená",K142,0)</f>
        <v>0</v>
      </c>
      <c r="BH142" s="233">
        <f>IF(O142="sníž. přenesená",K142,0)</f>
        <v>0</v>
      </c>
      <c r="BI142" s="233">
        <f>IF(O142="nulová",K142,0)</f>
        <v>0</v>
      </c>
      <c r="BJ142" s="16" t="s">
        <v>87</v>
      </c>
      <c r="BK142" s="233">
        <f>ROUND(P142*H142,2)</f>
        <v>0</v>
      </c>
      <c r="BL142" s="16" t="s">
        <v>147</v>
      </c>
      <c r="BM142" s="232" t="s">
        <v>186</v>
      </c>
    </row>
    <row r="143" spans="1:47" s="2" customFormat="1" ht="12">
      <c r="A143" s="37"/>
      <c r="B143" s="38"/>
      <c r="C143" s="39"/>
      <c r="D143" s="234" t="s">
        <v>149</v>
      </c>
      <c r="E143" s="39"/>
      <c r="F143" s="235" t="s">
        <v>181</v>
      </c>
      <c r="G143" s="39"/>
      <c r="H143" s="39"/>
      <c r="I143" s="236"/>
      <c r="J143" s="236"/>
      <c r="K143" s="39"/>
      <c r="L143" s="39"/>
      <c r="M143" s="43"/>
      <c r="N143" s="237"/>
      <c r="O143" s="238"/>
      <c r="P143" s="90"/>
      <c r="Q143" s="90"/>
      <c r="R143" s="90"/>
      <c r="S143" s="90"/>
      <c r="T143" s="90"/>
      <c r="U143" s="90"/>
      <c r="V143" s="90"/>
      <c r="W143" s="90"/>
      <c r="X143" s="91"/>
      <c r="Y143" s="37"/>
      <c r="Z143" s="37"/>
      <c r="AA143" s="37"/>
      <c r="AB143" s="37"/>
      <c r="AC143" s="37"/>
      <c r="AD143" s="37"/>
      <c r="AE143" s="37"/>
      <c r="AT143" s="16" t="s">
        <v>149</v>
      </c>
      <c r="AU143" s="16" t="s">
        <v>89</v>
      </c>
    </row>
    <row r="144" spans="1:51" s="13" customFormat="1" ht="12">
      <c r="A144" s="13"/>
      <c r="B144" s="239"/>
      <c r="C144" s="240"/>
      <c r="D144" s="234" t="s">
        <v>151</v>
      </c>
      <c r="E144" s="241" t="s">
        <v>1</v>
      </c>
      <c r="F144" s="242" t="s">
        <v>187</v>
      </c>
      <c r="G144" s="240"/>
      <c r="H144" s="243">
        <v>1</v>
      </c>
      <c r="I144" s="244"/>
      <c r="J144" s="244"/>
      <c r="K144" s="240"/>
      <c r="L144" s="240"/>
      <c r="M144" s="245"/>
      <c r="N144" s="246"/>
      <c r="O144" s="247"/>
      <c r="P144" s="247"/>
      <c r="Q144" s="247"/>
      <c r="R144" s="247"/>
      <c r="S144" s="247"/>
      <c r="T144" s="247"/>
      <c r="U144" s="247"/>
      <c r="V144" s="247"/>
      <c r="W144" s="247"/>
      <c r="X144" s="248"/>
      <c r="Y144" s="13"/>
      <c r="Z144" s="13"/>
      <c r="AA144" s="13"/>
      <c r="AB144" s="13"/>
      <c r="AC144" s="13"/>
      <c r="AD144" s="13"/>
      <c r="AE144" s="13"/>
      <c r="AT144" s="249" t="s">
        <v>151</v>
      </c>
      <c r="AU144" s="249" t="s">
        <v>89</v>
      </c>
      <c r="AV144" s="13" t="s">
        <v>89</v>
      </c>
      <c r="AW144" s="13" t="s">
        <v>5</v>
      </c>
      <c r="AX144" s="13" t="s">
        <v>87</v>
      </c>
      <c r="AY144" s="249" t="s">
        <v>140</v>
      </c>
    </row>
    <row r="145" spans="1:65" s="2" customFormat="1" ht="21.75" customHeight="1">
      <c r="A145" s="37"/>
      <c r="B145" s="38"/>
      <c r="C145" s="250" t="s">
        <v>162</v>
      </c>
      <c r="D145" s="250" t="s">
        <v>158</v>
      </c>
      <c r="E145" s="251" t="s">
        <v>188</v>
      </c>
      <c r="F145" s="252" t="s">
        <v>189</v>
      </c>
      <c r="G145" s="253" t="s">
        <v>145</v>
      </c>
      <c r="H145" s="254">
        <v>18</v>
      </c>
      <c r="I145" s="255"/>
      <c r="J145" s="256"/>
      <c r="K145" s="257">
        <f>ROUND(P145*H145,2)</f>
        <v>0</v>
      </c>
      <c r="L145" s="252" t="s">
        <v>1</v>
      </c>
      <c r="M145" s="258"/>
      <c r="N145" s="259" t="s">
        <v>1</v>
      </c>
      <c r="O145" s="228" t="s">
        <v>42</v>
      </c>
      <c r="P145" s="229">
        <f>I145+J145</f>
        <v>0</v>
      </c>
      <c r="Q145" s="229">
        <f>ROUND(I145*H145,2)</f>
        <v>0</v>
      </c>
      <c r="R145" s="229">
        <f>ROUND(J145*H145,2)</f>
        <v>0</v>
      </c>
      <c r="S145" s="90"/>
      <c r="T145" s="230">
        <f>S145*H145</f>
        <v>0</v>
      </c>
      <c r="U145" s="230">
        <v>0.0059</v>
      </c>
      <c r="V145" s="230">
        <f>U145*H145</f>
        <v>0.1062</v>
      </c>
      <c r="W145" s="230">
        <v>0</v>
      </c>
      <c r="X145" s="231">
        <f>W145*H145</f>
        <v>0</v>
      </c>
      <c r="Y145" s="37"/>
      <c r="Z145" s="37"/>
      <c r="AA145" s="37"/>
      <c r="AB145" s="37"/>
      <c r="AC145" s="37"/>
      <c r="AD145" s="37"/>
      <c r="AE145" s="37"/>
      <c r="AR145" s="232" t="s">
        <v>162</v>
      </c>
      <c r="AT145" s="232" t="s">
        <v>158</v>
      </c>
      <c r="AU145" s="232" t="s">
        <v>89</v>
      </c>
      <c r="AY145" s="16" t="s">
        <v>140</v>
      </c>
      <c r="BE145" s="233">
        <f>IF(O145="základní",K145,0)</f>
        <v>0</v>
      </c>
      <c r="BF145" s="233">
        <f>IF(O145="snížená",K145,0)</f>
        <v>0</v>
      </c>
      <c r="BG145" s="233">
        <f>IF(O145="zákl. přenesená",K145,0)</f>
        <v>0</v>
      </c>
      <c r="BH145" s="233">
        <f>IF(O145="sníž. přenesená",K145,0)</f>
        <v>0</v>
      </c>
      <c r="BI145" s="233">
        <f>IF(O145="nulová",K145,0)</f>
        <v>0</v>
      </c>
      <c r="BJ145" s="16" t="s">
        <v>87</v>
      </c>
      <c r="BK145" s="233">
        <f>ROUND(P145*H145,2)</f>
        <v>0</v>
      </c>
      <c r="BL145" s="16" t="s">
        <v>147</v>
      </c>
      <c r="BM145" s="232" t="s">
        <v>190</v>
      </c>
    </row>
    <row r="146" spans="1:51" s="13" customFormat="1" ht="12">
      <c r="A146" s="13"/>
      <c r="B146" s="239"/>
      <c r="C146" s="240"/>
      <c r="D146" s="234" t="s">
        <v>151</v>
      </c>
      <c r="E146" s="240"/>
      <c r="F146" s="242" t="s">
        <v>191</v>
      </c>
      <c r="G146" s="240"/>
      <c r="H146" s="243">
        <v>18</v>
      </c>
      <c r="I146" s="244"/>
      <c r="J146" s="244"/>
      <c r="K146" s="240"/>
      <c r="L146" s="240"/>
      <c r="M146" s="245"/>
      <c r="N146" s="246"/>
      <c r="O146" s="247"/>
      <c r="P146" s="247"/>
      <c r="Q146" s="247"/>
      <c r="R146" s="247"/>
      <c r="S146" s="247"/>
      <c r="T146" s="247"/>
      <c r="U146" s="247"/>
      <c r="V146" s="247"/>
      <c r="W146" s="247"/>
      <c r="X146" s="248"/>
      <c r="Y146" s="13"/>
      <c r="Z146" s="13"/>
      <c r="AA146" s="13"/>
      <c r="AB146" s="13"/>
      <c r="AC146" s="13"/>
      <c r="AD146" s="13"/>
      <c r="AE146" s="13"/>
      <c r="AT146" s="249" t="s">
        <v>151</v>
      </c>
      <c r="AU146" s="249" t="s">
        <v>89</v>
      </c>
      <c r="AV146" s="13" t="s">
        <v>89</v>
      </c>
      <c r="AW146" s="13" t="s">
        <v>4</v>
      </c>
      <c r="AX146" s="13" t="s">
        <v>87</v>
      </c>
      <c r="AY146" s="249" t="s">
        <v>140</v>
      </c>
    </row>
    <row r="147" spans="1:65" s="2" customFormat="1" ht="21.75" customHeight="1">
      <c r="A147" s="37"/>
      <c r="B147" s="38"/>
      <c r="C147" s="250" t="s">
        <v>192</v>
      </c>
      <c r="D147" s="250" t="s">
        <v>158</v>
      </c>
      <c r="E147" s="251" t="s">
        <v>193</v>
      </c>
      <c r="F147" s="252" t="s">
        <v>194</v>
      </c>
      <c r="G147" s="253" t="s">
        <v>195</v>
      </c>
      <c r="H147" s="254">
        <v>4.5</v>
      </c>
      <c r="I147" s="255"/>
      <c r="J147" s="256"/>
      <c r="K147" s="257">
        <f>ROUND(P147*H147,2)</f>
        <v>0</v>
      </c>
      <c r="L147" s="252" t="s">
        <v>1</v>
      </c>
      <c r="M147" s="258"/>
      <c r="N147" s="259" t="s">
        <v>1</v>
      </c>
      <c r="O147" s="228" t="s">
        <v>42</v>
      </c>
      <c r="P147" s="229">
        <f>I147+J147</f>
        <v>0</v>
      </c>
      <c r="Q147" s="229">
        <f>ROUND(I147*H147,2)</f>
        <v>0</v>
      </c>
      <c r="R147" s="229">
        <f>ROUND(J147*H147,2)</f>
        <v>0</v>
      </c>
      <c r="S147" s="90"/>
      <c r="T147" s="230">
        <f>S147*H147</f>
        <v>0</v>
      </c>
      <c r="U147" s="230">
        <v>0</v>
      </c>
      <c r="V147" s="230">
        <f>U147*H147</f>
        <v>0</v>
      </c>
      <c r="W147" s="230">
        <v>0</v>
      </c>
      <c r="X147" s="231">
        <f>W147*H147</f>
        <v>0</v>
      </c>
      <c r="Y147" s="37"/>
      <c r="Z147" s="37"/>
      <c r="AA147" s="37"/>
      <c r="AB147" s="37"/>
      <c r="AC147" s="37"/>
      <c r="AD147" s="37"/>
      <c r="AE147" s="37"/>
      <c r="AR147" s="232" t="s">
        <v>162</v>
      </c>
      <c r="AT147" s="232" t="s">
        <v>158</v>
      </c>
      <c r="AU147" s="232" t="s">
        <v>89</v>
      </c>
      <c r="AY147" s="16" t="s">
        <v>140</v>
      </c>
      <c r="BE147" s="233">
        <f>IF(O147="základní",K147,0)</f>
        <v>0</v>
      </c>
      <c r="BF147" s="233">
        <f>IF(O147="snížená",K147,0)</f>
        <v>0</v>
      </c>
      <c r="BG147" s="233">
        <f>IF(O147="zákl. přenesená",K147,0)</f>
        <v>0</v>
      </c>
      <c r="BH147" s="233">
        <f>IF(O147="sníž. přenesená",K147,0)</f>
        <v>0</v>
      </c>
      <c r="BI147" s="233">
        <f>IF(O147="nulová",K147,0)</f>
        <v>0</v>
      </c>
      <c r="BJ147" s="16" t="s">
        <v>87</v>
      </c>
      <c r="BK147" s="233">
        <f>ROUND(P147*H147,2)</f>
        <v>0</v>
      </c>
      <c r="BL147" s="16" t="s">
        <v>147</v>
      </c>
      <c r="BM147" s="232" t="s">
        <v>196</v>
      </c>
    </row>
    <row r="148" spans="1:47" s="2" customFormat="1" ht="12">
      <c r="A148" s="37"/>
      <c r="B148" s="38"/>
      <c r="C148" s="39"/>
      <c r="D148" s="234" t="s">
        <v>197</v>
      </c>
      <c r="E148" s="39"/>
      <c r="F148" s="235" t="s">
        <v>198</v>
      </c>
      <c r="G148" s="39"/>
      <c r="H148" s="39"/>
      <c r="I148" s="236"/>
      <c r="J148" s="236"/>
      <c r="K148" s="39"/>
      <c r="L148" s="39"/>
      <c r="M148" s="43"/>
      <c r="N148" s="237"/>
      <c r="O148" s="238"/>
      <c r="P148" s="90"/>
      <c r="Q148" s="90"/>
      <c r="R148" s="90"/>
      <c r="S148" s="90"/>
      <c r="T148" s="90"/>
      <c r="U148" s="90"/>
      <c r="V148" s="90"/>
      <c r="W148" s="90"/>
      <c r="X148" s="91"/>
      <c r="Y148" s="37"/>
      <c r="Z148" s="37"/>
      <c r="AA148" s="37"/>
      <c r="AB148" s="37"/>
      <c r="AC148" s="37"/>
      <c r="AD148" s="37"/>
      <c r="AE148" s="37"/>
      <c r="AT148" s="16" t="s">
        <v>197</v>
      </c>
      <c r="AU148" s="16" t="s">
        <v>89</v>
      </c>
    </row>
    <row r="149" spans="1:51" s="13" customFormat="1" ht="12">
      <c r="A149" s="13"/>
      <c r="B149" s="239"/>
      <c r="C149" s="240"/>
      <c r="D149" s="234" t="s">
        <v>151</v>
      </c>
      <c r="E149" s="241" t="s">
        <v>1</v>
      </c>
      <c r="F149" s="242" t="s">
        <v>199</v>
      </c>
      <c r="G149" s="240"/>
      <c r="H149" s="243">
        <v>1.5</v>
      </c>
      <c r="I149" s="244"/>
      <c r="J149" s="244"/>
      <c r="K149" s="240"/>
      <c r="L149" s="240"/>
      <c r="M149" s="245"/>
      <c r="N149" s="246"/>
      <c r="O149" s="247"/>
      <c r="P149" s="247"/>
      <c r="Q149" s="247"/>
      <c r="R149" s="247"/>
      <c r="S149" s="247"/>
      <c r="T149" s="247"/>
      <c r="U149" s="247"/>
      <c r="V149" s="247"/>
      <c r="W149" s="247"/>
      <c r="X149" s="248"/>
      <c r="Y149" s="13"/>
      <c r="Z149" s="13"/>
      <c r="AA149" s="13"/>
      <c r="AB149" s="13"/>
      <c r="AC149" s="13"/>
      <c r="AD149" s="13"/>
      <c r="AE149" s="13"/>
      <c r="AT149" s="249" t="s">
        <v>151</v>
      </c>
      <c r="AU149" s="249" t="s">
        <v>89</v>
      </c>
      <c r="AV149" s="13" t="s">
        <v>89</v>
      </c>
      <c r="AW149" s="13" t="s">
        <v>5</v>
      </c>
      <c r="AX149" s="13" t="s">
        <v>79</v>
      </c>
      <c r="AY149" s="249" t="s">
        <v>140</v>
      </c>
    </row>
    <row r="150" spans="1:51" s="13" customFormat="1" ht="12">
      <c r="A150" s="13"/>
      <c r="B150" s="239"/>
      <c r="C150" s="240"/>
      <c r="D150" s="234" t="s">
        <v>151</v>
      </c>
      <c r="E150" s="241" t="s">
        <v>1</v>
      </c>
      <c r="F150" s="242" t="s">
        <v>200</v>
      </c>
      <c r="G150" s="240"/>
      <c r="H150" s="243">
        <v>3</v>
      </c>
      <c r="I150" s="244"/>
      <c r="J150" s="244"/>
      <c r="K150" s="240"/>
      <c r="L150" s="240"/>
      <c r="M150" s="245"/>
      <c r="N150" s="246"/>
      <c r="O150" s="247"/>
      <c r="P150" s="247"/>
      <c r="Q150" s="247"/>
      <c r="R150" s="247"/>
      <c r="S150" s="247"/>
      <c r="T150" s="247"/>
      <c r="U150" s="247"/>
      <c r="V150" s="247"/>
      <c r="W150" s="247"/>
      <c r="X150" s="248"/>
      <c r="Y150" s="13"/>
      <c r="Z150" s="13"/>
      <c r="AA150" s="13"/>
      <c r="AB150" s="13"/>
      <c r="AC150" s="13"/>
      <c r="AD150" s="13"/>
      <c r="AE150" s="13"/>
      <c r="AT150" s="249" t="s">
        <v>151</v>
      </c>
      <c r="AU150" s="249" t="s">
        <v>89</v>
      </c>
      <c r="AV150" s="13" t="s">
        <v>89</v>
      </c>
      <c r="AW150" s="13" t="s">
        <v>5</v>
      </c>
      <c r="AX150" s="13" t="s">
        <v>79</v>
      </c>
      <c r="AY150" s="249" t="s">
        <v>140</v>
      </c>
    </row>
    <row r="151" spans="1:51" s="14" customFormat="1" ht="12">
      <c r="A151" s="14"/>
      <c r="B151" s="260"/>
      <c r="C151" s="261"/>
      <c r="D151" s="234" t="s">
        <v>151</v>
      </c>
      <c r="E151" s="262" t="s">
        <v>1</v>
      </c>
      <c r="F151" s="263" t="s">
        <v>166</v>
      </c>
      <c r="G151" s="261"/>
      <c r="H151" s="264">
        <v>4.5</v>
      </c>
      <c r="I151" s="265"/>
      <c r="J151" s="265"/>
      <c r="K151" s="261"/>
      <c r="L151" s="261"/>
      <c r="M151" s="266"/>
      <c r="N151" s="267"/>
      <c r="O151" s="268"/>
      <c r="P151" s="268"/>
      <c r="Q151" s="268"/>
      <c r="R151" s="268"/>
      <c r="S151" s="268"/>
      <c r="T151" s="268"/>
      <c r="U151" s="268"/>
      <c r="V151" s="268"/>
      <c r="W151" s="268"/>
      <c r="X151" s="269"/>
      <c r="Y151" s="14"/>
      <c r="Z151" s="14"/>
      <c r="AA151" s="14"/>
      <c r="AB151" s="14"/>
      <c r="AC151" s="14"/>
      <c r="AD151" s="14"/>
      <c r="AE151" s="14"/>
      <c r="AT151" s="270" t="s">
        <v>151</v>
      </c>
      <c r="AU151" s="270" t="s">
        <v>89</v>
      </c>
      <c r="AV151" s="14" t="s">
        <v>147</v>
      </c>
      <c r="AW151" s="14" t="s">
        <v>5</v>
      </c>
      <c r="AX151" s="14" t="s">
        <v>87</v>
      </c>
      <c r="AY151" s="270" t="s">
        <v>140</v>
      </c>
    </row>
    <row r="152" spans="1:65" s="2" customFormat="1" ht="16.5" customHeight="1">
      <c r="A152" s="37"/>
      <c r="B152" s="38"/>
      <c r="C152" s="250" t="s">
        <v>201</v>
      </c>
      <c r="D152" s="250" t="s">
        <v>158</v>
      </c>
      <c r="E152" s="251" t="s">
        <v>202</v>
      </c>
      <c r="F152" s="252" t="s">
        <v>203</v>
      </c>
      <c r="G152" s="253" t="s">
        <v>145</v>
      </c>
      <c r="H152" s="254">
        <v>3</v>
      </c>
      <c r="I152" s="255"/>
      <c r="J152" s="256"/>
      <c r="K152" s="257">
        <f>ROUND(P152*H152,2)</f>
        <v>0</v>
      </c>
      <c r="L152" s="252" t="s">
        <v>1</v>
      </c>
      <c r="M152" s="258"/>
      <c r="N152" s="259" t="s">
        <v>1</v>
      </c>
      <c r="O152" s="228" t="s">
        <v>42</v>
      </c>
      <c r="P152" s="229">
        <f>I152+J152</f>
        <v>0</v>
      </c>
      <c r="Q152" s="229">
        <f>ROUND(I152*H152,2)</f>
        <v>0</v>
      </c>
      <c r="R152" s="229">
        <f>ROUND(J152*H152,2)</f>
        <v>0</v>
      </c>
      <c r="S152" s="90"/>
      <c r="T152" s="230">
        <f>S152*H152</f>
        <v>0</v>
      </c>
      <c r="U152" s="230">
        <v>0</v>
      </c>
      <c r="V152" s="230">
        <f>U152*H152</f>
        <v>0</v>
      </c>
      <c r="W152" s="230">
        <v>0</v>
      </c>
      <c r="X152" s="231">
        <f>W152*H152</f>
        <v>0</v>
      </c>
      <c r="Y152" s="37"/>
      <c r="Z152" s="37"/>
      <c r="AA152" s="37"/>
      <c r="AB152" s="37"/>
      <c r="AC152" s="37"/>
      <c r="AD152" s="37"/>
      <c r="AE152" s="37"/>
      <c r="AR152" s="232" t="s">
        <v>162</v>
      </c>
      <c r="AT152" s="232" t="s">
        <v>158</v>
      </c>
      <c r="AU152" s="232" t="s">
        <v>89</v>
      </c>
      <c r="AY152" s="16" t="s">
        <v>140</v>
      </c>
      <c r="BE152" s="233">
        <f>IF(O152="základní",K152,0)</f>
        <v>0</v>
      </c>
      <c r="BF152" s="233">
        <f>IF(O152="snížená",K152,0)</f>
        <v>0</v>
      </c>
      <c r="BG152" s="233">
        <f>IF(O152="zákl. přenesená",K152,0)</f>
        <v>0</v>
      </c>
      <c r="BH152" s="233">
        <f>IF(O152="sníž. přenesená",K152,0)</f>
        <v>0</v>
      </c>
      <c r="BI152" s="233">
        <f>IF(O152="nulová",K152,0)</f>
        <v>0</v>
      </c>
      <c r="BJ152" s="16" t="s">
        <v>87</v>
      </c>
      <c r="BK152" s="233">
        <f>ROUND(P152*H152,2)</f>
        <v>0</v>
      </c>
      <c r="BL152" s="16" t="s">
        <v>147</v>
      </c>
      <c r="BM152" s="232" t="s">
        <v>204</v>
      </c>
    </row>
    <row r="153" spans="1:51" s="13" customFormat="1" ht="12">
      <c r="A153" s="13"/>
      <c r="B153" s="239"/>
      <c r="C153" s="240"/>
      <c r="D153" s="234" t="s">
        <v>151</v>
      </c>
      <c r="E153" s="241" t="s">
        <v>1</v>
      </c>
      <c r="F153" s="242" t="s">
        <v>205</v>
      </c>
      <c r="G153" s="240"/>
      <c r="H153" s="243">
        <v>3</v>
      </c>
      <c r="I153" s="244"/>
      <c r="J153" s="244"/>
      <c r="K153" s="240"/>
      <c r="L153" s="240"/>
      <c r="M153" s="245"/>
      <c r="N153" s="246"/>
      <c r="O153" s="247"/>
      <c r="P153" s="247"/>
      <c r="Q153" s="247"/>
      <c r="R153" s="247"/>
      <c r="S153" s="247"/>
      <c r="T153" s="247"/>
      <c r="U153" s="247"/>
      <c r="V153" s="247"/>
      <c r="W153" s="247"/>
      <c r="X153" s="248"/>
      <c r="Y153" s="13"/>
      <c r="Z153" s="13"/>
      <c r="AA153" s="13"/>
      <c r="AB153" s="13"/>
      <c r="AC153" s="13"/>
      <c r="AD153" s="13"/>
      <c r="AE153" s="13"/>
      <c r="AT153" s="249" t="s">
        <v>151</v>
      </c>
      <c r="AU153" s="249" t="s">
        <v>89</v>
      </c>
      <c r="AV153" s="13" t="s">
        <v>89</v>
      </c>
      <c r="AW153" s="13" t="s">
        <v>5</v>
      </c>
      <c r="AX153" s="13" t="s">
        <v>87</v>
      </c>
      <c r="AY153" s="249" t="s">
        <v>140</v>
      </c>
    </row>
    <row r="154" spans="1:65" s="2" customFormat="1" ht="33" customHeight="1">
      <c r="A154" s="37"/>
      <c r="B154" s="38"/>
      <c r="C154" s="220" t="s">
        <v>206</v>
      </c>
      <c r="D154" s="220" t="s">
        <v>142</v>
      </c>
      <c r="E154" s="221" t="s">
        <v>207</v>
      </c>
      <c r="F154" s="222" t="s">
        <v>208</v>
      </c>
      <c r="G154" s="223" t="s">
        <v>145</v>
      </c>
      <c r="H154" s="224">
        <v>9</v>
      </c>
      <c r="I154" s="225"/>
      <c r="J154" s="225"/>
      <c r="K154" s="226">
        <f>ROUND(P154*H154,2)</f>
        <v>0</v>
      </c>
      <c r="L154" s="222" t="s">
        <v>146</v>
      </c>
      <c r="M154" s="43"/>
      <c r="N154" s="227" t="s">
        <v>1</v>
      </c>
      <c r="O154" s="228" t="s">
        <v>42</v>
      </c>
      <c r="P154" s="229">
        <f>I154+J154</f>
        <v>0</v>
      </c>
      <c r="Q154" s="229">
        <f>ROUND(I154*H154,2)</f>
        <v>0</v>
      </c>
      <c r="R154" s="229">
        <f>ROUND(J154*H154,2)</f>
        <v>0</v>
      </c>
      <c r="S154" s="90"/>
      <c r="T154" s="230">
        <f>S154*H154</f>
        <v>0</v>
      </c>
      <c r="U154" s="230">
        <v>0</v>
      </c>
      <c r="V154" s="230">
        <f>U154*H154</f>
        <v>0</v>
      </c>
      <c r="W154" s="230">
        <v>0</v>
      </c>
      <c r="X154" s="231">
        <f>W154*H154</f>
        <v>0</v>
      </c>
      <c r="Y154" s="37"/>
      <c r="Z154" s="37"/>
      <c r="AA154" s="37"/>
      <c r="AB154" s="37"/>
      <c r="AC154" s="37"/>
      <c r="AD154" s="37"/>
      <c r="AE154" s="37"/>
      <c r="AR154" s="232" t="s">
        <v>147</v>
      </c>
      <c r="AT154" s="232" t="s">
        <v>142</v>
      </c>
      <c r="AU154" s="232" t="s">
        <v>89</v>
      </c>
      <c r="AY154" s="16" t="s">
        <v>140</v>
      </c>
      <c r="BE154" s="233">
        <f>IF(O154="základní",K154,0)</f>
        <v>0</v>
      </c>
      <c r="BF154" s="233">
        <f>IF(O154="snížená",K154,0)</f>
        <v>0</v>
      </c>
      <c r="BG154" s="233">
        <f>IF(O154="zákl. přenesená",K154,0)</f>
        <v>0</v>
      </c>
      <c r="BH154" s="233">
        <f>IF(O154="sníž. přenesená",K154,0)</f>
        <v>0</v>
      </c>
      <c r="BI154" s="233">
        <f>IF(O154="nulová",K154,0)</f>
        <v>0</v>
      </c>
      <c r="BJ154" s="16" t="s">
        <v>87</v>
      </c>
      <c r="BK154" s="233">
        <f>ROUND(P154*H154,2)</f>
        <v>0</v>
      </c>
      <c r="BL154" s="16" t="s">
        <v>147</v>
      </c>
      <c r="BM154" s="232" t="s">
        <v>209</v>
      </c>
    </row>
    <row r="155" spans="1:47" s="2" customFormat="1" ht="12">
      <c r="A155" s="37"/>
      <c r="B155" s="38"/>
      <c r="C155" s="39"/>
      <c r="D155" s="234" t="s">
        <v>149</v>
      </c>
      <c r="E155" s="39"/>
      <c r="F155" s="235" t="s">
        <v>210</v>
      </c>
      <c r="G155" s="39"/>
      <c r="H155" s="39"/>
      <c r="I155" s="236"/>
      <c r="J155" s="236"/>
      <c r="K155" s="39"/>
      <c r="L155" s="39"/>
      <c r="M155" s="43"/>
      <c r="N155" s="237"/>
      <c r="O155" s="238"/>
      <c r="P155" s="90"/>
      <c r="Q155" s="90"/>
      <c r="R155" s="90"/>
      <c r="S155" s="90"/>
      <c r="T155" s="90"/>
      <c r="U155" s="90"/>
      <c r="V155" s="90"/>
      <c r="W155" s="90"/>
      <c r="X155" s="91"/>
      <c r="Y155" s="37"/>
      <c r="Z155" s="37"/>
      <c r="AA155" s="37"/>
      <c r="AB155" s="37"/>
      <c r="AC155" s="37"/>
      <c r="AD155" s="37"/>
      <c r="AE155" s="37"/>
      <c r="AT155" s="16" t="s">
        <v>149</v>
      </c>
      <c r="AU155" s="16" t="s">
        <v>89</v>
      </c>
    </row>
    <row r="156" spans="1:65" s="2" customFormat="1" ht="24.15" customHeight="1">
      <c r="A156" s="37"/>
      <c r="B156" s="38"/>
      <c r="C156" s="220" t="s">
        <v>211</v>
      </c>
      <c r="D156" s="220" t="s">
        <v>142</v>
      </c>
      <c r="E156" s="221" t="s">
        <v>212</v>
      </c>
      <c r="F156" s="222" t="s">
        <v>213</v>
      </c>
      <c r="G156" s="223" t="s">
        <v>214</v>
      </c>
      <c r="H156" s="224">
        <v>2.9</v>
      </c>
      <c r="I156" s="225"/>
      <c r="J156" s="225"/>
      <c r="K156" s="226">
        <f>ROUND(P156*H156,2)</f>
        <v>0</v>
      </c>
      <c r="L156" s="222" t="s">
        <v>146</v>
      </c>
      <c r="M156" s="43"/>
      <c r="N156" s="227" t="s">
        <v>1</v>
      </c>
      <c r="O156" s="228" t="s">
        <v>42</v>
      </c>
      <c r="P156" s="229">
        <f>I156+J156</f>
        <v>0</v>
      </c>
      <c r="Q156" s="229">
        <f>ROUND(I156*H156,2)</f>
        <v>0</v>
      </c>
      <c r="R156" s="229">
        <f>ROUND(J156*H156,2)</f>
        <v>0</v>
      </c>
      <c r="S156" s="90"/>
      <c r="T156" s="230">
        <f>S156*H156</f>
        <v>0</v>
      </c>
      <c r="U156" s="230">
        <v>0</v>
      </c>
      <c r="V156" s="230">
        <f>U156*H156</f>
        <v>0</v>
      </c>
      <c r="W156" s="230">
        <v>0</v>
      </c>
      <c r="X156" s="231">
        <f>W156*H156</f>
        <v>0</v>
      </c>
      <c r="Y156" s="37"/>
      <c r="Z156" s="37"/>
      <c r="AA156" s="37"/>
      <c r="AB156" s="37"/>
      <c r="AC156" s="37"/>
      <c r="AD156" s="37"/>
      <c r="AE156" s="37"/>
      <c r="AR156" s="232" t="s">
        <v>147</v>
      </c>
      <c r="AT156" s="232" t="s">
        <v>142</v>
      </c>
      <c r="AU156" s="232" t="s">
        <v>89</v>
      </c>
      <c r="AY156" s="16" t="s">
        <v>140</v>
      </c>
      <c r="BE156" s="233">
        <f>IF(O156="základní",K156,0)</f>
        <v>0</v>
      </c>
      <c r="BF156" s="233">
        <f>IF(O156="snížená",K156,0)</f>
        <v>0</v>
      </c>
      <c r="BG156" s="233">
        <f>IF(O156="zákl. přenesená",K156,0)</f>
        <v>0</v>
      </c>
      <c r="BH156" s="233">
        <f>IF(O156="sníž. přenesená",K156,0)</f>
        <v>0</v>
      </c>
      <c r="BI156" s="233">
        <f>IF(O156="nulová",K156,0)</f>
        <v>0</v>
      </c>
      <c r="BJ156" s="16" t="s">
        <v>87</v>
      </c>
      <c r="BK156" s="233">
        <f>ROUND(P156*H156,2)</f>
        <v>0</v>
      </c>
      <c r="BL156" s="16" t="s">
        <v>147</v>
      </c>
      <c r="BM156" s="232" t="s">
        <v>215</v>
      </c>
    </row>
    <row r="157" spans="1:47" s="2" customFormat="1" ht="12">
      <c r="A157" s="37"/>
      <c r="B157" s="38"/>
      <c r="C157" s="39"/>
      <c r="D157" s="234" t="s">
        <v>149</v>
      </c>
      <c r="E157" s="39"/>
      <c r="F157" s="235" t="s">
        <v>216</v>
      </c>
      <c r="G157" s="39"/>
      <c r="H157" s="39"/>
      <c r="I157" s="236"/>
      <c r="J157" s="236"/>
      <c r="K157" s="39"/>
      <c r="L157" s="39"/>
      <c r="M157" s="43"/>
      <c r="N157" s="237"/>
      <c r="O157" s="238"/>
      <c r="P157" s="90"/>
      <c r="Q157" s="90"/>
      <c r="R157" s="90"/>
      <c r="S157" s="90"/>
      <c r="T157" s="90"/>
      <c r="U157" s="90"/>
      <c r="V157" s="90"/>
      <c r="W157" s="90"/>
      <c r="X157" s="91"/>
      <c r="Y157" s="37"/>
      <c r="Z157" s="37"/>
      <c r="AA157" s="37"/>
      <c r="AB157" s="37"/>
      <c r="AC157" s="37"/>
      <c r="AD157" s="37"/>
      <c r="AE157" s="37"/>
      <c r="AT157" s="16" t="s">
        <v>149</v>
      </c>
      <c r="AU157" s="16" t="s">
        <v>89</v>
      </c>
    </row>
    <row r="158" spans="1:51" s="13" customFormat="1" ht="12">
      <c r="A158" s="13"/>
      <c r="B158" s="239"/>
      <c r="C158" s="240"/>
      <c r="D158" s="234" t="s">
        <v>151</v>
      </c>
      <c r="E158" s="241" t="s">
        <v>1</v>
      </c>
      <c r="F158" s="242" t="s">
        <v>217</v>
      </c>
      <c r="G158" s="240"/>
      <c r="H158" s="243">
        <v>0.4</v>
      </c>
      <c r="I158" s="244"/>
      <c r="J158" s="244"/>
      <c r="K158" s="240"/>
      <c r="L158" s="240"/>
      <c r="M158" s="245"/>
      <c r="N158" s="246"/>
      <c r="O158" s="247"/>
      <c r="P158" s="247"/>
      <c r="Q158" s="247"/>
      <c r="R158" s="247"/>
      <c r="S158" s="247"/>
      <c r="T158" s="247"/>
      <c r="U158" s="247"/>
      <c r="V158" s="247"/>
      <c r="W158" s="247"/>
      <c r="X158" s="248"/>
      <c r="Y158" s="13"/>
      <c r="Z158" s="13"/>
      <c r="AA158" s="13"/>
      <c r="AB158" s="13"/>
      <c r="AC158" s="13"/>
      <c r="AD158" s="13"/>
      <c r="AE158" s="13"/>
      <c r="AT158" s="249" t="s">
        <v>151</v>
      </c>
      <c r="AU158" s="249" t="s">
        <v>89</v>
      </c>
      <c r="AV158" s="13" t="s">
        <v>89</v>
      </c>
      <c r="AW158" s="13" t="s">
        <v>5</v>
      </c>
      <c r="AX158" s="13" t="s">
        <v>79</v>
      </c>
      <c r="AY158" s="249" t="s">
        <v>140</v>
      </c>
    </row>
    <row r="159" spans="1:51" s="13" customFormat="1" ht="12">
      <c r="A159" s="13"/>
      <c r="B159" s="239"/>
      <c r="C159" s="240"/>
      <c r="D159" s="234" t="s">
        <v>151</v>
      </c>
      <c r="E159" s="241" t="s">
        <v>1</v>
      </c>
      <c r="F159" s="242" t="s">
        <v>218</v>
      </c>
      <c r="G159" s="240"/>
      <c r="H159" s="243">
        <v>2.5</v>
      </c>
      <c r="I159" s="244"/>
      <c r="J159" s="244"/>
      <c r="K159" s="240"/>
      <c r="L159" s="240"/>
      <c r="M159" s="245"/>
      <c r="N159" s="246"/>
      <c r="O159" s="247"/>
      <c r="P159" s="247"/>
      <c r="Q159" s="247"/>
      <c r="R159" s="247"/>
      <c r="S159" s="247"/>
      <c r="T159" s="247"/>
      <c r="U159" s="247"/>
      <c r="V159" s="247"/>
      <c r="W159" s="247"/>
      <c r="X159" s="248"/>
      <c r="Y159" s="13"/>
      <c r="Z159" s="13"/>
      <c r="AA159" s="13"/>
      <c r="AB159" s="13"/>
      <c r="AC159" s="13"/>
      <c r="AD159" s="13"/>
      <c r="AE159" s="13"/>
      <c r="AT159" s="249" t="s">
        <v>151</v>
      </c>
      <c r="AU159" s="249" t="s">
        <v>89</v>
      </c>
      <c r="AV159" s="13" t="s">
        <v>89</v>
      </c>
      <c r="AW159" s="13" t="s">
        <v>5</v>
      </c>
      <c r="AX159" s="13" t="s">
        <v>79</v>
      </c>
      <c r="AY159" s="249" t="s">
        <v>140</v>
      </c>
    </row>
    <row r="160" spans="1:51" s="14" customFormat="1" ht="12">
      <c r="A160" s="14"/>
      <c r="B160" s="260"/>
      <c r="C160" s="261"/>
      <c r="D160" s="234" t="s">
        <v>151</v>
      </c>
      <c r="E160" s="262" t="s">
        <v>1</v>
      </c>
      <c r="F160" s="263" t="s">
        <v>166</v>
      </c>
      <c r="G160" s="261"/>
      <c r="H160" s="264">
        <v>2.9</v>
      </c>
      <c r="I160" s="265"/>
      <c r="J160" s="265"/>
      <c r="K160" s="261"/>
      <c r="L160" s="261"/>
      <c r="M160" s="266"/>
      <c r="N160" s="267"/>
      <c r="O160" s="268"/>
      <c r="P160" s="268"/>
      <c r="Q160" s="268"/>
      <c r="R160" s="268"/>
      <c r="S160" s="268"/>
      <c r="T160" s="268"/>
      <c r="U160" s="268"/>
      <c r="V160" s="268"/>
      <c r="W160" s="268"/>
      <c r="X160" s="269"/>
      <c r="Y160" s="14"/>
      <c r="Z160" s="14"/>
      <c r="AA160" s="14"/>
      <c r="AB160" s="14"/>
      <c r="AC160" s="14"/>
      <c r="AD160" s="14"/>
      <c r="AE160" s="14"/>
      <c r="AT160" s="270" t="s">
        <v>151</v>
      </c>
      <c r="AU160" s="270" t="s">
        <v>89</v>
      </c>
      <c r="AV160" s="14" t="s">
        <v>147</v>
      </c>
      <c r="AW160" s="14" t="s">
        <v>5</v>
      </c>
      <c r="AX160" s="14" t="s">
        <v>87</v>
      </c>
      <c r="AY160" s="270" t="s">
        <v>140</v>
      </c>
    </row>
    <row r="161" spans="1:65" s="2" customFormat="1" ht="24.15" customHeight="1">
      <c r="A161" s="37"/>
      <c r="B161" s="38"/>
      <c r="C161" s="250" t="s">
        <v>219</v>
      </c>
      <c r="D161" s="250" t="s">
        <v>158</v>
      </c>
      <c r="E161" s="251" t="s">
        <v>220</v>
      </c>
      <c r="F161" s="252" t="s">
        <v>221</v>
      </c>
      <c r="G161" s="253" t="s">
        <v>161</v>
      </c>
      <c r="H161" s="254">
        <v>0.299</v>
      </c>
      <c r="I161" s="255"/>
      <c r="J161" s="256"/>
      <c r="K161" s="257">
        <f>ROUND(P161*H161,2)</f>
        <v>0</v>
      </c>
      <c r="L161" s="252" t="s">
        <v>146</v>
      </c>
      <c r="M161" s="258"/>
      <c r="N161" s="259" t="s">
        <v>1</v>
      </c>
      <c r="O161" s="228" t="s">
        <v>42</v>
      </c>
      <c r="P161" s="229">
        <f>I161+J161</f>
        <v>0</v>
      </c>
      <c r="Q161" s="229">
        <f>ROUND(I161*H161,2)</f>
        <v>0</v>
      </c>
      <c r="R161" s="229">
        <f>ROUND(J161*H161,2)</f>
        <v>0</v>
      </c>
      <c r="S161" s="90"/>
      <c r="T161" s="230">
        <f>S161*H161</f>
        <v>0</v>
      </c>
      <c r="U161" s="230">
        <v>0.2</v>
      </c>
      <c r="V161" s="230">
        <f>U161*H161</f>
        <v>0.0598</v>
      </c>
      <c r="W161" s="230">
        <v>0</v>
      </c>
      <c r="X161" s="231">
        <f>W161*H161</f>
        <v>0</v>
      </c>
      <c r="Y161" s="37"/>
      <c r="Z161" s="37"/>
      <c r="AA161" s="37"/>
      <c r="AB161" s="37"/>
      <c r="AC161" s="37"/>
      <c r="AD161" s="37"/>
      <c r="AE161" s="37"/>
      <c r="AR161" s="232" t="s">
        <v>162</v>
      </c>
      <c r="AT161" s="232" t="s">
        <v>158</v>
      </c>
      <c r="AU161" s="232" t="s">
        <v>89</v>
      </c>
      <c r="AY161" s="16" t="s">
        <v>140</v>
      </c>
      <c r="BE161" s="233">
        <f>IF(O161="základní",K161,0)</f>
        <v>0</v>
      </c>
      <c r="BF161" s="233">
        <f>IF(O161="snížená",K161,0)</f>
        <v>0</v>
      </c>
      <c r="BG161" s="233">
        <f>IF(O161="zákl. přenesená",K161,0)</f>
        <v>0</v>
      </c>
      <c r="BH161" s="233">
        <f>IF(O161="sníž. přenesená",K161,0)</f>
        <v>0</v>
      </c>
      <c r="BI161" s="233">
        <f>IF(O161="nulová",K161,0)</f>
        <v>0</v>
      </c>
      <c r="BJ161" s="16" t="s">
        <v>87</v>
      </c>
      <c r="BK161" s="233">
        <f>ROUND(P161*H161,2)</f>
        <v>0</v>
      </c>
      <c r="BL161" s="16" t="s">
        <v>147</v>
      </c>
      <c r="BM161" s="232" t="s">
        <v>222</v>
      </c>
    </row>
    <row r="162" spans="1:51" s="13" customFormat="1" ht="12">
      <c r="A162" s="13"/>
      <c r="B162" s="239"/>
      <c r="C162" s="240"/>
      <c r="D162" s="234" t="s">
        <v>151</v>
      </c>
      <c r="E162" s="241" t="s">
        <v>1</v>
      </c>
      <c r="F162" s="242" t="s">
        <v>217</v>
      </c>
      <c r="G162" s="240"/>
      <c r="H162" s="243">
        <v>0.4</v>
      </c>
      <c r="I162" s="244"/>
      <c r="J162" s="244"/>
      <c r="K162" s="240"/>
      <c r="L162" s="240"/>
      <c r="M162" s="245"/>
      <c r="N162" s="246"/>
      <c r="O162" s="247"/>
      <c r="P162" s="247"/>
      <c r="Q162" s="247"/>
      <c r="R162" s="247"/>
      <c r="S162" s="247"/>
      <c r="T162" s="247"/>
      <c r="U162" s="247"/>
      <c r="V162" s="247"/>
      <c r="W162" s="247"/>
      <c r="X162" s="248"/>
      <c r="Y162" s="13"/>
      <c r="Z162" s="13"/>
      <c r="AA162" s="13"/>
      <c r="AB162" s="13"/>
      <c r="AC162" s="13"/>
      <c r="AD162" s="13"/>
      <c r="AE162" s="13"/>
      <c r="AT162" s="249" t="s">
        <v>151</v>
      </c>
      <c r="AU162" s="249" t="s">
        <v>89</v>
      </c>
      <c r="AV162" s="13" t="s">
        <v>89</v>
      </c>
      <c r="AW162" s="13" t="s">
        <v>5</v>
      </c>
      <c r="AX162" s="13" t="s">
        <v>79</v>
      </c>
      <c r="AY162" s="249" t="s">
        <v>140</v>
      </c>
    </row>
    <row r="163" spans="1:51" s="13" customFormat="1" ht="12">
      <c r="A163" s="13"/>
      <c r="B163" s="239"/>
      <c r="C163" s="240"/>
      <c r="D163" s="234" t="s">
        <v>151</v>
      </c>
      <c r="E163" s="241" t="s">
        <v>1</v>
      </c>
      <c r="F163" s="242" t="s">
        <v>218</v>
      </c>
      <c r="G163" s="240"/>
      <c r="H163" s="243">
        <v>2.5</v>
      </c>
      <c r="I163" s="244"/>
      <c r="J163" s="244"/>
      <c r="K163" s="240"/>
      <c r="L163" s="240"/>
      <c r="M163" s="245"/>
      <c r="N163" s="246"/>
      <c r="O163" s="247"/>
      <c r="P163" s="247"/>
      <c r="Q163" s="247"/>
      <c r="R163" s="247"/>
      <c r="S163" s="247"/>
      <c r="T163" s="247"/>
      <c r="U163" s="247"/>
      <c r="V163" s="247"/>
      <c r="W163" s="247"/>
      <c r="X163" s="248"/>
      <c r="Y163" s="13"/>
      <c r="Z163" s="13"/>
      <c r="AA163" s="13"/>
      <c r="AB163" s="13"/>
      <c r="AC163" s="13"/>
      <c r="AD163" s="13"/>
      <c r="AE163" s="13"/>
      <c r="AT163" s="249" t="s">
        <v>151</v>
      </c>
      <c r="AU163" s="249" t="s">
        <v>89</v>
      </c>
      <c r="AV163" s="13" t="s">
        <v>89</v>
      </c>
      <c r="AW163" s="13" t="s">
        <v>5</v>
      </c>
      <c r="AX163" s="13" t="s">
        <v>79</v>
      </c>
      <c r="AY163" s="249" t="s">
        <v>140</v>
      </c>
    </row>
    <row r="164" spans="1:51" s="14" customFormat="1" ht="12">
      <c r="A164" s="14"/>
      <c r="B164" s="260"/>
      <c r="C164" s="261"/>
      <c r="D164" s="234" t="s">
        <v>151</v>
      </c>
      <c r="E164" s="262" t="s">
        <v>1</v>
      </c>
      <c r="F164" s="263" t="s">
        <v>166</v>
      </c>
      <c r="G164" s="261"/>
      <c r="H164" s="264">
        <v>2.9</v>
      </c>
      <c r="I164" s="265"/>
      <c r="J164" s="265"/>
      <c r="K164" s="261"/>
      <c r="L164" s="261"/>
      <c r="M164" s="266"/>
      <c r="N164" s="267"/>
      <c r="O164" s="268"/>
      <c r="P164" s="268"/>
      <c r="Q164" s="268"/>
      <c r="R164" s="268"/>
      <c r="S164" s="268"/>
      <c r="T164" s="268"/>
      <c r="U164" s="268"/>
      <c r="V164" s="268"/>
      <c r="W164" s="268"/>
      <c r="X164" s="269"/>
      <c r="Y164" s="14"/>
      <c r="Z164" s="14"/>
      <c r="AA164" s="14"/>
      <c r="AB164" s="14"/>
      <c r="AC164" s="14"/>
      <c r="AD164" s="14"/>
      <c r="AE164" s="14"/>
      <c r="AT164" s="270" t="s">
        <v>151</v>
      </c>
      <c r="AU164" s="270" t="s">
        <v>89</v>
      </c>
      <c r="AV164" s="14" t="s">
        <v>147</v>
      </c>
      <c r="AW164" s="14" t="s">
        <v>5</v>
      </c>
      <c r="AX164" s="14" t="s">
        <v>87</v>
      </c>
      <c r="AY164" s="270" t="s">
        <v>140</v>
      </c>
    </row>
    <row r="165" spans="1:51" s="13" customFormat="1" ht="12">
      <c r="A165" s="13"/>
      <c r="B165" s="239"/>
      <c r="C165" s="240"/>
      <c r="D165" s="234" t="s">
        <v>151</v>
      </c>
      <c r="E165" s="240"/>
      <c r="F165" s="242" t="s">
        <v>223</v>
      </c>
      <c r="G165" s="240"/>
      <c r="H165" s="243">
        <v>0.299</v>
      </c>
      <c r="I165" s="244"/>
      <c r="J165" s="244"/>
      <c r="K165" s="240"/>
      <c r="L165" s="240"/>
      <c r="M165" s="245"/>
      <c r="N165" s="246"/>
      <c r="O165" s="247"/>
      <c r="P165" s="247"/>
      <c r="Q165" s="247"/>
      <c r="R165" s="247"/>
      <c r="S165" s="247"/>
      <c r="T165" s="247"/>
      <c r="U165" s="247"/>
      <c r="V165" s="247"/>
      <c r="W165" s="247"/>
      <c r="X165" s="248"/>
      <c r="Y165" s="13"/>
      <c r="Z165" s="13"/>
      <c r="AA165" s="13"/>
      <c r="AB165" s="13"/>
      <c r="AC165" s="13"/>
      <c r="AD165" s="13"/>
      <c r="AE165" s="13"/>
      <c r="AT165" s="249" t="s">
        <v>151</v>
      </c>
      <c r="AU165" s="249" t="s">
        <v>89</v>
      </c>
      <c r="AV165" s="13" t="s">
        <v>89</v>
      </c>
      <c r="AW165" s="13" t="s">
        <v>4</v>
      </c>
      <c r="AX165" s="13" t="s">
        <v>87</v>
      </c>
      <c r="AY165" s="249" t="s">
        <v>140</v>
      </c>
    </row>
    <row r="166" spans="1:65" s="2" customFormat="1" ht="37.8" customHeight="1">
      <c r="A166" s="37"/>
      <c r="B166" s="38"/>
      <c r="C166" s="220" t="s">
        <v>224</v>
      </c>
      <c r="D166" s="220" t="s">
        <v>142</v>
      </c>
      <c r="E166" s="221" t="s">
        <v>225</v>
      </c>
      <c r="F166" s="222" t="s">
        <v>226</v>
      </c>
      <c r="G166" s="223" t="s">
        <v>227</v>
      </c>
      <c r="H166" s="224">
        <v>0.4</v>
      </c>
      <c r="I166" s="225"/>
      <c r="J166" s="225"/>
      <c r="K166" s="226">
        <f>ROUND(P166*H166,2)</f>
        <v>0</v>
      </c>
      <c r="L166" s="222" t="s">
        <v>146</v>
      </c>
      <c r="M166" s="43"/>
      <c r="N166" s="227" t="s">
        <v>1</v>
      </c>
      <c r="O166" s="228" t="s">
        <v>42</v>
      </c>
      <c r="P166" s="229">
        <f>I166+J166</f>
        <v>0</v>
      </c>
      <c r="Q166" s="229">
        <f>ROUND(I166*H166,2)</f>
        <v>0</v>
      </c>
      <c r="R166" s="229">
        <f>ROUND(J166*H166,2)</f>
        <v>0</v>
      </c>
      <c r="S166" s="90"/>
      <c r="T166" s="230">
        <f>S166*H166</f>
        <v>0</v>
      </c>
      <c r="U166" s="230">
        <v>0</v>
      </c>
      <c r="V166" s="230">
        <f>U166*H166</f>
        <v>0</v>
      </c>
      <c r="W166" s="230">
        <v>0</v>
      </c>
      <c r="X166" s="231">
        <f>W166*H166</f>
        <v>0</v>
      </c>
      <c r="Y166" s="37"/>
      <c r="Z166" s="37"/>
      <c r="AA166" s="37"/>
      <c r="AB166" s="37"/>
      <c r="AC166" s="37"/>
      <c r="AD166" s="37"/>
      <c r="AE166" s="37"/>
      <c r="AR166" s="232" t="s">
        <v>147</v>
      </c>
      <c r="AT166" s="232" t="s">
        <v>142</v>
      </c>
      <c r="AU166" s="232" t="s">
        <v>89</v>
      </c>
      <c r="AY166" s="16" t="s">
        <v>140</v>
      </c>
      <c r="BE166" s="233">
        <f>IF(O166="základní",K166,0)</f>
        <v>0</v>
      </c>
      <c r="BF166" s="233">
        <f>IF(O166="snížená",K166,0)</f>
        <v>0</v>
      </c>
      <c r="BG166" s="233">
        <f>IF(O166="zákl. přenesená",K166,0)</f>
        <v>0</v>
      </c>
      <c r="BH166" s="233">
        <f>IF(O166="sníž. přenesená",K166,0)</f>
        <v>0</v>
      </c>
      <c r="BI166" s="233">
        <f>IF(O166="nulová",K166,0)</f>
        <v>0</v>
      </c>
      <c r="BJ166" s="16" t="s">
        <v>87</v>
      </c>
      <c r="BK166" s="233">
        <f>ROUND(P166*H166,2)</f>
        <v>0</v>
      </c>
      <c r="BL166" s="16" t="s">
        <v>147</v>
      </c>
      <c r="BM166" s="232" t="s">
        <v>228</v>
      </c>
    </row>
    <row r="167" spans="1:47" s="2" customFormat="1" ht="12">
      <c r="A167" s="37"/>
      <c r="B167" s="38"/>
      <c r="C167" s="39"/>
      <c r="D167" s="234" t="s">
        <v>149</v>
      </c>
      <c r="E167" s="39"/>
      <c r="F167" s="235" t="s">
        <v>229</v>
      </c>
      <c r="G167" s="39"/>
      <c r="H167" s="39"/>
      <c r="I167" s="236"/>
      <c r="J167" s="236"/>
      <c r="K167" s="39"/>
      <c r="L167" s="39"/>
      <c r="M167" s="43"/>
      <c r="N167" s="237"/>
      <c r="O167" s="238"/>
      <c r="P167" s="90"/>
      <c r="Q167" s="90"/>
      <c r="R167" s="90"/>
      <c r="S167" s="90"/>
      <c r="T167" s="90"/>
      <c r="U167" s="90"/>
      <c r="V167" s="90"/>
      <c r="W167" s="90"/>
      <c r="X167" s="91"/>
      <c r="Y167" s="37"/>
      <c r="Z167" s="37"/>
      <c r="AA167" s="37"/>
      <c r="AB167" s="37"/>
      <c r="AC167" s="37"/>
      <c r="AD167" s="37"/>
      <c r="AE167" s="37"/>
      <c r="AT167" s="16" t="s">
        <v>149</v>
      </c>
      <c r="AU167" s="16" t="s">
        <v>89</v>
      </c>
    </row>
    <row r="168" spans="1:51" s="13" customFormat="1" ht="12">
      <c r="A168" s="13"/>
      <c r="B168" s="239"/>
      <c r="C168" s="240"/>
      <c r="D168" s="234" t="s">
        <v>151</v>
      </c>
      <c r="E168" s="241" t="s">
        <v>1</v>
      </c>
      <c r="F168" s="242" t="s">
        <v>230</v>
      </c>
      <c r="G168" s="240"/>
      <c r="H168" s="243">
        <v>0.4</v>
      </c>
      <c r="I168" s="244"/>
      <c r="J168" s="244"/>
      <c r="K168" s="240"/>
      <c r="L168" s="240"/>
      <c r="M168" s="245"/>
      <c r="N168" s="246"/>
      <c r="O168" s="247"/>
      <c r="P168" s="247"/>
      <c r="Q168" s="247"/>
      <c r="R168" s="247"/>
      <c r="S168" s="247"/>
      <c r="T168" s="247"/>
      <c r="U168" s="247"/>
      <c r="V168" s="247"/>
      <c r="W168" s="247"/>
      <c r="X168" s="248"/>
      <c r="Y168" s="13"/>
      <c r="Z168" s="13"/>
      <c r="AA168" s="13"/>
      <c r="AB168" s="13"/>
      <c r="AC168" s="13"/>
      <c r="AD168" s="13"/>
      <c r="AE168" s="13"/>
      <c r="AT168" s="249" t="s">
        <v>151</v>
      </c>
      <c r="AU168" s="249" t="s">
        <v>89</v>
      </c>
      <c r="AV168" s="13" t="s">
        <v>89</v>
      </c>
      <c r="AW168" s="13" t="s">
        <v>5</v>
      </c>
      <c r="AX168" s="13" t="s">
        <v>87</v>
      </c>
      <c r="AY168" s="249" t="s">
        <v>140</v>
      </c>
    </row>
    <row r="169" spans="1:65" s="2" customFormat="1" ht="24.15" customHeight="1">
      <c r="A169" s="37"/>
      <c r="B169" s="38"/>
      <c r="C169" s="250" t="s">
        <v>9</v>
      </c>
      <c r="D169" s="250" t="s">
        <v>158</v>
      </c>
      <c r="E169" s="251" t="s">
        <v>231</v>
      </c>
      <c r="F169" s="252" t="s">
        <v>232</v>
      </c>
      <c r="G169" s="253" t="s">
        <v>227</v>
      </c>
      <c r="H169" s="254">
        <v>0.4</v>
      </c>
      <c r="I169" s="255"/>
      <c r="J169" s="256"/>
      <c r="K169" s="257">
        <f>ROUND(P169*H169,2)</f>
        <v>0</v>
      </c>
      <c r="L169" s="252" t="s">
        <v>1</v>
      </c>
      <c r="M169" s="258"/>
      <c r="N169" s="259" t="s">
        <v>1</v>
      </c>
      <c r="O169" s="228" t="s">
        <v>42</v>
      </c>
      <c r="P169" s="229">
        <f>I169+J169</f>
        <v>0</v>
      </c>
      <c r="Q169" s="229">
        <f>ROUND(I169*H169,2)</f>
        <v>0</v>
      </c>
      <c r="R169" s="229">
        <f>ROUND(J169*H169,2)</f>
        <v>0</v>
      </c>
      <c r="S169" s="90"/>
      <c r="T169" s="230">
        <f>S169*H169</f>
        <v>0</v>
      </c>
      <c r="U169" s="230">
        <v>0</v>
      </c>
      <c r="V169" s="230">
        <f>U169*H169</f>
        <v>0</v>
      </c>
      <c r="W169" s="230">
        <v>0</v>
      </c>
      <c r="X169" s="231">
        <f>W169*H169</f>
        <v>0</v>
      </c>
      <c r="Y169" s="37"/>
      <c r="Z169" s="37"/>
      <c r="AA169" s="37"/>
      <c r="AB169" s="37"/>
      <c r="AC169" s="37"/>
      <c r="AD169" s="37"/>
      <c r="AE169" s="37"/>
      <c r="AR169" s="232" t="s">
        <v>162</v>
      </c>
      <c r="AT169" s="232" t="s">
        <v>158</v>
      </c>
      <c r="AU169" s="232" t="s">
        <v>89</v>
      </c>
      <c r="AY169" s="16" t="s">
        <v>140</v>
      </c>
      <c r="BE169" s="233">
        <f>IF(O169="základní",K169,0)</f>
        <v>0</v>
      </c>
      <c r="BF169" s="233">
        <f>IF(O169="snížená",K169,0)</f>
        <v>0</v>
      </c>
      <c r="BG169" s="233">
        <f>IF(O169="zákl. přenesená",K169,0)</f>
        <v>0</v>
      </c>
      <c r="BH169" s="233">
        <f>IF(O169="sníž. přenesená",K169,0)</f>
        <v>0</v>
      </c>
      <c r="BI169" s="233">
        <f>IF(O169="nulová",K169,0)</f>
        <v>0</v>
      </c>
      <c r="BJ169" s="16" t="s">
        <v>87</v>
      </c>
      <c r="BK169" s="233">
        <f>ROUND(P169*H169,2)</f>
        <v>0</v>
      </c>
      <c r="BL169" s="16" t="s">
        <v>147</v>
      </c>
      <c r="BM169" s="232" t="s">
        <v>233</v>
      </c>
    </row>
    <row r="170" spans="1:51" s="13" customFormat="1" ht="12">
      <c r="A170" s="13"/>
      <c r="B170" s="239"/>
      <c r="C170" s="240"/>
      <c r="D170" s="234" t="s">
        <v>151</v>
      </c>
      <c r="E170" s="241" t="s">
        <v>1</v>
      </c>
      <c r="F170" s="242" t="s">
        <v>234</v>
      </c>
      <c r="G170" s="240"/>
      <c r="H170" s="243">
        <v>0.4</v>
      </c>
      <c r="I170" s="244"/>
      <c r="J170" s="244"/>
      <c r="K170" s="240"/>
      <c r="L170" s="240"/>
      <c r="M170" s="245"/>
      <c r="N170" s="246"/>
      <c r="O170" s="247"/>
      <c r="P170" s="247"/>
      <c r="Q170" s="247"/>
      <c r="R170" s="247"/>
      <c r="S170" s="247"/>
      <c r="T170" s="247"/>
      <c r="U170" s="247"/>
      <c r="V170" s="247"/>
      <c r="W170" s="247"/>
      <c r="X170" s="248"/>
      <c r="Y170" s="13"/>
      <c r="Z170" s="13"/>
      <c r="AA170" s="13"/>
      <c r="AB170" s="13"/>
      <c r="AC170" s="13"/>
      <c r="AD170" s="13"/>
      <c r="AE170" s="13"/>
      <c r="AT170" s="249" t="s">
        <v>151</v>
      </c>
      <c r="AU170" s="249" t="s">
        <v>89</v>
      </c>
      <c r="AV170" s="13" t="s">
        <v>89</v>
      </c>
      <c r="AW170" s="13" t="s">
        <v>5</v>
      </c>
      <c r="AX170" s="13" t="s">
        <v>87</v>
      </c>
      <c r="AY170" s="249" t="s">
        <v>140</v>
      </c>
    </row>
    <row r="171" spans="1:65" s="2" customFormat="1" ht="24.15" customHeight="1">
      <c r="A171" s="37"/>
      <c r="B171" s="38"/>
      <c r="C171" s="220" t="s">
        <v>235</v>
      </c>
      <c r="D171" s="220" t="s">
        <v>142</v>
      </c>
      <c r="E171" s="221" t="s">
        <v>236</v>
      </c>
      <c r="F171" s="222" t="s">
        <v>237</v>
      </c>
      <c r="G171" s="223" t="s">
        <v>238</v>
      </c>
      <c r="H171" s="224">
        <v>1</v>
      </c>
      <c r="I171" s="225"/>
      <c r="J171" s="225"/>
      <c r="K171" s="226">
        <f>ROUND(P171*H171,2)</f>
        <v>0</v>
      </c>
      <c r="L171" s="222" t="s">
        <v>1</v>
      </c>
      <c r="M171" s="43"/>
      <c r="N171" s="227" t="s">
        <v>1</v>
      </c>
      <c r="O171" s="228" t="s">
        <v>42</v>
      </c>
      <c r="P171" s="229">
        <f>I171+J171</f>
        <v>0</v>
      </c>
      <c r="Q171" s="229">
        <f>ROUND(I171*H171,2)</f>
        <v>0</v>
      </c>
      <c r="R171" s="229">
        <f>ROUND(J171*H171,2)</f>
        <v>0</v>
      </c>
      <c r="S171" s="90"/>
      <c r="T171" s="230">
        <f>S171*H171</f>
        <v>0</v>
      </c>
      <c r="U171" s="230">
        <v>0</v>
      </c>
      <c r="V171" s="230">
        <f>U171*H171</f>
        <v>0</v>
      </c>
      <c r="W171" s="230">
        <v>0</v>
      </c>
      <c r="X171" s="231">
        <f>W171*H171</f>
        <v>0</v>
      </c>
      <c r="Y171" s="37"/>
      <c r="Z171" s="37"/>
      <c r="AA171" s="37"/>
      <c r="AB171" s="37"/>
      <c r="AC171" s="37"/>
      <c r="AD171" s="37"/>
      <c r="AE171" s="37"/>
      <c r="AR171" s="232" t="s">
        <v>147</v>
      </c>
      <c r="AT171" s="232" t="s">
        <v>142</v>
      </c>
      <c r="AU171" s="232" t="s">
        <v>89</v>
      </c>
      <c r="AY171" s="16" t="s">
        <v>140</v>
      </c>
      <c r="BE171" s="233">
        <f>IF(O171="základní",K171,0)</f>
        <v>0</v>
      </c>
      <c r="BF171" s="233">
        <f>IF(O171="snížená",K171,0)</f>
        <v>0</v>
      </c>
      <c r="BG171" s="233">
        <f>IF(O171="zákl. přenesená",K171,0)</f>
        <v>0</v>
      </c>
      <c r="BH171" s="233">
        <f>IF(O171="sníž. přenesená",K171,0)</f>
        <v>0</v>
      </c>
      <c r="BI171" s="233">
        <f>IF(O171="nulová",K171,0)</f>
        <v>0</v>
      </c>
      <c r="BJ171" s="16" t="s">
        <v>87</v>
      </c>
      <c r="BK171" s="233">
        <f>ROUND(P171*H171,2)</f>
        <v>0</v>
      </c>
      <c r="BL171" s="16" t="s">
        <v>147</v>
      </c>
      <c r="BM171" s="232" t="s">
        <v>239</v>
      </c>
    </row>
    <row r="172" spans="1:65" s="2" customFormat="1" ht="16.5" customHeight="1">
      <c r="A172" s="37"/>
      <c r="B172" s="38"/>
      <c r="C172" s="220" t="s">
        <v>240</v>
      </c>
      <c r="D172" s="220" t="s">
        <v>142</v>
      </c>
      <c r="E172" s="221" t="s">
        <v>241</v>
      </c>
      <c r="F172" s="222" t="s">
        <v>242</v>
      </c>
      <c r="G172" s="223" t="s">
        <v>238</v>
      </c>
      <c r="H172" s="224">
        <v>1</v>
      </c>
      <c r="I172" s="225"/>
      <c r="J172" s="225"/>
      <c r="K172" s="226">
        <f>ROUND(P172*H172,2)</f>
        <v>0</v>
      </c>
      <c r="L172" s="222" t="s">
        <v>1</v>
      </c>
      <c r="M172" s="43"/>
      <c r="N172" s="227" t="s">
        <v>1</v>
      </c>
      <c r="O172" s="228" t="s">
        <v>42</v>
      </c>
      <c r="P172" s="229">
        <f>I172+J172</f>
        <v>0</v>
      </c>
      <c r="Q172" s="229">
        <f>ROUND(I172*H172,2)</f>
        <v>0</v>
      </c>
      <c r="R172" s="229">
        <f>ROUND(J172*H172,2)</f>
        <v>0</v>
      </c>
      <c r="S172" s="90"/>
      <c r="T172" s="230">
        <f>S172*H172</f>
        <v>0</v>
      </c>
      <c r="U172" s="230">
        <v>0</v>
      </c>
      <c r="V172" s="230">
        <f>U172*H172</f>
        <v>0</v>
      </c>
      <c r="W172" s="230">
        <v>0</v>
      </c>
      <c r="X172" s="231">
        <f>W172*H172</f>
        <v>0</v>
      </c>
      <c r="Y172" s="37"/>
      <c r="Z172" s="37"/>
      <c r="AA172" s="37"/>
      <c r="AB172" s="37"/>
      <c r="AC172" s="37"/>
      <c r="AD172" s="37"/>
      <c r="AE172" s="37"/>
      <c r="AR172" s="232" t="s">
        <v>147</v>
      </c>
      <c r="AT172" s="232" t="s">
        <v>142</v>
      </c>
      <c r="AU172" s="232" t="s">
        <v>89</v>
      </c>
      <c r="AY172" s="16" t="s">
        <v>140</v>
      </c>
      <c r="BE172" s="233">
        <f>IF(O172="základní",K172,0)</f>
        <v>0</v>
      </c>
      <c r="BF172" s="233">
        <f>IF(O172="snížená",K172,0)</f>
        <v>0</v>
      </c>
      <c r="BG172" s="233">
        <f>IF(O172="zákl. přenesená",K172,0)</f>
        <v>0</v>
      </c>
      <c r="BH172" s="233">
        <f>IF(O172="sníž. přenesená",K172,0)</f>
        <v>0</v>
      </c>
      <c r="BI172" s="233">
        <f>IF(O172="nulová",K172,0)</f>
        <v>0</v>
      </c>
      <c r="BJ172" s="16" t="s">
        <v>87</v>
      </c>
      <c r="BK172" s="233">
        <f>ROUND(P172*H172,2)</f>
        <v>0</v>
      </c>
      <c r="BL172" s="16" t="s">
        <v>147</v>
      </c>
      <c r="BM172" s="232" t="s">
        <v>243</v>
      </c>
    </row>
    <row r="173" spans="1:63" s="12" customFormat="1" ht="22.8" customHeight="1">
      <c r="A173" s="12"/>
      <c r="B173" s="203"/>
      <c r="C173" s="204"/>
      <c r="D173" s="205" t="s">
        <v>78</v>
      </c>
      <c r="E173" s="218" t="s">
        <v>244</v>
      </c>
      <c r="F173" s="218" t="s">
        <v>245</v>
      </c>
      <c r="G173" s="204"/>
      <c r="H173" s="204"/>
      <c r="I173" s="207"/>
      <c r="J173" s="207"/>
      <c r="K173" s="219">
        <f>BK173</f>
        <v>0</v>
      </c>
      <c r="L173" s="204"/>
      <c r="M173" s="209"/>
      <c r="N173" s="210"/>
      <c r="O173" s="211"/>
      <c r="P173" s="211"/>
      <c r="Q173" s="212">
        <f>Q174</f>
        <v>0</v>
      </c>
      <c r="R173" s="212">
        <f>R174</f>
        <v>0</v>
      </c>
      <c r="S173" s="211"/>
      <c r="T173" s="213">
        <f>T174</f>
        <v>0</v>
      </c>
      <c r="U173" s="211"/>
      <c r="V173" s="213">
        <f>V174</f>
        <v>0</v>
      </c>
      <c r="W173" s="211"/>
      <c r="X173" s="214">
        <f>X174</f>
        <v>0</v>
      </c>
      <c r="Y173" s="12"/>
      <c r="Z173" s="12"/>
      <c r="AA173" s="12"/>
      <c r="AB173" s="12"/>
      <c r="AC173" s="12"/>
      <c r="AD173" s="12"/>
      <c r="AE173" s="12"/>
      <c r="AR173" s="215" t="s">
        <v>87</v>
      </c>
      <c r="AT173" s="216" t="s">
        <v>78</v>
      </c>
      <c r="AU173" s="216" t="s">
        <v>87</v>
      </c>
      <c r="AY173" s="215" t="s">
        <v>140</v>
      </c>
      <c r="BK173" s="217">
        <f>BK174</f>
        <v>0</v>
      </c>
    </row>
    <row r="174" spans="1:65" s="2" customFormat="1" ht="24.15" customHeight="1">
      <c r="A174" s="37"/>
      <c r="B174" s="38"/>
      <c r="C174" s="220" t="s">
        <v>246</v>
      </c>
      <c r="D174" s="220" t="s">
        <v>142</v>
      </c>
      <c r="E174" s="221" t="s">
        <v>247</v>
      </c>
      <c r="F174" s="222" t="s">
        <v>248</v>
      </c>
      <c r="G174" s="223" t="s">
        <v>249</v>
      </c>
      <c r="H174" s="224">
        <v>0.628</v>
      </c>
      <c r="I174" s="225"/>
      <c r="J174" s="225"/>
      <c r="K174" s="226">
        <f>ROUND(P174*H174,2)</f>
        <v>0</v>
      </c>
      <c r="L174" s="222" t="s">
        <v>146</v>
      </c>
      <c r="M174" s="43"/>
      <c r="N174" s="227" t="s">
        <v>1</v>
      </c>
      <c r="O174" s="228" t="s">
        <v>42</v>
      </c>
      <c r="P174" s="229">
        <f>I174+J174</f>
        <v>0</v>
      </c>
      <c r="Q174" s="229">
        <f>ROUND(I174*H174,2)</f>
        <v>0</v>
      </c>
      <c r="R174" s="229">
        <f>ROUND(J174*H174,2)</f>
        <v>0</v>
      </c>
      <c r="S174" s="90"/>
      <c r="T174" s="230">
        <f>S174*H174</f>
        <v>0</v>
      </c>
      <c r="U174" s="230">
        <v>0</v>
      </c>
      <c r="V174" s="230">
        <f>U174*H174</f>
        <v>0</v>
      </c>
      <c r="W174" s="230">
        <v>0</v>
      </c>
      <c r="X174" s="231">
        <f>W174*H174</f>
        <v>0</v>
      </c>
      <c r="Y174" s="37"/>
      <c r="Z174" s="37"/>
      <c r="AA174" s="37"/>
      <c r="AB174" s="37"/>
      <c r="AC174" s="37"/>
      <c r="AD174" s="37"/>
      <c r="AE174" s="37"/>
      <c r="AR174" s="232" t="s">
        <v>147</v>
      </c>
      <c r="AT174" s="232" t="s">
        <v>142</v>
      </c>
      <c r="AU174" s="232" t="s">
        <v>89</v>
      </c>
      <c r="AY174" s="16" t="s">
        <v>140</v>
      </c>
      <c r="BE174" s="233">
        <f>IF(O174="základní",K174,0)</f>
        <v>0</v>
      </c>
      <c r="BF174" s="233">
        <f>IF(O174="snížená",K174,0)</f>
        <v>0</v>
      </c>
      <c r="BG174" s="233">
        <f>IF(O174="zákl. přenesená",K174,0)</f>
        <v>0</v>
      </c>
      <c r="BH174" s="233">
        <f>IF(O174="sníž. přenesená",K174,0)</f>
        <v>0</v>
      </c>
      <c r="BI174" s="233">
        <f>IF(O174="nulová",K174,0)</f>
        <v>0</v>
      </c>
      <c r="BJ174" s="16" t="s">
        <v>87</v>
      </c>
      <c r="BK174" s="233">
        <f>ROUND(P174*H174,2)</f>
        <v>0</v>
      </c>
      <c r="BL174" s="16" t="s">
        <v>147</v>
      </c>
      <c r="BM174" s="232" t="s">
        <v>250</v>
      </c>
    </row>
    <row r="175" spans="1:63" s="12" customFormat="1" ht="25.9" customHeight="1">
      <c r="A175" s="12"/>
      <c r="B175" s="203"/>
      <c r="C175" s="204"/>
      <c r="D175" s="205" t="s">
        <v>78</v>
      </c>
      <c r="E175" s="206" t="s">
        <v>90</v>
      </c>
      <c r="F175" s="206" t="s">
        <v>251</v>
      </c>
      <c r="G175" s="204"/>
      <c r="H175" s="204"/>
      <c r="I175" s="207"/>
      <c r="J175" s="207"/>
      <c r="K175" s="208">
        <f>BK175</f>
        <v>0</v>
      </c>
      <c r="L175" s="204"/>
      <c r="M175" s="209"/>
      <c r="N175" s="210"/>
      <c r="O175" s="211"/>
      <c r="P175" s="211"/>
      <c r="Q175" s="212">
        <f>SUM(Q176:Q184)</f>
        <v>0</v>
      </c>
      <c r="R175" s="212">
        <f>SUM(R176:R184)</f>
        <v>0</v>
      </c>
      <c r="S175" s="211"/>
      <c r="T175" s="213">
        <f>SUM(T176:T184)</f>
        <v>0</v>
      </c>
      <c r="U175" s="211"/>
      <c r="V175" s="213">
        <f>SUM(V176:V184)</f>
        <v>0</v>
      </c>
      <c r="W175" s="211"/>
      <c r="X175" s="214">
        <f>SUM(X176:X184)</f>
        <v>0</v>
      </c>
      <c r="Y175" s="12"/>
      <c r="Z175" s="12"/>
      <c r="AA175" s="12"/>
      <c r="AB175" s="12"/>
      <c r="AC175" s="12"/>
      <c r="AD175" s="12"/>
      <c r="AE175" s="12"/>
      <c r="AR175" s="215" t="s">
        <v>157</v>
      </c>
      <c r="AT175" s="216" t="s">
        <v>78</v>
      </c>
      <c r="AU175" s="216" t="s">
        <v>79</v>
      </c>
      <c r="AY175" s="215" t="s">
        <v>140</v>
      </c>
      <c r="BK175" s="217">
        <f>SUM(BK176:BK184)</f>
        <v>0</v>
      </c>
    </row>
    <row r="176" spans="1:65" s="2" customFormat="1" ht="16.5" customHeight="1">
      <c r="A176" s="37"/>
      <c r="B176" s="38"/>
      <c r="C176" s="250" t="s">
        <v>252</v>
      </c>
      <c r="D176" s="250" t="s">
        <v>158</v>
      </c>
      <c r="E176" s="251" t="s">
        <v>253</v>
      </c>
      <c r="F176" s="252" t="s">
        <v>254</v>
      </c>
      <c r="G176" s="253" t="s">
        <v>145</v>
      </c>
      <c r="H176" s="254">
        <v>1</v>
      </c>
      <c r="I176" s="255"/>
      <c r="J176" s="256"/>
      <c r="K176" s="257">
        <f>ROUND(P176*H176,2)</f>
        <v>0</v>
      </c>
      <c r="L176" s="252" t="s">
        <v>1</v>
      </c>
      <c r="M176" s="258"/>
      <c r="N176" s="259" t="s">
        <v>1</v>
      </c>
      <c r="O176" s="228" t="s">
        <v>42</v>
      </c>
      <c r="P176" s="229">
        <f>I176+J176</f>
        <v>0</v>
      </c>
      <c r="Q176" s="229">
        <f>ROUND(I176*H176,2)</f>
        <v>0</v>
      </c>
      <c r="R176" s="229">
        <f>ROUND(J176*H176,2)</f>
        <v>0</v>
      </c>
      <c r="S176" s="90"/>
      <c r="T176" s="230">
        <f>S176*H176</f>
        <v>0</v>
      </c>
      <c r="U176" s="230">
        <v>0</v>
      </c>
      <c r="V176" s="230">
        <f>U176*H176</f>
        <v>0</v>
      </c>
      <c r="W176" s="230">
        <v>0</v>
      </c>
      <c r="X176" s="231">
        <f>W176*H176</f>
        <v>0</v>
      </c>
      <c r="Y176" s="37"/>
      <c r="Z176" s="37"/>
      <c r="AA176" s="37"/>
      <c r="AB176" s="37"/>
      <c r="AC176" s="37"/>
      <c r="AD176" s="37"/>
      <c r="AE176" s="37"/>
      <c r="AR176" s="232" t="s">
        <v>255</v>
      </c>
      <c r="AT176" s="232" t="s">
        <v>158</v>
      </c>
      <c r="AU176" s="232" t="s">
        <v>87</v>
      </c>
      <c r="AY176" s="16" t="s">
        <v>140</v>
      </c>
      <c r="BE176" s="233">
        <f>IF(O176="základní",K176,0)</f>
        <v>0</v>
      </c>
      <c r="BF176" s="233">
        <f>IF(O176="snížená",K176,0)</f>
        <v>0</v>
      </c>
      <c r="BG176" s="233">
        <f>IF(O176="zákl. přenesená",K176,0)</f>
        <v>0</v>
      </c>
      <c r="BH176" s="233">
        <f>IF(O176="sníž. přenesená",K176,0)</f>
        <v>0</v>
      </c>
      <c r="BI176" s="233">
        <f>IF(O176="nulová",K176,0)</f>
        <v>0</v>
      </c>
      <c r="BJ176" s="16" t="s">
        <v>87</v>
      </c>
      <c r="BK176" s="233">
        <f>ROUND(P176*H176,2)</f>
        <v>0</v>
      </c>
      <c r="BL176" s="16" t="s">
        <v>256</v>
      </c>
      <c r="BM176" s="232" t="s">
        <v>257</v>
      </c>
    </row>
    <row r="177" spans="1:65" s="2" customFormat="1" ht="16.5" customHeight="1">
      <c r="A177" s="37"/>
      <c r="B177" s="38"/>
      <c r="C177" s="250" t="s">
        <v>258</v>
      </c>
      <c r="D177" s="250" t="s">
        <v>158</v>
      </c>
      <c r="E177" s="251" t="s">
        <v>259</v>
      </c>
      <c r="F177" s="252" t="s">
        <v>260</v>
      </c>
      <c r="G177" s="253" t="s">
        <v>145</v>
      </c>
      <c r="H177" s="254">
        <v>1</v>
      </c>
      <c r="I177" s="255"/>
      <c r="J177" s="256"/>
      <c r="K177" s="257">
        <f>ROUND(P177*H177,2)</f>
        <v>0</v>
      </c>
      <c r="L177" s="252" t="s">
        <v>1</v>
      </c>
      <c r="M177" s="258"/>
      <c r="N177" s="259" t="s">
        <v>1</v>
      </c>
      <c r="O177" s="228" t="s">
        <v>42</v>
      </c>
      <c r="P177" s="229">
        <f>I177+J177</f>
        <v>0</v>
      </c>
      <c r="Q177" s="229">
        <f>ROUND(I177*H177,2)</f>
        <v>0</v>
      </c>
      <c r="R177" s="229">
        <f>ROUND(J177*H177,2)</f>
        <v>0</v>
      </c>
      <c r="S177" s="90"/>
      <c r="T177" s="230">
        <f>S177*H177</f>
        <v>0</v>
      </c>
      <c r="U177" s="230">
        <v>0</v>
      </c>
      <c r="V177" s="230">
        <f>U177*H177</f>
        <v>0</v>
      </c>
      <c r="W177" s="230">
        <v>0</v>
      </c>
      <c r="X177" s="231">
        <f>W177*H177</f>
        <v>0</v>
      </c>
      <c r="Y177" s="37"/>
      <c r="Z177" s="37"/>
      <c r="AA177" s="37"/>
      <c r="AB177" s="37"/>
      <c r="AC177" s="37"/>
      <c r="AD177" s="37"/>
      <c r="AE177" s="37"/>
      <c r="AR177" s="232" t="s">
        <v>255</v>
      </c>
      <c r="AT177" s="232" t="s">
        <v>158</v>
      </c>
      <c r="AU177" s="232" t="s">
        <v>87</v>
      </c>
      <c r="AY177" s="16" t="s">
        <v>140</v>
      </c>
      <c r="BE177" s="233">
        <f>IF(O177="základní",K177,0)</f>
        <v>0</v>
      </c>
      <c r="BF177" s="233">
        <f>IF(O177="snížená",K177,0)</f>
        <v>0</v>
      </c>
      <c r="BG177" s="233">
        <f>IF(O177="zákl. přenesená",K177,0)</f>
        <v>0</v>
      </c>
      <c r="BH177" s="233">
        <f>IF(O177="sníž. přenesená",K177,0)</f>
        <v>0</v>
      </c>
      <c r="BI177" s="233">
        <f>IF(O177="nulová",K177,0)</f>
        <v>0</v>
      </c>
      <c r="BJ177" s="16" t="s">
        <v>87</v>
      </c>
      <c r="BK177" s="233">
        <f>ROUND(P177*H177,2)</f>
        <v>0</v>
      </c>
      <c r="BL177" s="16" t="s">
        <v>256</v>
      </c>
      <c r="BM177" s="232" t="s">
        <v>261</v>
      </c>
    </row>
    <row r="178" spans="1:65" s="2" customFormat="1" ht="16.5" customHeight="1">
      <c r="A178" s="37"/>
      <c r="B178" s="38"/>
      <c r="C178" s="250" t="s">
        <v>8</v>
      </c>
      <c r="D178" s="250" t="s">
        <v>158</v>
      </c>
      <c r="E178" s="251" t="s">
        <v>262</v>
      </c>
      <c r="F178" s="252" t="s">
        <v>263</v>
      </c>
      <c r="G178" s="253" t="s">
        <v>145</v>
      </c>
      <c r="H178" s="254">
        <v>1</v>
      </c>
      <c r="I178" s="255"/>
      <c r="J178" s="256"/>
      <c r="K178" s="257">
        <f>ROUND(P178*H178,2)</f>
        <v>0</v>
      </c>
      <c r="L178" s="252" t="s">
        <v>1</v>
      </c>
      <c r="M178" s="258"/>
      <c r="N178" s="259" t="s">
        <v>1</v>
      </c>
      <c r="O178" s="228" t="s">
        <v>42</v>
      </c>
      <c r="P178" s="229">
        <f>I178+J178</f>
        <v>0</v>
      </c>
      <c r="Q178" s="229">
        <f>ROUND(I178*H178,2)</f>
        <v>0</v>
      </c>
      <c r="R178" s="229">
        <f>ROUND(J178*H178,2)</f>
        <v>0</v>
      </c>
      <c r="S178" s="90"/>
      <c r="T178" s="230">
        <f>S178*H178</f>
        <v>0</v>
      </c>
      <c r="U178" s="230">
        <v>0</v>
      </c>
      <c r="V178" s="230">
        <f>U178*H178</f>
        <v>0</v>
      </c>
      <c r="W178" s="230">
        <v>0</v>
      </c>
      <c r="X178" s="231">
        <f>W178*H178</f>
        <v>0</v>
      </c>
      <c r="Y178" s="37"/>
      <c r="Z178" s="37"/>
      <c r="AA178" s="37"/>
      <c r="AB178" s="37"/>
      <c r="AC178" s="37"/>
      <c r="AD178" s="37"/>
      <c r="AE178" s="37"/>
      <c r="AR178" s="232" t="s">
        <v>255</v>
      </c>
      <c r="AT178" s="232" t="s">
        <v>158</v>
      </c>
      <c r="AU178" s="232" t="s">
        <v>87</v>
      </c>
      <c r="AY178" s="16" t="s">
        <v>140</v>
      </c>
      <c r="BE178" s="233">
        <f>IF(O178="základní",K178,0)</f>
        <v>0</v>
      </c>
      <c r="BF178" s="233">
        <f>IF(O178="snížená",K178,0)</f>
        <v>0</v>
      </c>
      <c r="BG178" s="233">
        <f>IF(O178="zákl. přenesená",K178,0)</f>
        <v>0</v>
      </c>
      <c r="BH178" s="233">
        <f>IF(O178="sníž. přenesená",K178,0)</f>
        <v>0</v>
      </c>
      <c r="BI178" s="233">
        <f>IF(O178="nulová",K178,0)</f>
        <v>0</v>
      </c>
      <c r="BJ178" s="16" t="s">
        <v>87</v>
      </c>
      <c r="BK178" s="233">
        <f>ROUND(P178*H178,2)</f>
        <v>0</v>
      </c>
      <c r="BL178" s="16" t="s">
        <v>256</v>
      </c>
      <c r="BM178" s="232" t="s">
        <v>264</v>
      </c>
    </row>
    <row r="179" spans="1:65" s="2" customFormat="1" ht="16.5" customHeight="1">
      <c r="A179" s="37"/>
      <c r="B179" s="38"/>
      <c r="C179" s="250" t="s">
        <v>265</v>
      </c>
      <c r="D179" s="250" t="s">
        <v>158</v>
      </c>
      <c r="E179" s="251" t="s">
        <v>266</v>
      </c>
      <c r="F179" s="252" t="s">
        <v>267</v>
      </c>
      <c r="G179" s="253" t="s">
        <v>145</v>
      </c>
      <c r="H179" s="254">
        <v>1</v>
      </c>
      <c r="I179" s="255"/>
      <c r="J179" s="256"/>
      <c r="K179" s="257">
        <f>ROUND(P179*H179,2)</f>
        <v>0</v>
      </c>
      <c r="L179" s="252" t="s">
        <v>1</v>
      </c>
      <c r="M179" s="258"/>
      <c r="N179" s="259" t="s">
        <v>1</v>
      </c>
      <c r="O179" s="228" t="s">
        <v>42</v>
      </c>
      <c r="P179" s="229">
        <f>I179+J179</f>
        <v>0</v>
      </c>
      <c r="Q179" s="229">
        <f>ROUND(I179*H179,2)</f>
        <v>0</v>
      </c>
      <c r="R179" s="229">
        <f>ROUND(J179*H179,2)</f>
        <v>0</v>
      </c>
      <c r="S179" s="90"/>
      <c r="T179" s="230">
        <f>S179*H179</f>
        <v>0</v>
      </c>
      <c r="U179" s="230">
        <v>0</v>
      </c>
      <c r="V179" s="230">
        <f>U179*H179</f>
        <v>0</v>
      </c>
      <c r="W179" s="230">
        <v>0</v>
      </c>
      <c r="X179" s="231">
        <f>W179*H179</f>
        <v>0</v>
      </c>
      <c r="Y179" s="37"/>
      <c r="Z179" s="37"/>
      <c r="AA179" s="37"/>
      <c r="AB179" s="37"/>
      <c r="AC179" s="37"/>
      <c r="AD179" s="37"/>
      <c r="AE179" s="37"/>
      <c r="AR179" s="232" t="s">
        <v>255</v>
      </c>
      <c r="AT179" s="232" t="s">
        <v>158</v>
      </c>
      <c r="AU179" s="232" t="s">
        <v>87</v>
      </c>
      <c r="AY179" s="16" t="s">
        <v>140</v>
      </c>
      <c r="BE179" s="233">
        <f>IF(O179="základní",K179,0)</f>
        <v>0</v>
      </c>
      <c r="BF179" s="233">
        <f>IF(O179="snížená",K179,0)</f>
        <v>0</v>
      </c>
      <c r="BG179" s="233">
        <f>IF(O179="zákl. přenesená",K179,0)</f>
        <v>0</v>
      </c>
      <c r="BH179" s="233">
        <f>IF(O179="sníž. přenesená",K179,0)</f>
        <v>0</v>
      </c>
      <c r="BI179" s="233">
        <f>IF(O179="nulová",K179,0)</f>
        <v>0</v>
      </c>
      <c r="BJ179" s="16" t="s">
        <v>87</v>
      </c>
      <c r="BK179" s="233">
        <f>ROUND(P179*H179,2)</f>
        <v>0</v>
      </c>
      <c r="BL179" s="16" t="s">
        <v>256</v>
      </c>
      <c r="BM179" s="232" t="s">
        <v>268</v>
      </c>
    </row>
    <row r="180" spans="1:65" s="2" customFormat="1" ht="16.5" customHeight="1">
      <c r="A180" s="37"/>
      <c r="B180" s="38"/>
      <c r="C180" s="250" t="s">
        <v>269</v>
      </c>
      <c r="D180" s="250" t="s">
        <v>158</v>
      </c>
      <c r="E180" s="251" t="s">
        <v>270</v>
      </c>
      <c r="F180" s="252" t="s">
        <v>271</v>
      </c>
      <c r="G180" s="253" t="s">
        <v>145</v>
      </c>
      <c r="H180" s="254">
        <v>1</v>
      </c>
      <c r="I180" s="255"/>
      <c r="J180" s="256"/>
      <c r="K180" s="257">
        <f>ROUND(P180*H180,2)</f>
        <v>0</v>
      </c>
      <c r="L180" s="252" t="s">
        <v>1</v>
      </c>
      <c r="M180" s="258"/>
      <c r="N180" s="259" t="s">
        <v>1</v>
      </c>
      <c r="O180" s="228" t="s">
        <v>42</v>
      </c>
      <c r="P180" s="229">
        <f>I180+J180</f>
        <v>0</v>
      </c>
      <c r="Q180" s="229">
        <f>ROUND(I180*H180,2)</f>
        <v>0</v>
      </c>
      <c r="R180" s="229">
        <f>ROUND(J180*H180,2)</f>
        <v>0</v>
      </c>
      <c r="S180" s="90"/>
      <c r="T180" s="230">
        <f>S180*H180</f>
        <v>0</v>
      </c>
      <c r="U180" s="230">
        <v>0</v>
      </c>
      <c r="V180" s="230">
        <f>U180*H180</f>
        <v>0</v>
      </c>
      <c r="W180" s="230">
        <v>0</v>
      </c>
      <c r="X180" s="231">
        <f>W180*H180</f>
        <v>0</v>
      </c>
      <c r="Y180" s="37"/>
      <c r="Z180" s="37"/>
      <c r="AA180" s="37"/>
      <c r="AB180" s="37"/>
      <c r="AC180" s="37"/>
      <c r="AD180" s="37"/>
      <c r="AE180" s="37"/>
      <c r="AR180" s="232" t="s">
        <v>255</v>
      </c>
      <c r="AT180" s="232" t="s">
        <v>158</v>
      </c>
      <c r="AU180" s="232" t="s">
        <v>87</v>
      </c>
      <c r="AY180" s="16" t="s">
        <v>140</v>
      </c>
      <c r="BE180" s="233">
        <f>IF(O180="základní",K180,0)</f>
        <v>0</v>
      </c>
      <c r="BF180" s="233">
        <f>IF(O180="snížená",K180,0)</f>
        <v>0</v>
      </c>
      <c r="BG180" s="233">
        <f>IF(O180="zákl. přenesená",K180,0)</f>
        <v>0</v>
      </c>
      <c r="BH180" s="233">
        <f>IF(O180="sníž. přenesená",K180,0)</f>
        <v>0</v>
      </c>
      <c r="BI180" s="233">
        <f>IF(O180="nulová",K180,0)</f>
        <v>0</v>
      </c>
      <c r="BJ180" s="16" t="s">
        <v>87</v>
      </c>
      <c r="BK180" s="233">
        <f>ROUND(P180*H180,2)</f>
        <v>0</v>
      </c>
      <c r="BL180" s="16" t="s">
        <v>256</v>
      </c>
      <c r="BM180" s="232" t="s">
        <v>272</v>
      </c>
    </row>
    <row r="181" spans="1:65" s="2" customFormat="1" ht="16.5" customHeight="1">
      <c r="A181" s="37"/>
      <c r="B181" s="38"/>
      <c r="C181" s="250" t="s">
        <v>273</v>
      </c>
      <c r="D181" s="250" t="s">
        <v>158</v>
      </c>
      <c r="E181" s="251" t="s">
        <v>274</v>
      </c>
      <c r="F181" s="252" t="s">
        <v>275</v>
      </c>
      <c r="G181" s="253" t="s">
        <v>145</v>
      </c>
      <c r="H181" s="254">
        <v>1</v>
      </c>
      <c r="I181" s="255"/>
      <c r="J181" s="256"/>
      <c r="K181" s="257">
        <f>ROUND(P181*H181,2)</f>
        <v>0</v>
      </c>
      <c r="L181" s="252" t="s">
        <v>1</v>
      </c>
      <c r="M181" s="258"/>
      <c r="N181" s="259" t="s">
        <v>1</v>
      </c>
      <c r="O181" s="228" t="s">
        <v>42</v>
      </c>
      <c r="P181" s="229">
        <f>I181+J181</f>
        <v>0</v>
      </c>
      <c r="Q181" s="229">
        <f>ROUND(I181*H181,2)</f>
        <v>0</v>
      </c>
      <c r="R181" s="229">
        <f>ROUND(J181*H181,2)</f>
        <v>0</v>
      </c>
      <c r="S181" s="90"/>
      <c r="T181" s="230">
        <f>S181*H181</f>
        <v>0</v>
      </c>
      <c r="U181" s="230">
        <v>0</v>
      </c>
      <c r="V181" s="230">
        <f>U181*H181</f>
        <v>0</v>
      </c>
      <c r="W181" s="230">
        <v>0</v>
      </c>
      <c r="X181" s="231">
        <f>W181*H181</f>
        <v>0</v>
      </c>
      <c r="Y181" s="37"/>
      <c r="Z181" s="37"/>
      <c r="AA181" s="37"/>
      <c r="AB181" s="37"/>
      <c r="AC181" s="37"/>
      <c r="AD181" s="37"/>
      <c r="AE181" s="37"/>
      <c r="AR181" s="232" t="s">
        <v>255</v>
      </c>
      <c r="AT181" s="232" t="s">
        <v>158</v>
      </c>
      <c r="AU181" s="232" t="s">
        <v>87</v>
      </c>
      <c r="AY181" s="16" t="s">
        <v>140</v>
      </c>
      <c r="BE181" s="233">
        <f>IF(O181="základní",K181,0)</f>
        <v>0</v>
      </c>
      <c r="BF181" s="233">
        <f>IF(O181="snížená",K181,0)</f>
        <v>0</v>
      </c>
      <c r="BG181" s="233">
        <f>IF(O181="zákl. přenesená",K181,0)</f>
        <v>0</v>
      </c>
      <c r="BH181" s="233">
        <f>IF(O181="sníž. přenesená",K181,0)</f>
        <v>0</v>
      </c>
      <c r="BI181" s="233">
        <f>IF(O181="nulová",K181,0)</f>
        <v>0</v>
      </c>
      <c r="BJ181" s="16" t="s">
        <v>87</v>
      </c>
      <c r="BK181" s="233">
        <f>ROUND(P181*H181,2)</f>
        <v>0</v>
      </c>
      <c r="BL181" s="16" t="s">
        <v>256</v>
      </c>
      <c r="BM181" s="232" t="s">
        <v>276</v>
      </c>
    </row>
    <row r="182" spans="1:65" s="2" customFormat="1" ht="16.5" customHeight="1">
      <c r="A182" s="37"/>
      <c r="B182" s="38"/>
      <c r="C182" s="250" t="s">
        <v>277</v>
      </c>
      <c r="D182" s="250" t="s">
        <v>158</v>
      </c>
      <c r="E182" s="251" t="s">
        <v>278</v>
      </c>
      <c r="F182" s="252" t="s">
        <v>279</v>
      </c>
      <c r="G182" s="253" t="s">
        <v>145</v>
      </c>
      <c r="H182" s="254">
        <v>1</v>
      </c>
      <c r="I182" s="255"/>
      <c r="J182" s="256"/>
      <c r="K182" s="257">
        <f>ROUND(P182*H182,2)</f>
        <v>0</v>
      </c>
      <c r="L182" s="252" t="s">
        <v>1</v>
      </c>
      <c r="M182" s="258"/>
      <c r="N182" s="259" t="s">
        <v>1</v>
      </c>
      <c r="O182" s="228" t="s">
        <v>42</v>
      </c>
      <c r="P182" s="229">
        <f>I182+J182</f>
        <v>0</v>
      </c>
      <c r="Q182" s="229">
        <f>ROUND(I182*H182,2)</f>
        <v>0</v>
      </c>
      <c r="R182" s="229">
        <f>ROUND(J182*H182,2)</f>
        <v>0</v>
      </c>
      <c r="S182" s="90"/>
      <c r="T182" s="230">
        <f>S182*H182</f>
        <v>0</v>
      </c>
      <c r="U182" s="230">
        <v>0</v>
      </c>
      <c r="V182" s="230">
        <f>U182*H182</f>
        <v>0</v>
      </c>
      <c r="W182" s="230">
        <v>0</v>
      </c>
      <c r="X182" s="231">
        <f>W182*H182</f>
        <v>0</v>
      </c>
      <c r="Y182" s="37"/>
      <c r="Z182" s="37"/>
      <c r="AA182" s="37"/>
      <c r="AB182" s="37"/>
      <c r="AC182" s="37"/>
      <c r="AD182" s="37"/>
      <c r="AE182" s="37"/>
      <c r="AR182" s="232" t="s">
        <v>255</v>
      </c>
      <c r="AT182" s="232" t="s">
        <v>158</v>
      </c>
      <c r="AU182" s="232" t="s">
        <v>87</v>
      </c>
      <c r="AY182" s="16" t="s">
        <v>140</v>
      </c>
      <c r="BE182" s="233">
        <f>IF(O182="základní",K182,0)</f>
        <v>0</v>
      </c>
      <c r="BF182" s="233">
        <f>IF(O182="snížená",K182,0)</f>
        <v>0</v>
      </c>
      <c r="BG182" s="233">
        <f>IF(O182="zákl. přenesená",K182,0)</f>
        <v>0</v>
      </c>
      <c r="BH182" s="233">
        <f>IF(O182="sníž. přenesená",K182,0)</f>
        <v>0</v>
      </c>
      <c r="BI182" s="233">
        <f>IF(O182="nulová",K182,0)</f>
        <v>0</v>
      </c>
      <c r="BJ182" s="16" t="s">
        <v>87</v>
      </c>
      <c r="BK182" s="233">
        <f>ROUND(P182*H182,2)</f>
        <v>0</v>
      </c>
      <c r="BL182" s="16" t="s">
        <v>256</v>
      </c>
      <c r="BM182" s="232" t="s">
        <v>280</v>
      </c>
    </row>
    <row r="183" spans="1:65" s="2" customFormat="1" ht="16.5" customHeight="1">
      <c r="A183" s="37"/>
      <c r="B183" s="38"/>
      <c r="C183" s="250" t="s">
        <v>281</v>
      </c>
      <c r="D183" s="250" t="s">
        <v>158</v>
      </c>
      <c r="E183" s="251" t="s">
        <v>282</v>
      </c>
      <c r="F183" s="252" t="s">
        <v>283</v>
      </c>
      <c r="G183" s="253" t="s">
        <v>145</v>
      </c>
      <c r="H183" s="254">
        <v>1</v>
      </c>
      <c r="I183" s="255"/>
      <c r="J183" s="256"/>
      <c r="K183" s="257">
        <f>ROUND(P183*H183,2)</f>
        <v>0</v>
      </c>
      <c r="L183" s="252" t="s">
        <v>1</v>
      </c>
      <c r="M183" s="258"/>
      <c r="N183" s="259" t="s">
        <v>1</v>
      </c>
      <c r="O183" s="228" t="s">
        <v>42</v>
      </c>
      <c r="P183" s="229">
        <f>I183+J183</f>
        <v>0</v>
      </c>
      <c r="Q183" s="229">
        <f>ROUND(I183*H183,2)</f>
        <v>0</v>
      </c>
      <c r="R183" s="229">
        <f>ROUND(J183*H183,2)</f>
        <v>0</v>
      </c>
      <c r="S183" s="90"/>
      <c r="T183" s="230">
        <f>S183*H183</f>
        <v>0</v>
      </c>
      <c r="U183" s="230">
        <v>0</v>
      </c>
      <c r="V183" s="230">
        <f>U183*H183</f>
        <v>0</v>
      </c>
      <c r="W183" s="230">
        <v>0</v>
      </c>
      <c r="X183" s="231">
        <f>W183*H183</f>
        <v>0</v>
      </c>
      <c r="Y183" s="37"/>
      <c r="Z183" s="37"/>
      <c r="AA183" s="37"/>
      <c r="AB183" s="37"/>
      <c r="AC183" s="37"/>
      <c r="AD183" s="37"/>
      <c r="AE183" s="37"/>
      <c r="AR183" s="232" t="s">
        <v>255</v>
      </c>
      <c r="AT183" s="232" t="s">
        <v>158</v>
      </c>
      <c r="AU183" s="232" t="s">
        <v>87</v>
      </c>
      <c r="AY183" s="16" t="s">
        <v>140</v>
      </c>
      <c r="BE183" s="233">
        <f>IF(O183="základní",K183,0)</f>
        <v>0</v>
      </c>
      <c r="BF183" s="233">
        <f>IF(O183="snížená",K183,0)</f>
        <v>0</v>
      </c>
      <c r="BG183" s="233">
        <f>IF(O183="zákl. přenesená",K183,0)</f>
        <v>0</v>
      </c>
      <c r="BH183" s="233">
        <f>IF(O183="sníž. přenesená",K183,0)</f>
        <v>0</v>
      </c>
      <c r="BI183" s="233">
        <f>IF(O183="nulová",K183,0)</f>
        <v>0</v>
      </c>
      <c r="BJ183" s="16" t="s">
        <v>87</v>
      </c>
      <c r="BK183" s="233">
        <f>ROUND(P183*H183,2)</f>
        <v>0</v>
      </c>
      <c r="BL183" s="16" t="s">
        <v>256</v>
      </c>
      <c r="BM183" s="232" t="s">
        <v>284</v>
      </c>
    </row>
    <row r="184" spans="1:65" s="2" customFormat="1" ht="16.5" customHeight="1">
      <c r="A184" s="37"/>
      <c r="B184" s="38"/>
      <c r="C184" s="250" t="s">
        <v>285</v>
      </c>
      <c r="D184" s="250" t="s">
        <v>158</v>
      </c>
      <c r="E184" s="251" t="s">
        <v>286</v>
      </c>
      <c r="F184" s="252" t="s">
        <v>287</v>
      </c>
      <c r="G184" s="253" t="s">
        <v>145</v>
      </c>
      <c r="H184" s="254">
        <v>1</v>
      </c>
      <c r="I184" s="255"/>
      <c r="J184" s="256"/>
      <c r="K184" s="257">
        <f>ROUND(P184*H184,2)</f>
        <v>0</v>
      </c>
      <c r="L184" s="252" t="s">
        <v>1</v>
      </c>
      <c r="M184" s="258"/>
      <c r="N184" s="271" t="s">
        <v>1</v>
      </c>
      <c r="O184" s="272" t="s">
        <v>42</v>
      </c>
      <c r="P184" s="273">
        <f>I184+J184</f>
        <v>0</v>
      </c>
      <c r="Q184" s="273">
        <f>ROUND(I184*H184,2)</f>
        <v>0</v>
      </c>
      <c r="R184" s="273">
        <f>ROUND(J184*H184,2)</f>
        <v>0</v>
      </c>
      <c r="S184" s="274"/>
      <c r="T184" s="275">
        <f>S184*H184</f>
        <v>0</v>
      </c>
      <c r="U184" s="275">
        <v>0</v>
      </c>
      <c r="V184" s="275">
        <f>U184*H184</f>
        <v>0</v>
      </c>
      <c r="W184" s="275">
        <v>0</v>
      </c>
      <c r="X184" s="276">
        <f>W184*H184</f>
        <v>0</v>
      </c>
      <c r="Y184" s="37"/>
      <c r="Z184" s="37"/>
      <c r="AA184" s="37"/>
      <c r="AB184" s="37"/>
      <c r="AC184" s="37"/>
      <c r="AD184" s="37"/>
      <c r="AE184" s="37"/>
      <c r="AR184" s="232" t="s">
        <v>255</v>
      </c>
      <c r="AT184" s="232" t="s">
        <v>158</v>
      </c>
      <c r="AU184" s="232" t="s">
        <v>87</v>
      </c>
      <c r="AY184" s="16" t="s">
        <v>140</v>
      </c>
      <c r="BE184" s="233">
        <f>IF(O184="základní",K184,0)</f>
        <v>0</v>
      </c>
      <c r="BF184" s="233">
        <f>IF(O184="snížená",K184,0)</f>
        <v>0</v>
      </c>
      <c r="BG184" s="233">
        <f>IF(O184="zákl. přenesená",K184,0)</f>
        <v>0</v>
      </c>
      <c r="BH184" s="233">
        <f>IF(O184="sníž. přenesená",K184,0)</f>
        <v>0</v>
      </c>
      <c r="BI184" s="233">
        <f>IF(O184="nulová",K184,0)</f>
        <v>0</v>
      </c>
      <c r="BJ184" s="16" t="s">
        <v>87</v>
      </c>
      <c r="BK184" s="233">
        <f>ROUND(P184*H184,2)</f>
        <v>0</v>
      </c>
      <c r="BL184" s="16" t="s">
        <v>256</v>
      </c>
      <c r="BM184" s="232" t="s">
        <v>288</v>
      </c>
    </row>
    <row r="185" spans="1:31" s="2" customFormat="1" ht="6.95" customHeight="1">
      <c r="A185" s="37"/>
      <c r="B185" s="65"/>
      <c r="C185" s="66"/>
      <c r="D185" s="66"/>
      <c r="E185" s="66"/>
      <c r="F185" s="66"/>
      <c r="G185" s="66"/>
      <c r="H185" s="66"/>
      <c r="I185" s="66"/>
      <c r="J185" s="66"/>
      <c r="K185" s="66"/>
      <c r="L185" s="66"/>
      <c r="M185" s="43"/>
      <c r="N185" s="37"/>
      <c r="P185" s="37"/>
      <c r="Q185" s="37"/>
      <c r="R185" s="37"/>
      <c r="S185" s="37"/>
      <c r="T185" s="37"/>
      <c r="U185" s="37"/>
      <c r="V185" s="37"/>
      <c r="W185" s="37"/>
      <c r="X185" s="37"/>
      <c r="Y185" s="37"/>
      <c r="Z185" s="37"/>
      <c r="AA185" s="37"/>
      <c r="AB185" s="37"/>
      <c r="AC185" s="37"/>
      <c r="AD185" s="37"/>
      <c r="AE185" s="37"/>
    </row>
  </sheetData>
  <sheetProtection password="CC35" sheet="1" objects="1" scenarios="1" formatColumns="0" formatRows="0" autoFilter="0"/>
  <autoFilter ref="C119:L184"/>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92</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289</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ROUND((SUM(BE120:BE153)),2)</f>
        <v>0</v>
      </c>
      <c r="G35" s="37"/>
      <c r="H35" s="37"/>
      <c r="I35" s="155">
        <v>0.21</v>
      </c>
      <c r="J35" s="37"/>
      <c r="K35" s="150">
        <f>ROUND(((SUM(BE120:BE153))*I35),2)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ROUND((SUM(BF120:BF153)),2)</f>
        <v>0</v>
      </c>
      <c r="G36" s="37"/>
      <c r="H36" s="37"/>
      <c r="I36" s="155">
        <v>0.15</v>
      </c>
      <c r="J36" s="37"/>
      <c r="K36" s="150">
        <f>ROUND(((SUM(BF120:BF153))*I36),2)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ROUND((SUM(BG120:BG153)),2)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ROUND((SUM(BH120:BH153)),2)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ROUND((SUM(BI120:BI153)),2)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02 - Výsadba keřů a popínavých dřevin</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9">
        <f>Q144</f>
        <v>0</v>
      </c>
      <c r="J99" s="189">
        <f>R144</f>
        <v>0</v>
      </c>
      <c r="K99" s="189">
        <f>K144</f>
        <v>0</v>
      </c>
      <c r="L99" s="186"/>
      <c r="M99" s="190"/>
      <c r="S99" s="10"/>
      <c r="T99" s="10"/>
      <c r="U99" s="10"/>
      <c r="V99" s="10"/>
      <c r="W99" s="10"/>
      <c r="X99" s="10"/>
      <c r="Y99" s="10"/>
      <c r="Z99" s="10"/>
      <c r="AA99" s="10"/>
      <c r="AB99" s="10"/>
      <c r="AC99" s="10"/>
      <c r="AD99" s="10"/>
      <c r="AE99" s="10"/>
    </row>
    <row r="100" spans="1:31" s="9" customFormat="1" ht="24.95" customHeight="1">
      <c r="A100" s="9"/>
      <c r="B100" s="179"/>
      <c r="C100" s="180"/>
      <c r="D100" s="181" t="s">
        <v>120</v>
      </c>
      <c r="E100" s="182"/>
      <c r="F100" s="182"/>
      <c r="G100" s="182"/>
      <c r="H100" s="182"/>
      <c r="I100" s="183">
        <f>Q146</f>
        <v>0</v>
      </c>
      <c r="J100" s="183">
        <f>R146</f>
        <v>0</v>
      </c>
      <c r="K100" s="183">
        <f>K146</f>
        <v>0</v>
      </c>
      <c r="L100" s="180"/>
      <c r="M100" s="184"/>
      <c r="S100" s="9"/>
      <c r="T100" s="9"/>
      <c r="U100" s="9"/>
      <c r="V100" s="9"/>
      <c r="W100" s="9"/>
      <c r="X100" s="9"/>
      <c r="Y100" s="9"/>
      <c r="Z100" s="9"/>
      <c r="AA100" s="9"/>
      <c r="AB100" s="9"/>
      <c r="AC100" s="9"/>
      <c r="AD100" s="9"/>
      <c r="AE100" s="9"/>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Přírodní zahrada - MŠ Divadelní nám., Cheb</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106</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02 - Výsadba keřů a popínavých dřevin</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Cheb</v>
      </c>
      <c r="G114" s="39"/>
      <c r="H114" s="39"/>
      <c r="I114" s="31" t="s">
        <v>23</v>
      </c>
      <c r="J114" s="78" t="str">
        <f>IF(J12="","",J12)</f>
        <v>20. 9. 2022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25</v>
      </c>
      <c r="D116" s="39"/>
      <c r="E116" s="39"/>
      <c r="F116" s="26" t="str">
        <f>E15</f>
        <v>Město Cheb</v>
      </c>
      <c r="G116" s="39"/>
      <c r="H116" s="39"/>
      <c r="I116" s="31" t="s">
        <v>31</v>
      </c>
      <c r="J116" s="35" t="str">
        <f>E21</f>
        <v>Ing. Nikola Prinzová</v>
      </c>
      <c r="K116" s="39"/>
      <c r="L116" s="39"/>
      <c r="M116" s="62"/>
      <c r="S116" s="37"/>
      <c r="T116" s="37"/>
      <c r="U116" s="37"/>
      <c r="V116" s="37"/>
      <c r="W116" s="37"/>
      <c r="X116" s="37"/>
      <c r="Y116" s="37"/>
      <c r="Z116" s="37"/>
      <c r="AA116" s="37"/>
      <c r="AB116" s="37"/>
      <c r="AC116" s="37"/>
      <c r="AD116" s="37"/>
      <c r="AE116" s="37"/>
    </row>
    <row r="117" spans="1:31" s="2" customFormat="1" ht="15.15" customHeight="1">
      <c r="A117" s="37"/>
      <c r="B117" s="38"/>
      <c r="C117" s="31" t="s">
        <v>29</v>
      </c>
      <c r="D117" s="39"/>
      <c r="E117" s="39"/>
      <c r="F117" s="26" t="str">
        <f>IF(E18="","",E18)</f>
        <v>Vyplň údaj</v>
      </c>
      <c r="G117" s="39"/>
      <c r="H117" s="39"/>
      <c r="I117" s="31" t="s">
        <v>34</v>
      </c>
      <c r="J117" s="35" t="str">
        <f>E24</f>
        <v xml:space="preserve"> </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62</v>
      </c>
      <c r="E119" s="194" t="s">
        <v>58</v>
      </c>
      <c r="F119" s="194" t="s">
        <v>59</v>
      </c>
      <c r="G119" s="194" t="s">
        <v>123</v>
      </c>
      <c r="H119" s="194" t="s">
        <v>124</v>
      </c>
      <c r="I119" s="194" t="s">
        <v>125</v>
      </c>
      <c r="J119" s="194" t="s">
        <v>126</v>
      </c>
      <c r="K119" s="194" t="s">
        <v>114</v>
      </c>
      <c r="L119" s="195" t="s">
        <v>127</v>
      </c>
      <c r="M119" s="196"/>
      <c r="N119" s="99" t="s">
        <v>1</v>
      </c>
      <c r="O119" s="100" t="s">
        <v>41</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Q121+Q146</f>
        <v>0</v>
      </c>
      <c r="R120" s="199">
        <f>R121+R146</f>
        <v>0</v>
      </c>
      <c r="S120" s="103"/>
      <c r="T120" s="200">
        <f>T121+T146</f>
        <v>0</v>
      </c>
      <c r="U120" s="103"/>
      <c r="V120" s="200">
        <f>V121+V146</f>
        <v>0.1422</v>
      </c>
      <c r="W120" s="103"/>
      <c r="X120" s="201">
        <f>X121+X146</f>
        <v>0</v>
      </c>
      <c r="Y120" s="37"/>
      <c r="Z120" s="37"/>
      <c r="AA120" s="37"/>
      <c r="AB120" s="37"/>
      <c r="AC120" s="37"/>
      <c r="AD120" s="37"/>
      <c r="AE120" s="37"/>
      <c r="AT120" s="16" t="s">
        <v>78</v>
      </c>
      <c r="AU120" s="16" t="s">
        <v>116</v>
      </c>
      <c r="BK120" s="202">
        <f>BK121+BK146</f>
        <v>0</v>
      </c>
    </row>
    <row r="121" spans="1:63" s="12" customFormat="1" ht="25.9" customHeight="1">
      <c r="A121" s="12"/>
      <c r="B121" s="203"/>
      <c r="C121" s="204"/>
      <c r="D121" s="205" t="s">
        <v>78</v>
      </c>
      <c r="E121" s="206" t="s">
        <v>138</v>
      </c>
      <c r="F121" s="206" t="s">
        <v>139</v>
      </c>
      <c r="G121" s="204"/>
      <c r="H121" s="204"/>
      <c r="I121" s="207"/>
      <c r="J121" s="207"/>
      <c r="K121" s="208">
        <f>BK121</f>
        <v>0</v>
      </c>
      <c r="L121" s="204"/>
      <c r="M121" s="209"/>
      <c r="N121" s="210"/>
      <c r="O121" s="211"/>
      <c r="P121" s="211"/>
      <c r="Q121" s="212">
        <f>Q122+Q144</f>
        <v>0</v>
      </c>
      <c r="R121" s="212">
        <f>R122+R144</f>
        <v>0</v>
      </c>
      <c r="S121" s="211"/>
      <c r="T121" s="213">
        <f>T122+T144</f>
        <v>0</v>
      </c>
      <c r="U121" s="211"/>
      <c r="V121" s="213">
        <f>V122+V144</f>
        <v>0.1422</v>
      </c>
      <c r="W121" s="211"/>
      <c r="X121" s="214">
        <f>X122+X144</f>
        <v>0</v>
      </c>
      <c r="Y121" s="12"/>
      <c r="Z121" s="12"/>
      <c r="AA121" s="12"/>
      <c r="AB121" s="12"/>
      <c r="AC121" s="12"/>
      <c r="AD121" s="12"/>
      <c r="AE121" s="12"/>
      <c r="AR121" s="215" t="s">
        <v>87</v>
      </c>
      <c r="AT121" s="216" t="s">
        <v>78</v>
      </c>
      <c r="AU121" s="216" t="s">
        <v>79</v>
      </c>
      <c r="AY121" s="215" t="s">
        <v>140</v>
      </c>
      <c r="BK121" s="217">
        <f>BK122+BK144</f>
        <v>0</v>
      </c>
    </row>
    <row r="122" spans="1:63" s="12" customFormat="1" ht="22.8" customHeight="1">
      <c r="A122" s="12"/>
      <c r="B122" s="203"/>
      <c r="C122" s="204"/>
      <c r="D122" s="205" t="s">
        <v>78</v>
      </c>
      <c r="E122" s="218" t="s">
        <v>87</v>
      </c>
      <c r="F122" s="218" t="s">
        <v>141</v>
      </c>
      <c r="G122" s="204"/>
      <c r="H122" s="204"/>
      <c r="I122" s="207"/>
      <c r="J122" s="207"/>
      <c r="K122" s="219">
        <f>BK122</f>
        <v>0</v>
      </c>
      <c r="L122" s="204"/>
      <c r="M122" s="209"/>
      <c r="N122" s="210"/>
      <c r="O122" s="211"/>
      <c r="P122" s="211"/>
      <c r="Q122" s="212">
        <f>SUM(Q123:Q143)</f>
        <v>0</v>
      </c>
      <c r="R122" s="212">
        <f>SUM(R123:R143)</f>
        <v>0</v>
      </c>
      <c r="S122" s="211"/>
      <c r="T122" s="213">
        <f>SUM(T123:T143)</f>
        <v>0</v>
      </c>
      <c r="U122" s="211"/>
      <c r="V122" s="213">
        <f>SUM(V123:V143)</f>
        <v>0.1422</v>
      </c>
      <c r="W122" s="211"/>
      <c r="X122" s="214">
        <f>SUM(X123:X143)</f>
        <v>0</v>
      </c>
      <c r="Y122" s="12"/>
      <c r="Z122" s="12"/>
      <c r="AA122" s="12"/>
      <c r="AB122" s="12"/>
      <c r="AC122" s="12"/>
      <c r="AD122" s="12"/>
      <c r="AE122" s="12"/>
      <c r="AR122" s="215" t="s">
        <v>87</v>
      </c>
      <c r="AT122" s="216" t="s">
        <v>78</v>
      </c>
      <c r="AU122" s="216" t="s">
        <v>87</v>
      </c>
      <c r="AY122" s="215" t="s">
        <v>140</v>
      </c>
      <c r="BK122" s="217">
        <f>SUM(BK123:BK143)</f>
        <v>0</v>
      </c>
    </row>
    <row r="123" spans="1:65" s="2" customFormat="1" ht="37.8" customHeight="1">
      <c r="A123" s="37"/>
      <c r="B123" s="38"/>
      <c r="C123" s="220" t="s">
        <v>87</v>
      </c>
      <c r="D123" s="220" t="s">
        <v>142</v>
      </c>
      <c r="E123" s="221" t="s">
        <v>290</v>
      </c>
      <c r="F123" s="222" t="s">
        <v>291</v>
      </c>
      <c r="G123" s="223" t="s">
        <v>145</v>
      </c>
      <c r="H123" s="224">
        <v>9</v>
      </c>
      <c r="I123" s="225"/>
      <c r="J123" s="225"/>
      <c r="K123" s="226">
        <f>ROUND(P123*H123,2)</f>
        <v>0</v>
      </c>
      <c r="L123" s="222" t="s">
        <v>146</v>
      </c>
      <c r="M123" s="43"/>
      <c r="N123" s="227" t="s">
        <v>1</v>
      </c>
      <c r="O123" s="228" t="s">
        <v>42</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147</v>
      </c>
      <c r="AT123" s="232" t="s">
        <v>142</v>
      </c>
      <c r="AU123" s="232" t="s">
        <v>89</v>
      </c>
      <c r="AY123" s="16" t="s">
        <v>140</v>
      </c>
      <c r="BE123" s="233">
        <f>IF(O123="základní",K123,0)</f>
        <v>0</v>
      </c>
      <c r="BF123" s="233">
        <f>IF(O123="snížená",K123,0)</f>
        <v>0</v>
      </c>
      <c r="BG123" s="233">
        <f>IF(O123="zákl. přenesená",K123,0)</f>
        <v>0</v>
      </c>
      <c r="BH123" s="233">
        <f>IF(O123="sníž. přenesená",K123,0)</f>
        <v>0</v>
      </c>
      <c r="BI123" s="233">
        <f>IF(O123="nulová",K123,0)</f>
        <v>0</v>
      </c>
      <c r="BJ123" s="16" t="s">
        <v>87</v>
      </c>
      <c r="BK123" s="233">
        <f>ROUND(P123*H123,2)</f>
        <v>0</v>
      </c>
      <c r="BL123" s="16" t="s">
        <v>147</v>
      </c>
      <c r="BM123" s="232" t="s">
        <v>292</v>
      </c>
    </row>
    <row r="124" spans="1:47" s="2" customFormat="1" ht="12">
      <c r="A124" s="37"/>
      <c r="B124" s="38"/>
      <c r="C124" s="39"/>
      <c r="D124" s="234" t="s">
        <v>149</v>
      </c>
      <c r="E124" s="39"/>
      <c r="F124" s="235" t="s">
        <v>293</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89</v>
      </c>
    </row>
    <row r="125" spans="1:51" s="13" customFormat="1" ht="12">
      <c r="A125" s="13"/>
      <c r="B125" s="239"/>
      <c r="C125" s="240"/>
      <c r="D125" s="234" t="s">
        <v>151</v>
      </c>
      <c r="E125" s="241" t="s">
        <v>1</v>
      </c>
      <c r="F125" s="242" t="s">
        <v>294</v>
      </c>
      <c r="G125" s="240"/>
      <c r="H125" s="243">
        <v>6</v>
      </c>
      <c r="I125" s="244"/>
      <c r="J125" s="244"/>
      <c r="K125" s="240"/>
      <c r="L125" s="240"/>
      <c r="M125" s="245"/>
      <c r="N125" s="246"/>
      <c r="O125" s="247"/>
      <c r="P125" s="247"/>
      <c r="Q125" s="247"/>
      <c r="R125" s="247"/>
      <c r="S125" s="247"/>
      <c r="T125" s="247"/>
      <c r="U125" s="247"/>
      <c r="V125" s="247"/>
      <c r="W125" s="247"/>
      <c r="X125" s="248"/>
      <c r="Y125" s="13"/>
      <c r="Z125" s="13"/>
      <c r="AA125" s="13"/>
      <c r="AB125" s="13"/>
      <c r="AC125" s="13"/>
      <c r="AD125" s="13"/>
      <c r="AE125" s="13"/>
      <c r="AT125" s="249" t="s">
        <v>151</v>
      </c>
      <c r="AU125" s="249" t="s">
        <v>89</v>
      </c>
      <c r="AV125" s="13" t="s">
        <v>89</v>
      </c>
      <c r="AW125" s="13" t="s">
        <v>5</v>
      </c>
      <c r="AX125" s="13" t="s">
        <v>79</v>
      </c>
      <c r="AY125" s="249" t="s">
        <v>140</v>
      </c>
    </row>
    <row r="126" spans="1:51" s="13" customFormat="1" ht="12">
      <c r="A126" s="13"/>
      <c r="B126" s="239"/>
      <c r="C126" s="240"/>
      <c r="D126" s="234" t="s">
        <v>151</v>
      </c>
      <c r="E126" s="241" t="s">
        <v>1</v>
      </c>
      <c r="F126" s="242" t="s">
        <v>295</v>
      </c>
      <c r="G126" s="240"/>
      <c r="H126" s="243">
        <v>3</v>
      </c>
      <c r="I126" s="244"/>
      <c r="J126" s="244"/>
      <c r="K126" s="240"/>
      <c r="L126" s="240"/>
      <c r="M126" s="245"/>
      <c r="N126" s="246"/>
      <c r="O126" s="247"/>
      <c r="P126" s="247"/>
      <c r="Q126" s="247"/>
      <c r="R126" s="247"/>
      <c r="S126" s="247"/>
      <c r="T126" s="247"/>
      <c r="U126" s="247"/>
      <c r="V126" s="247"/>
      <c r="W126" s="247"/>
      <c r="X126" s="248"/>
      <c r="Y126" s="13"/>
      <c r="Z126" s="13"/>
      <c r="AA126" s="13"/>
      <c r="AB126" s="13"/>
      <c r="AC126" s="13"/>
      <c r="AD126" s="13"/>
      <c r="AE126" s="13"/>
      <c r="AT126" s="249" t="s">
        <v>151</v>
      </c>
      <c r="AU126" s="249" t="s">
        <v>89</v>
      </c>
      <c r="AV126" s="13" t="s">
        <v>89</v>
      </c>
      <c r="AW126" s="13" t="s">
        <v>5</v>
      </c>
      <c r="AX126" s="13" t="s">
        <v>79</v>
      </c>
      <c r="AY126" s="249" t="s">
        <v>140</v>
      </c>
    </row>
    <row r="127" spans="1:51" s="14" customFormat="1" ht="12">
      <c r="A127" s="14"/>
      <c r="B127" s="260"/>
      <c r="C127" s="261"/>
      <c r="D127" s="234" t="s">
        <v>151</v>
      </c>
      <c r="E127" s="262" t="s">
        <v>1</v>
      </c>
      <c r="F127" s="263" t="s">
        <v>166</v>
      </c>
      <c r="G127" s="261"/>
      <c r="H127" s="264">
        <v>9</v>
      </c>
      <c r="I127" s="265"/>
      <c r="J127" s="265"/>
      <c r="K127" s="261"/>
      <c r="L127" s="261"/>
      <c r="M127" s="266"/>
      <c r="N127" s="267"/>
      <c r="O127" s="268"/>
      <c r="P127" s="268"/>
      <c r="Q127" s="268"/>
      <c r="R127" s="268"/>
      <c r="S127" s="268"/>
      <c r="T127" s="268"/>
      <c r="U127" s="268"/>
      <c r="V127" s="268"/>
      <c r="W127" s="268"/>
      <c r="X127" s="269"/>
      <c r="Y127" s="14"/>
      <c r="Z127" s="14"/>
      <c r="AA127" s="14"/>
      <c r="AB127" s="14"/>
      <c r="AC127" s="14"/>
      <c r="AD127" s="14"/>
      <c r="AE127" s="14"/>
      <c r="AT127" s="270" t="s">
        <v>151</v>
      </c>
      <c r="AU127" s="270" t="s">
        <v>89</v>
      </c>
      <c r="AV127" s="14" t="s">
        <v>147</v>
      </c>
      <c r="AW127" s="14" t="s">
        <v>5</v>
      </c>
      <c r="AX127" s="14" t="s">
        <v>87</v>
      </c>
      <c r="AY127" s="270" t="s">
        <v>140</v>
      </c>
    </row>
    <row r="128" spans="1:65" s="2" customFormat="1" ht="24.15" customHeight="1">
      <c r="A128" s="37"/>
      <c r="B128" s="38"/>
      <c r="C128" s="220" t="s">
        <v>89</v>
      </c>
      <c r="D128" s="220" t="s">
        <v>142</v>
      </c>
      <c r="E128" s="221" t="s">
        <v>296</v>
      </c>
      <c r="F128" s="222" t="s">
        <v>297</v>
      </c>
      <c r="G128" s="223" t="s">
        <v>214</v>
      </c>
      <c r="H128" s="224">
        <v>6.9</v>
      </c>
      <c r="I128" s="225"/>
      <c r="J128" s="225"/>
      <c r="K128" s="226">
        <f>ROUND(P128*H128,2)</f>
        <v>0</v>
      </c>
      <c r="L128" s="222" t="s">
        <v>146</v>
      </c>
      <c r="M128" s="43"/>
      <c r="N128" s="227" t="s">
        <v>1</v>
      </c>
      <c r="O128" s="228" t="s">
        <v>42</v>
      </c>
      <c r="P128" s="229">
        <f>I128+J128</f>
        <v>0</v>
      </c>
      <c r="Q128" s="229">
        <f>ROUND(I128*H128,2)</f>
        <v>0</v>
      </c>
      <c r="R128" s="229">
        <f>ROUND(J128*H128,2)</f>
        <v>0</v>
      </c>
      <c r="S128" s="90"/>
      <c r="T128" s="230">
        <f>S128*H128</f>
        <v>0</v>
      </c>
      <c r="U128" s="230">
        <v>0</v>
      </c>
      <c r="V128" s="230">
        <f>U128*H128</f>
        <v>0</v>
      </c>
      <c r="W128" s="230">
        <v>0</v>
      </c>
      <c r="X128" s="231">
        <f>W128*H128</f>
        <v>0</v>
      </c>
      <c r="Y128" s="37"/>
      <c r="Z128" s="37"/>
      <c r="AA128" s="37"/>
      <c r="AB128" s="37"/>
      <c r="AC128" s="37"/>
      <c r="AD128" s="37"/>
      <c r="AE128" s="37"/>
      <c r="AR128" s="232" t="s">
        <v>147</v>
      </c>
      <c r="AT128" s="232" t="s">
        <v>142</v>
      </c>
      <c r="AU128" s="232" t="s">
        <v>89</v>
      </c>
      <c r="AY128" s="16" t="s">
        <v>140</v>
      </c>
      <c r="BE128" s="233">
        <f>IF(O128="základní",K128,0)</f>
        <v>0</v>
      </c>
      <c r="BF128" s="233">
        <f>IF(O128="snížená",K128,0)</f>
        <v>0</v>
      </c>
      <c r="BG128" s="233">
        <f>IF(O128="zákl. přenesená",K128,0)</f>
        <v>0</v>
      </c>
      <c r="BH128" s="233">
        <f>IF(O128="sníž. přenesená",K128,0)</f>
        <v>0</v>
      </c>
      <c r="BI128" s="233">
        <f>IF(O128="nulová",K128,0)</f>
        <v>0</v>
      </c>
      <c r="BJ128" s="16" t="s">
        <v>87</v>
      </c>
      <c r="BK128" s="233">
        <f>ROUND(P128*H128,2)</f>
        <v>0</v>
      </c>
      <c r="BL128" s="16" t="s">
        <v>147</v>
      </c>
      <c r="BM128" s="232" t="s">
        <v>298</v>
      </c>
    </row>
    <row r="129" spans="1:47" s="2" customFormat="1" ht="12">
      <c r="A129" s="37"/>
      <c r="B129" s="38"/>
      <c r="C129" s="39"/>
      <c r="D129" s="234" t="s">
        <v>149</v>
      </c>
      <c r="E129" s="39"/>
      <c r="F129" s="235" t="s">
        <v>299</v>
      </c>
      <c r="G129" s="39"/>
      <c r="H129" s="39"/>
      <c r="I129" s="236"/>
      <c r="J129" s="236"/>
      <c r="K129" s="39"/>
      <c r="L129" s="39"/>
      <c r="M129" s="43"/>
      <c r="N129" s="237"/>
      <c r="O129" s="238"/>
      <c r="P129" s="90"/>
      <c r="Q129" s="90"/>
      <c r="R129" s="90"/>
      <c r="S129" s="90"/>
      <c r="T129" s="90"/>
      <c r="U129" s="90"/>
      <c r="V129" s="90"/>
      <c r="W129" s="90"/>
      <c r="X129" s="91"/>
      <c r="Y129" s="37"/>
      <c r="Z129" s="37"/>
      <c r="AA129" s="37"/>
      <c r="AB129" s="37"/>
      <c r="AC129" s="37"/>
      <c r="AD129" s="37"/>
      <c r="AE129" s="37"/>
      <c r="AT129" s="16" t="s">
        <v>149</v>
      </c>
      <c r="AU129" s="16" t="s">
        <v>89</v>
      </c>
    </row>
    <row r="130" spans="1:51" s="13" customFormat="1" ht="12">
      <c r="A130" s="13"/>
      <c r="B130" s="239"/>
      <c r="C130" s="240"/>
      <c r="D130" s="234" t="s">
        <v>151</v>
      </c>
      <c r="E130" s="241" t="s">
        <v>1</v>
      </c>
      <c r="F130" s="242" t="s">
        <v>300</v>
      </c>
      <c r="G130" s="240"/>
      <c r="H130" s="243">
        <v>6.9</v>
      </c>
      <c r="I130" s="244"/>
      <c r="J130" s="244"/>
      <c r="K130" s="240"/>
      <c r="L130" s="240"/>
      <c r="M130" s="245"/>
      <c r="N130" s="246"/>
      <c r="O130" s="247"/>
      <c r="P130" s="247"/>
      <c r="Q130" s="247"/>
      <c r="R130" s="247"/>
      <c r="S130" s="247"/>
      <c r="T130" s="247"/>
      <c r="U130" s="247"/>
      <c r="V130" s="247"/>
      <c r="W130" s="247"/>
      <c r="X130" s="248"/>
      <c r="Y130" s="13"/>
      <c r="Z130" s="13"/>
      <c r="AA130" s="13"/>
      <c r="AB130" s="13"/>
      <c r="AC130" s="13"/>
      <c r="AD130" s="13"/>
      <c r="AE130" s="13"/>
      <c r="AT130" s="249" t="s">
        <v>151</v>
      </c>
      <c r="AU130" s="249" t="s">
        <v>89</v>
      </c>
      <c r="AV130" s="13" t="s">
        <v>89</v>
      </c>
      <c r="AW130" s="13" t="s">
        <v>5</v>
      </c>
      <c r="AX130" s="13" t="s">
        <v>87</v>
      </c>
      <c r="AY130" s="249" t="s">
        <v>140</v>
      </c>
    </row>
    <row r="131" spans="1:65" s="2" customFormat="1" ht="37.8" customHeight="1">
      <c r="A131" s="37"/>
      <c r="B131" s="38"/>
      <c r="C131" s="220" t="s">
        <v>157</v>
      </c>
      <c r="D131" s="220" t="s">
        <v>142</v>
      </c>
      <c r="E131" s="221" t="s">
        <v>301</v>
      </c>
      <c r="F131" s="222" t="s">
        <v>302</v>
      </c>
      <c r="G131" s="223" t="s">
        <v>145</v>
      </c>
      <c r="H131" s="224">
        <v>9</v>
      </c>
      <c r="I131" s="225"/>
      <c r="J131" s="225"/>
      <c r="K131" s="226">
        <f>ROUND(P131*H131,2)</f>
        <v>0</v>
      </c>
      <c r="L131" s="222" t="s">
        <v>146</v>
      </c>
      <c r="M131" s="43"/>
      <c r="N131" s="227" t="s">
        <v>1</v>
      </c>
      <c r="O131" s="228" t="s">
        <v>42</v>
      </c>
      <c r="P131" s="229">
        <f>I131+J131</f>
        <v>0</v>
      </c>
      <c r="Q131" s="229">
        <f>ROUND(I131*H131,2)</f>
        <v>0</v>
      </c>
      <c r="R131" s="229">
        <f>ROUND(J131*H131,2)</f>
        <v>0</v>
      </c>
      <c r="S131" s="90"/>
      <c r="T131" s="230">
        <f>S131*H131</f>
        <v>0</v>
      </c>
      <c r="U131" s="230">
        <v>0</v>
      </c>
      <c r="V131" s="230">
        <f>U131*H131</f>
        <v>0</v>
      </c>
      <c r="W131" s="230">
        <v>0</v>
      </c>
      <c r="X131" s="231">
        <f>W131*H131</f>
        <v>0</v>
      </c>
      <c r="Y131" s="37"/>
      <c r="Z131" s="37"/>
      <c r="AA131" s="37"/>
      <c r="AB131" s="37"/>
      <c r="AC131" s="37"/>
      <c r="AD131" s="37"/>
      <c r="AE131" s="37"/>
      <c r="AR131" s="232" t="s">
        <v>147</v>
      </c>
      <c r="AT131" s="232" t="s">
        <v>142</v>
      </c>
      <c r="AU131" s="232" t="s">
        <v>89</v>
      </c>
      <c r="AY131" s="16" t="s">
        <v>140</v>
      </c>
      <c r="BE131" s="233">
        <f>IF(O131="základní",K131,0)</f>
        <v>0</v>
      </c>
      <c r="BF131" s="233">
        <f>IF(O131="snížená",K131,0)</f>
        <v>0</v>
      </c>
      <c r="BG131" s="233">
        <f>IF(O131="zákl. přenesená",K131,0)</f>
        <v>0</v>
      </c>
      <c r="BH131" s="233">
        <f>IF(O131="sníž. přenesená",K131,0)</f>
        <v>0</v>
      </c>
      <c r="BI131" s="233">
        <f>IF(O131="nulová",K131,0)</f>
        <v>0</v>
      </c>
      <c r="BJ131" s="16" t="s">
        <v>87</v>
      </c>
      <c r="BK131" s="233">
        <f>ROUND(P131*H131,2)</f>
        <v>0</v>
      </c>
      <c r="BL131" s="16" t="s">
        <v>147</v>
      </c>
      <c r="BM131" s="232" t="s">
        <v>303</v>
      </c>
    </row>
    <row r="132" spans="1:47" s="2" customFormat="1" ht="12">
      <c r="A132" s="37"/>
      <c r="B132" s="38"/>
      <c r="C132" s="39"/>
      <c r="D132" s="234" t="s">
        <v>149</v>
      </c>
      <c r="E132" s="39"/>
      <c r="F132" s="235" t="s">
        <v>170</v>
      </c>
      <c r="G132" s="39"/>
      <c r="H132" s="39"/>
      <c r="I132" s="236"/>
      <c r="J132" s="236"/>
      <c r="K132" s="39"/>
      <c r="L132" s="39"/>
      <c r="M132" s="43"/>
      <c r="N132" s="237"/>
      <c r="O132" s="238"/>
      <c r="P132" s="90"/>
      <c r="Q132" s="90"/>
      <c r="R132" s="90"/>
      <c r="S132" s="90"/>
      <c r="T132" s="90"/>
      <c r="U132" s="90"/>
      <c r="V132" s="90"/>
      <c r="W132" s="90"/>
      <c r="X132" s="91"/>
      <c r="Y132" s="37"/>
      <c r="Z132" s="37"/>
      <c r="AA132" s="37"/>
      <c r="AB132" s="37"/>
      <c r="AC132" s="37"/>
      <c r="AD132" s="37"/>
      <c r="AE132" s="37"/>
      <c r="AT132" s="16" t="s">
        <v>149</v>
      </c>
      <c r="AU132" s="16" t="s">
        <v>89</v>
      </c>
    </row>
    <row r="133" spans="1:51" s="13" customFormat="1" ht="12">
      <c r="A133" s="13"/>
      <c r="B133" s="239"/>
      <c r="C133" s="240"/>
      <c r="D133" s="234" t="s">
        <v>151</v>
      </c>
      <c r="E133" s="241" t="s">
        <v>1</v>
      </c>
      <c r="F133" s="242" t="s">
        <v>294</v>
      </c>
      <c r="G133" s="240"/>
      <c r="H133" s="243">
        <v>6</v>
      </c>
      <c r="I133" s="244"/>
      <c r="J133" s="244"/>
      <c r="K133" s="240"/>
      <c r="L133" s="240"/>
      <c r="M133" s="245"/>
      <c r="N133" s="246"/>
      <c r="O133" s="247"/>
      <c r="P133" s="247"/>
      <c r="Q133" s="247"/>
      <c r="R133" s="247"/>
      <c r="S133" s="247"/>
      <c r="T133" s="247"/>
      <c r="U133" s="247"/>
      <c r="V133" s="247"/>
      <c r="W133" s="247"/>
      <c r="X133" s="248"/>
      <c r="Y133" s="13"/>
      <c r="Z133" s="13"/>
      <c r="AA133" s="13"/>
      <c r="AB133" s="13"/>
      <c r="AC133" s="13"/>
      <c r="AD133" s="13"/>
      <c r="AE133" s="13"/>
      <c r="AT133" s="249" t="s">
        <v>151</v>
      </c>
      <c r="AU133" s="249" t="s">
        <v>89</v>
      </c>
      <c r="AV133" s="13" t="s">
        <v>89</v>
      </c>
      <c r="AW133" s="13" t="s">
        <v>5</v>
      </c>
      <c r="AX133" s="13" t="s">
        <v>79</v>
      </c>
      <c r="AY133" s="249" t="s">
        <v>140</v>
      </c>
    </row>
    <row r="134" spans="1:51" s="13" customFormat="1" ht="12">
      <c r="A134" s="13"/>
      <c r="B134" s="239"/>
      <c r="C134" s="240"/>
      <c r="D134" s="234" t="s">
        <v>151</v>
      </c>
      <c r="E134" s="241" t="s">
        <v>1</v>
      </c>
      <c r="F134" s="242" t="s">
        <v>295</v>
      </c>
      <c r="G134" s="240"/>
      <c r="H134" s="243">
        <v>3</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79</v>
      </c>
      <c r="AY134" s="249" t="s">
        <v>140</v>
      </c>
    </row>
    <row r="135" spans="1:51" s="14" customFormat="1" ht="12">
      <c r="A135" s="14"/>
      <c r="B135" s="260"/>
      <c r="C135" s="261"/>
      <c r="D135" s="234" t="s">
        <v>151</v>
      </c>
      <c r="E135" s="262" t="s">
        <v>1</v>
      </c>
      <c r="F135" s="263" t="s">
        <v>166</v>
      </c>
      <c r="G135" s="261"/>
      <c r="H135" s="264">
        <v>9</v>
      </c>
      <c r="I135" s="265"/>
      <c r="J135" s="265"/>
      <c r="K135" s="261"/>
      <c r="L135" s="261"/>
      <c r="M135" s="266"/>
      <c r="N135" s="267"/>
      <c r="O135" s="268"/>
      <c r="P135" s="268"/>
      <c r="Q135" s="268"/>
      <c r="R135" s="268"/>
      <c r="S135" s="268"/>
      <c r="T135" s="268"/>
      <c r="U135" s="268"/>
      <c r="V135" s="268"/>
      <c r="W135" s="268"/>
      <c r="X135" s="269"/>
      <c r="Y135" s="14"/>
      <c r="Z135" s="14"/>
      <c r="AA135" s="14"/>
      <c r="AB135" s="14"/>
      <c r="AC135" s="14"/>
      <c r="AD135" s="14"/>
      <c r="AE135" s="14"/>
      <c r="AT135" s="270" t="s">
        <v>151</v>
      </c>
      <c r="AU135" s="270" t="s">
        <v>89</v>
      </c>
      <c r="AV135" s="14" t="s">
        <v>147</v>
      </c>
      <c r="AW135" s="14" t="s">
        <v>5</v>
      </c>
      <c r="AX135" s="14" t="s">
        <v>87</v>
      </c>
      <c r="AY135" s="270" t="s">
        <v>140</v>
      </c>
    </row>
    <row r="136" spans="1:65" s="2" customFormat="1" ht="24.15" customHeight="1">
      <c r="A136" s="37"/>
      <c r="B136" s="38"/>
      <c r="C136" s="220" t="s">
        <v>147</v>
      </c>
      <c r="D136" s="220" t="s">
        <v>142</v>
      </c>
      <c r="E136" s="221" t="s">
        <v>212</v>
      </c>
      <c r="F136" s="222" t="s">
        <v>213</v>
      </c>
      <c r="G136" s="223" t="s">
        <v>214</v>
      </c>
      <c r="H136" s="224">
        <v>6.9</v>
      </c>
      <c r="I136" s="225"/>
      <c r="J136" s="225"/>
      <c r="K136" s="226">
        <f>ROUND(P136*H136,2)</f>
        <v>0</v>
      </c>
      <c r="L136" s="222" t="s">
        <v>146</v>
      </c>
      <c r="M136" s="43"/>
      <c r="N136" s="227" t="s">
        <v>1</v>
      </c>
      <c r="O136" s="228" t="s">
        <v>42</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304</v>
      </c>
    </row>
    <row r="137" spans="1:47" s="2" customFormat="1" ht="12">
      <c r="A137" s="37"/>
      <c r="B137" s="38"/>
      <c r="C137" s="39"/>
      <c r="D137" s="234" t="s">
        <v>149</v>
      </c>
      <c r="E137" s="39"/>
      <c r="F137" s="235" t="s">
        <v>216</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89</v>
      </c>
    </row>
    <row r="138" spans="1:51" s="13" customFormat="1" ht="12">
      <c r="A138" s="13"/>
      <c r="B138" s="239"/>
      <c r="C138" s="240"/>
      <c r="D138" s="234" t="s">
        <v>151</v>
      </c>
      <c r="E138" s="241" t="s">
        <v>1</v>
      </c>
      <c r="F138" s="242" t="s">
        <v>305</v>
      </c>
      <c r="G138" s="240"/>
      <c r="H138" s="243">
        <v>6.9</v>
      </c>
      <c r="I138" s="244"/>
      <c r="J138" s="244"/>
      <c r="K138" s="240"/>
      <c r="L138" s="240"/>
      <c r="M138" s="245"/>
      <c r="N138" s="246"/>
      <c r="O138" s="247"/>
      <c r="P138" s="247"/>
      <c r="Q138" s="247"/>
      <c r="R138" s="247"/>
      <c r="S138" s="247"/>
      <c r="T138" s="247"/>
      <c r="U138" s="247"/>
      <c r="V138" s="247"/>
      <c r="W138" s="247"/>
      <c r="X138" s="248"/>
      <c r="Y138" s="13"/>
      <c r="Z138" s="13"/>
      <c r="AA138" s="13"/>
      <c r="AB138" s="13"/>
      <c r="AC138" s="13"/>
      <c r="AD138" s="13"/>
      <c r="AE138" s="13"/>
      <c r="AT138" s="249" t="s">
        <v>151</v>
      </c>
      <c r="AU138" s="249" t="s">
        <v>89</v>
      </c>
      <c r="AV138" s="13" t="s">
        <v>89</v>
      </c>
      <c r="AW138" s="13" t="s">
        <v>5</v>
      </c>
      <c r="AX138" s="13" t="s">
        <v>87</v>
      </c>
      <c r="AY138" s="249" t="s">
        <v>140</v>
      </c>
    </row>
    <row r="139" spans="1:65" s="2" customFormat="1" ht="24.15" customHeight="1">
      <c r="A139" s="37"/>
      <c r="B139" s="38"/>
      <c r="C139" s="250" t="s">
        <v>172</v>
      </c>
      <c r="D139" s="250" t="s">
        <v>158</v>
      </c>
      <c r="E139" s="251" t="s">
        <v>220</v>
      </c>
      <c r="F139" s="252" t="s">
        <v>221</v>
      </c>
      <c r="G139" s="253" t="s">
        <v>161</v>
      </c>
      <c r="H139" s="254">
        <v>0.711</v>
      </c>
      <c r="I139" s="255"/>
      <c r="J139" s="256"/>
      <c r="K139" s="257">
        <f>ROUND(P139*H139,2)</f>
        <v>0</v>
      </c>
      <c r="L139" s="252" t="s">
        <v>146</v>
      </c>
      <c r="M139" s="258"/>
      <c r="N139" s="259" t="s">
        <v>1</v>
      </c>
      <c r="O139" s="228" t="s">
        <v>42</v>
      </c>
      <c r="P139" s="229">
        <f>I139+J139</f>
        <v>0</v>
      </c>
      <c r="Q139" s="229">
        <f>ROUND(I139*H139,2)</f>
        <v>0</v>
      </c>
      <c r="R139" s="229">
        <f>ROUND(J139*H139,2)</f>
        <v>0</v>
      </c>
      <c r="S139" s="90"/>
      <c r="T139" s="230">
        <f>S139*H139</f>
        <v>0</v>
      </c>
      <c r="U139" s="230">
        <v>0.2</v>
      </c>
      <c r="V139" s="230">
        <f>U139*H139</f>
        <v>0.1422</v>
      </c>
      <c r="W139" s="230">
        <v>0</v>
      </c>
      <c r="X139" s="231">
        <f>W139*H139</f>
        <v>0</v>
      </c>
      <c r="Y139" s="37"/>
      <c r="Z139" s="37"/>
      <c r="AA139" s="37"/>
      <c r="AB139" s="37"/>
      <c r="AC139" s="37"/>
      <c r="AD139" s="37"/>
      <c r="AE139" s="37"/>
      <c r="AR139" s="232" t="s">
        <v>162</v>
      </c>
      <c r="AT139" s="232" t="s">
        <v>158</v>
      </c>
      <c r="AU139" s="232" t="s">
        <v>89</v>
      </c>
      <c r="AY139" s="16" t="s">
        <v>140</v>
      </c>
      <c r="BE139" s="233">
        <f>IF(O139="základní",K139,0)</f>
        <v>0</v>
      </c>
      <c r="BF139" s="233">
        <f>IF(O139="snížená",K139,0)</f>
        <v>0</v>
      </c>
      <c r="BG139" s="233">
        <f>IF(O139="zákl. přenesená",K139,0)</f>
        <v>0</v>
      </c>
      <c r="BH139" s="233">
        <f>IF(O139="sníž. přenesená",K139,0)</f>
        <v>0</v>
      </c>
      <c r="BI139" s="233">
        <f>IF(O139="nulová",K139,0)</f>
        <v>0</v>
      </c>
      <c r="BJ139" s="16" t="s">
        <v>87</v>
      </c>
      <c r="BK139" s="233">
        <f>ROUND(P139*H139,2)</f>
        <v>0</v>
      </c>
      <c r="BL139" s="16" t="s">
        <v>147</v>
      </c>
      <c r="BM139" s="232" t="s">
        <v>306</v>
      </c>
    </row>
    <row r="140" spans="1:51" s="13" customFormat="1" ht="12">
      <c r="A140" s="13"/>
      <c r="B140" s="239"/>
      <c r="C140" s="240"/>
      <c r="D140" s="234" t="s">
        <v>151</v>
      </c>
      <c r="E140" s="241" t="s">
        <v>1</v>
      </c>
      <c r="F140" s="242" t="s">
        <v>307</v>
      </c>
      <c r="G140" s="240"/>
      <c r="H140" s="243">
        <v>6.9</v>
      </c>
      <c r="I140" s="244"/>
      <c r="J140" s="244"/>
      <c r="K140" s="240"/>
      <c r="L140" s="240"/>
      <c r="M140" s="245"/>
      <c r="N140" s="246"/>
      <c r="O140" s="247"/>
      <c r="P140" s="247"/>
      <c r="Q140" s="247"/>
      <c r="R140" s="247"/>
      <c r="S140" s="247"/>
      <c r="T140" s="247"/>
      <c r="U140" s="247"/>
      <c r="V140" s="247"/>
      <c r="W140" s="247"/>
      <c r="X140" s="248"/>
      <c r="Y140" s="13"/>
      <c r="Z140" s="13"/>
      <c r="AA140" s="13"/>
      <c r="AB140" s="13"/>
      <c r="AC140" s="13"/>
      <c r="AD140" s="13"/>
      <c r="AE140" s="13"/>
      <c r="AT140" s="249" t="s">
        <v>151</v>
      </c>
      <c r="AU140" s="249" t="s">
        <v>89</v>
      </c>
      <c r="AV140" s="13" t="s">
        <v>89</v>
      </c>
      <c r="AW140" s="13" t="s">
        <v>5</v>
      </c>
      <c r="AX140" s="13" t="s">
        <v>79</v>
      </c>
      <c r="AY140" s="249" t="s">
        <v>140</v>
      </c>
    </row>
    <row r="141" spans="1:51" s="14" customFormat="1" ht="12">
      <c r="A141" s="14"/>
      <c r="B141" s="260"/>
      <c r="C141" s="261"/>
      <c r="D141" s="234" t="s">
        <v>151</v>
      </c>
      <c r="E141" s="262" t="s">
        <v>1</v>
      </c>
      <c r="F141" s="263" t="s">
        <v>166</v>
      </c>
      <c r="G141" s="261"/>
      <c r="H141" s="264">
        <v>6.9</v>
      </c>
      <c r="I141" s="265"/>
      <c r="J141" s="265"/>
      <c r="K141" s="261"/>
      <c r="L141" s="261"/>
      <c r="M141" s="266"/>
      <c r="N141" s="267"/>
      <c r="O141" s="268"/>
      <c r="P141" s="268"/>
      <c r="Q141" s="268"/>
      <c r="R141" s="268"/>
      <c r="S141" s="268"/>
      <c r="T141" s="268"/>
      <c r="U141" s="268"/>
      <c r="V141" s="268"/>
      <c r="W141" s="268"/>
      <c r="X141" s="269"/>
      <c r="Y141" s="14"/>
      <c r="Z141" s="14"/>
      <c r="AA141" s="14"/>
      <c r="AB141" s="14"/>
      <c r="AC141" s="14"/>
      <c r="AD141" s="14"/>
      <c r="AE141" s="14"/>
      <c r="AT141" s="270" t="s">
        <v>151</v>
      </c>
      <c r="AU141" s="270" t="s">
        <v>89</v>
      </c>
      <c r="AV141" s="14" t="s">
        <v>147</v>
      </c>
      <c r="AW141" s="14" t="s">
        <v>5</v>
      </c>
      <c r="AX141" s="14" t="s">
        <v>87</v>
      </c>
      <c r="AY141" s="270" t="s">
        <v>140</v>
      </c>
    </row>
    <row r="142" spans="1:51" s="13" customFormat="1" ht="12">
      <c r="A142" s="13"/>
      <c r="B142" s="239"/>
      <c r="C142" s="240"/>
      <c r="D142" s="234" t="s">
        <v>151</v>
      </c>
      <c r="E142" s="240"/>
      <c r="F142" s="242" t="s">
        <v>308</v>
      </c>
      <c r="G142" s="240"/>
      <c r="H142" s="243">
        <v>0.711</v>
      </c>
      <c r="I142" s="244"/>
      <c r="J142" s="244"/>
      <c r="K142" s="240"/>
      <c r="L142" s="240"/>
      <c r="M142" s="245"/>
      <c r="N142" s="246"/>
      <c r="O142" s="247"/>
      <c r="P142" s="247"/>
      <c r="Q142" s="247"/>
      <c r="R142" s="247"/>
      <c r="S142" s="247"/>
      <c r="T142" s="247"/>
      <c r="U142" s="247"/>
      <c r="V142" s="247"/>
      <c r="W142" s="247"/>
      <c r="X142" s="248"/>
      <c r="Y142" s="13"/>
      <c r="Z142" s="13"/>
      <c r="AA142" s="13"/>
      <c r="AB142" s="13"/>
      <c r="AC142" s="13"/>
      <c r="AD142" s="13"/>
      <c r="AE142" s="13"/>
      <c r="AT142" s="249" t="s">
        <v>151</v>
      </c>
      <c r="AU142" s="249" t="s">
        <v>89</v>
      </c>
      <c r="AV142" s="13" t="s">
        <v>89</v>
      </c>
      <c r="AW142" s="13" t="s">
        <v>4</v>
      </c>
      <c r="AX142" s="13" t="s">
        <v>87</v>
      </c>
      <c r="AY142" s="249" t="s">
        <v>140</v>
      </c>
    </row>
    <row r="143" spans="1:65" s="2" customFormat="1" ht="16.5" customHeight="1">
      <c r="A143" s="37"/>
      <c r="B143" s="38"/>
      <c r="C143" s="220" t="s">
        <v>177</v>
      </c>
      <c r="D143" s="220" t="s">
        <v>142</v>
      </c>
      <c r="E143" s="221" t="s">
        <v>193</v>
      </c>
      <c r="F143" s="222" t="s">
        <v>309</v>
      </c>
      <c r="G143" s="223" t="s">
        <v>310</v>
      </c>
      <c r="H143" s="224">
        <v>1</v>
      </c>
      <c r="I143" s="225"/>
      <c r="J143" s="225"/>
      <c r="K143" s="226">
        <f>ROUND(P143*H143,2)</f>
        <v>0</v>
      </c>
      <c r="L143" s="222" t="s">
        <v>1</v>
      </c>
      <c r="M143" s="43"/>
      <c r="N143" s="227" t="s">
        <v>1</v>
      </c>
      <c r="O143" s="228" t="s">
        <v>42</v>
      </c>
      <c r="P143" s="229">
        <f>I143+J143</f>
        <v>0</v>
      </c>
      <c r="Q143" s="229">
        <f>ROUND(I143*H143,2)</f>
        <v>0</v>
      </c>
      <c r="R143" s="229">
        <f>ROUND(J143*H143,2)</f>
        <v>0</v>
      </c>
      <c r="S143" s="90"/>
      <c r="T143" s="230">
        <f>S143*H143</f>
        <v>0</v>
      </c>
      <c r="U143" s="230">
        <v>0</v>
      </c>
      <c r="V143" s="230">
        <f>U143*H143</f>
        <v>0</v>
      </c>
      <c r="W143" s="230">
        <v>0</v>
      </c>
      <c r="X143" s="231">
        <f>W143*H143</f>
        <v>0</v>
      </c>
      <c r="Y143" s="37"/>
      <c r="Z143" s="37"/>
      <c r="AA143" s="37"/>
      <c r="AB143" s="37"/>
      <c r="AC143" s="37"/>
      <c r="AD143" s="37"/>
      <c r="AE143" s="37"/>
      <c r="AR143" s="232" t="s">
        <v>147</v>
      </c>
      <c r="AT143" s="232" t="s">
        <v>142</v>
      </c>
      <c r="AU143" s="232" t="s">
        <v>89</v>
      </c>
      <c r="AY143" s="16" t="s">
        <v>140</v>
      </c>
      <c r="BE143" s="233">
        <f>IF(O143="základní",K143,0)</f>
        <v>0</v>
      </c>
      <c r="BF143" s="233">
        <f>IF(O143="snížená",K143,0)</f>
        <v>0</v>
      </c>
      <c r="BG143" s="233">
        <f>IF(O143="zákl. přenesená",K143,0)</f>
        <v>0</v>
      </c>
      <c r="BH143" s="233">
        <f>IF(O143="sníž. přenesená",K143,0)</f>
        <v>0</v>
      </c>
      <c r="BI143" s="233">
        <f>IF(O143="nulová",K143,0)</f>
        <v>0</v>
      </c>
      <c r="BJ143" s="16" t="s">
        <v>87</v>
      </c>
      <c r="BK143" s="233">
        <f>ROUND(P143*H143,2)</f>
        <v>0</v>
      </c>
      <c r="BL143" s="16" t="s">
        <v>147</v>
      </c>
      <c r="BM143" s="232" t="s">
        <v>311</v>
      </c>
    </row>
    <row r="144" spans="1:63" s="12" customFormat="1" ht="22.8" customHeight="1">
      <c r="A144" s="12"/>
      <c r="B144" s="203"/>
      <c r="C144" s="204"/>
      <c r="D144" s="205" t="s">
        <v>78</v>
      </c>
      <c r="E144" s="218" t="s">
        <v>244</v>
      </c>
      <c r="F144" s="218" t="s">
        <v>245</v>
      </c>
      <c r="G144" s="204"/>
      <c r="H144" s="204"/>
      <c r="I144" s="207"/>
      <c r="J144" s="207"/>
      <c r="K144" s="219">
        <f>BK144</f>
        <v>0</v>
      </c>
      <c r="L144" s="204"/>
      <c r="M144" s="209"/>
      <c r="N144" s="210"/>
      <c r="O144" s="211"/>
      <c r="P144" s="211"/>
      <c r="Q144" s="212">
        <f>Q145</f>
        <v>0</v>
      </c>
      <c r="R144" s="212">
        <f>R145</f>
        <v>0</v>
      </c>
      <c r="S144" s="211"/>
      <c r="T144" s="213">
        <f>T145</f>
        <v>0</v>
      </c>
      <c r="U144" s="211"/>
      <c r="V144" s="213">
        <f>V145</f>
        <v>0</v>
      </c>
      <c r="W144" s="211"/>
      <c r="X144" s="214">
        <f>X145</f>
        <v>0</v>
      </c>
      <c r="Y144" s="12"/>
      <c r="Z144" s="12"/>
      <c r="AA144" s="12"/>
      <c r="AB144" s="12"/>
      <c r="AC144" s="12"/>
      <c r="AD144" s="12"/>
      <c r="AE144" s="12"/>
      <c r="AR144" s="215" t="s">
        <v>87</v>
      </c>
      <c r="AT144" s="216" t="s">
        <v>78</v>
      </c>
      <c r="AU144" s="216" t="s">
        <v>87</v>
      </c>
      <c r="AY144" s="215" t="s">
        <v>140</v>
      </c>
      <c r="BK144" s="217">
        <f>BK145</f>
        <v>0</v>
      </c>
    </row>
    <row r="145" spans="1:65" s="2" customFormat="1" ht="24.15" customHeight="1">
      <c r="A145" s="37"/>
      <c r="B145" s="38"/>
      <c r="C145" s="220" t="s">
        <v>183</v>
      </c>
      <c r="D145" s="220" t="s">
        <v>142</v>
      </c>
      <c r="E145" s="221" t="s">
        <v>247</v>
      </c>
      <c r="F145" s="222" t="s">
        <v>248</v>
      </c>
      <c r="G145" s="223" t="s">
        <v>249</v>
      </c>
      <c r="H145" s="224">
        <v>0.142</v>
      </c>
      <c r="I145" s="225"/>
      <c r="J145" s="225"/>
      <c r="K145" s="226">
        <f>ROUND(P145*H145,2)</f>
        <v>0</v>
      </c>
      <c r="L145" s="222" t="s">
        <v>146</v>
      </c>
      <c r="M145" s="43"/>
      <c r="N145" s="227" t="s">
        <v>1</v>
      </c>
      <c r="O145" s="228" t="s">
        <v>42</v>
      </c>
      <c r="P145" s="229">
        <f>I145+J145</f>
        <v>0</v>
      </c>
      <c r="Q145" s="229">
        <f>ROUND(I145*H145,2)</f>
        <v>0</v>
      </c>
      <c r="R145" s="229">
        <f>ROUND(J145*H145,2)</f>
        <v>0</v>
      </c>
      <c r="S145" s="90"/>
      <c r="T145" s="230">
        <f>S145*H145</f>
        <v>0</v>
      </c>
      <c r="U145" s="230">
        <v>0</v>
      </c>
      <c r="V145" s="230">
        <f>U145*H145</f>
        <v>0</v>
      </c>
      <c r="W145" s="230">
        <v>0</v>
      </c>
      <c r="X145" s="231">
        <f>W145*H145</f>
        <v>0</v>
      </c>
      <c r="Y145" s="37"/>
      <c r="Z145" s="37"/>
      <c r="AA145" s="37"/>
      <c r="AB145" s="37"/>
      <c r="AC145" s="37"/>
      <c r="AD145" s="37"/>
      <c r="AE145" s="37"/>
      <c r="AR145" s="232" t="s">
        <v>147</v>
      </c>
      <c r="AT145" s="232" t="s">
        <v>142</v>
      </c>
      <c r="AU145" s="232" t="s">
        <v>89</v>
      </c>
      <c r="AY145" s="16" t="s">
        <v>140</v>
      </c>
      <c r="BE145" s="233">
        <f>IF(O145="základní",K145,0)</f>
        <v>0</v>
      </c>
      <c r="BF145" s="233">
        <f>IF(O145="snížená",K145,0)</f>
        <v>0</v>
      </c>
      <c r="BG145" s="233">
        <f>IF(O145="zákl. přenesená",K145,0)</f>
        <v>0</v>
      </c>
      <c r="BH145" s="233">
        <f>IF(O145="sníž. přenesená",K145,0)</f>
        <v>0</v>
      </c>
      <c r="BI145" s="233">
        <f>IF(O145="nulová",K145,0)</f>
        <v>0</v>
      </c>
      <c r="BJ145" s="16" t="s">
        <v>87</v>
      </c>
      <c r="BK145" s="233">
        <f>ROUND(P145*H145,2)</f>
        <v>0</v>
      </c>
      <c r="BL145" s="16" t="s">
        <v>147</v>
      </c>
      <c r="BM145" s="232" t="s">
        <v>312</v>
      </c>
    </row>
    <row r="146" spans="1:63" s="12" customFormat="1" ht="25.9" customHeight="1">
      <c r="A146" s="12"/>
      <c r="B146" s="203"/>
      <c r="C146" s="204"/>
      <c r="D146" s="205" t="s">
        <v>78</v>
      </c>
      <c r="E146" s="206" t="s">
        <v>90</v>
      </c>
      <c r="F146" s="206" t="s">
        <v>251</v>
      </c>
      <c r="G146" s="204"/>
      <c r="H146" s="204"/>
      <c r="I146" s="207"/>
      <c r="J146" s="207"/>
      <c r="K146" s="208">
        <f>BK146</f>
        <v>0</v>
      </c>
      <c r="L146" s="204"/>
      <c r="M146" s="209"/>
      <c r="N146" s="210"/>
      <c r="O146" s="211"/>
      <c r="P146" s="211"/>
      <c r="Q146" s="212">
        <f>SUM(Q147:Q153)</f>
        <v>0</v>
      </c>
      <c r="R146" s="212">
        <f>SUM(R147:R153)</f>
        <v>0</v>
      </c>
      <c r="S146" s="211"/>
      <c r="T146" s="213">
        <f>SUM(T147:T153)</f>
        <v>0</v>
      </c>
      <c r="U146" s="211"/>
      <c r="V146" s="213">
        <f>SUM(V147:V153)</f>
        <v>0</v>
      </c>
      <c r="W146" s="211"/>
      <c r="X146" s="214">
        <f>SUM(X147:X153)</f>
        <v>0</v>
      </c>
      <c r="Y146" s="12"/>
      <c r="Z146" s="12"/>
      <c r="AA146" s="12"/>
      <c r="AB146" s="12"/>
      <c r="AC146" s="12"/>
      <c r="AD146" s="12"/>
      <c r="AE146" s="12"/>
      <c r="AR146" s="215" t="s">
        <v>157</v>
      </c>
      <c r="AT146" s="216" t="s">
        <v>78</v>
      </c>
      <c r="AU146" s="216" t="s">
        <v>79</v>
      </c>
      <c r="AY146" s="215" t="s">
        <v>140</v>
      </c>
      <c r="BK146" s="217">
        <f>SUM(BK147:BK153)</f>
        <v>0</v>
      </c>
    </row>
    <row r="147" spans="1:65" s="2" customFormat="1" ht="16.5" customHeight="1">
      <c r="A147" s="37"/>
      <c r="B147" s="38"/>
      <c r="C147" s="250" t="s">
        <v>162</v>
      </c>
      <c r="D147" s="250" t="s">
        <v>158</v>
      </c>
      <c r="E147" s="251" t="s">
        <v>313</v>
      </c>
      <c r="F147" s="252" t="s">
        <v>314</v>
      </c>
      <c r="G147" s="253" t="s">
        <v>145</v>
      </c>
      <c r="H147" s="254">
        <v>1</v>
      </c>
      <c r="I147" s="255"/>
      <c r="J147" s="256"/>
      <c r="K147" s="257">
        <f>ROUND(P147*H147,2)</f>
        <v>0</v>
      </c>
      <c r="L147" s="252" t="s">
        <v>1</v>
      </c>
      <c r="M147" s="258"/>
      <c r="N147" s="259" t="s">
        <v>1</v>
      </c>
      <c r="O147" s="228" t="s">
        <v>42</v>
      </c>
      <c r="P147" s="229">
        <f>I147+J147</f>
        <v>0</v>
      </c>
      <c r="Q147" s="229">
        <f>ROUND(I147*H147,2)</f>
        <v>0</v>
      </c>
      <c r="R147" s="229">
        <f>ROUND(J147*H147,2)</f>
        <v>0</v>
      </c>
      <c r="S147" s="90"/>
      <c r="T147" s="230">
        <f>S147*H147</f>
        <v>0</v>
      </c>
      <c r="U147" s="230">
        <v>0</v>
      </c>
      <c r="V147" s="230">
        <f>U147*H147</f>
        <v>0</v>
      </c>
      <c r="W147" s="230">
        <v>0</v>
      </c>
      <c r="X147" s="231">
        <f>W147*H147</f>
        <v>0</v>
      </c>
      <c r="Y147" s="37"/>
      <c r="Z147" s="37"/>
      <c r="AA147" s="37"/>
      <c r="AB147" s="37"/>
      <c r="AC147" s="37"/>
      <c r="AD147" s="37"/>
      <c r="AE147" s="37"/>
      <c r="AR147" s="232" t="s">
        <v>255</v>
      </c>
      <c r="AT147" s="232" t="s">
        <v>158</v>
      </c>
      <c r="AU147" s="232" t="s">
        <v>87</v>
      </c>
      <c r="AY147" s="16" t="s">
        <v>140</v>
      </c>
      <c r="BE147" s="233">
        <f>IF(O147="základní",K147,0)</f>
        <v>0</v>
      </c>
      <c r="BF147" s="233">
        <f>IF(O147="snížená",K147,0)</f>
        <v>0</v>
      </c>
      <c r="BG147" s="233">
        <f>IF(O147="zákl. přenesená",K147,0)</f>
        <v>0</v>
      </c>
      <c r="BH147" s="233">
        <f>IF(O147="sníž. přenesená",K147,0)</f>
        <v>0</v>
      </c>
      <c r="BI147" s="233">
        <f>IF(O147="nulová",K147,0)</f>
        <v>0</v>
      </c>
      <c r="BJ147" s="16" t="s">
        <v>87</v>
      </c>
      <c r="BK147" s="233">
        <f>ROUND(P147*H147,2)</f>
        <v>0</v>
      </c>
      <c r="BL147" s="16" t="s">
        <v>256</v>
      </c>
      <c r="BM147" s="232" t="s">
        <v>315</v>
      </c>
    </row>
    <row r="148" spans="1:65" s="2" customFormat="1" ht="16.5" customHeight="1">
      <c r="A148" s="37"/>
      <c r="B148" s="38"/>
      <c r="C148" s="250" t="s">
        <v>192</v>
      </c>
      <c r="D148" s="250" t="s">
        <v>158</v>
      </c>
      <c r="E148" s="251" t="s">
        <v>316</v>
      </c>
      <c r="F148" s="252" t="s">
        <v>317</v>
      </c>
      <c r="G148" s="253" t="s">
        <v>145</v>
      </c>
      <c r="H148" s="254">
        <v>1</v>
      </c>
      <c r="I148" s="255"/>
      <c r="J148" s="256"/>
      <c r="K148" s="257">
        <f>ROUND(P148*H148,2)</f>
        <v>0</v>
      </c>
      <c r="L148" s="252" t="s">
        <v>1</v>
      </c>
      <c r="M148" s="258"/>
      <c r="N148" s="259" t="s">
        <v>1</v>
      </c>
      <c r="O148" s="228" t="s">
        <v>42</v>
      </c>
      <c r="P148" s="229">
        <f>I148+J148</f>
        <v>0</v>
      </c>
      <c r="Q148" s="229">
        <f>ROUND(I148*H148,2)</f>
        <v>0</v>
      </c>
      <c r="R148" s="229">
        <f>ROUND(J148*H148,2)</f>
        <v>0</v>
      </c>
      <c r="S148" s="90"/>
      <c r="T148" s="230">
        <f>S148*H148</f>
        <v>0</v>
      </c>
      <c r="U148" s="230">
        <v>0</v>
      </c>
      <c r="V148" s="230">
        <f>U148*H148</f>
        <v>0</v>
      </c>
      <c r="W148" s="230">
        <v>0</v>
      </c>
      <c r="X148" s="231">
        <f>W148*H148</f>
        <v>0</v>
      </c>
      <c r="Y148" s="37"/>
      <c r="Z148" s="37"/>
      <c r="AA148" s="37"/>
      <c r="AB148" s="37"/>
      <c r="AC148" s="37"/>
      <c r="AD148" s="37"/>
      <c r="AE148" s="37"/>
      <c r="AR148" s="232" t="s">
        <v>255</v>
      </c>
      <c r="AT148" s="232" t="s">
        <v>158</v>
      </c>
      <c r="AU148" s="232" t="s">
        <v>87</v>
      </c>
      <c r="AY148" s="16" t="s">
        <v>140</v>
      </c>
      <c r="BE148" s="233">
        <f>IF(O148="základní",K148,0)</f>
        <v>0</v>
      </c>
      <c r="BF148" s="233">
        <f>IF(O148="snížená",K148,0)</f>
        <v>0</v>
      </c>
      <c r="BG148" s="233">
        <f>IF(O148="zákl. přenesená",K148,0)</f>
        <v>0</v>
      </c>
      <c r="BH148" s="233">
        <f>IF(O148="sníž. přenesená",K148,0)</f>
        <v>0</v>
      </c>
      <c r="BI148" s="233">
        <f>IF(O148="nulová",K148,0)</f>
        <v>0</v>
      </c>
      <c r="BJ148" s="16" t="s">
        <v>87</v>
      </c>
      <c r="BK148" s="233">
        <f>ROUND(P148*H148,2)</f>
        <v>0</v>
      </c>
      <c r="BL148" s="16" t="s">
        <v>256</v>
      </c>
      <c r="BM148" s="232" t="s">
        <v>318</v>
      </c>
    </row>
    <row r="149" spans="1:65" s="2" customFormat="1" ht="16.5" customHeight="1">
      <c r="A149" s="37"/>
      <c r="B149" s="38"/>
      <c r="C149" s="250" t="s">
        <v>201</v>
      </c>
      <c r="D149" s="250" t="s">
        <v>158</v>
      </c>
      <c r="E149" s="251" t="s">
        <v>319</v>
      </c>
      <c r="F149" s="252" t="s">
        <v>320</v>
      </c>
      <c r="G149" s="253" t="s">
        <v>145</v>
      </c>
      <c r="H149" s="254">
        <v>1</v>
      </c>
      <c r="I149" s="255"/>
      <c r="J149" s="256"/>
      <c r="K149" s="257">
        <f>ROUND(P149*H149,2)</f>
        <v>0</v>
      </c>
      <c r="L149" s="252" t="s">
        <v>1</v>
      </c>
      <c r="M149" s="258"/>
      <c r="N149" s="259" t="s">
        <v>1</v>
      </c>
      <c r="O149" s="228" t="s">
        <v>42</v>
      </c>
      <c r="P149" s="229">
        <f>I149+J149</f>
        <v>0</v>
      </c>
      <c r="Q149" s="229">
        <f>ROUND(I149*H149,2)</f>
        <v>0</v>
      </c>
      <c r="R149" s="229">
        <f>ROUND(J149*H149,2)</f>
        <v>0</v>
      </c>
      <c r="S149" s="90"/>
      <c r="T149" s="230">
        <f>S149*H149</f>
        <v>0</v>
      </c>
      <c r="U149" s="230">
        <v>0</v>
      </c>
      <c r="V149" s="230">
        <f>U149*H149</f>
        <v>0</v>
      </c>
      <c r="W149" s="230">
        <v>0</v>
      </c>
      <c r="X149" s="231">
        <f>W149*H149</f>
        <v>0</v>
      </c>
      <c r="Y149" s="37"/>
      <c r="Z149" s="37"/>
      <c r="AA149" s="37"/>
      <c r="AB149" s="37"/>
      <c r="AC149" s="37"/>
      <c r="AD149" s="37"/>
      <c r="AE149" s="37"/>
      <c r="AR149" s="232" t="s">
        <v>255</v>
      </c>
      <c r="AT149" s="232" t="s">
        <v>158</v>
      </c>
      <c r="AU149" s="232" t="s">
        <v>87</v>
      </c>
      <c r="AY149" s="16" t="s">
        <v>140</v>
      </c>
      <c r="BE149" s="233">
        <f>IF(O149="základní",K149,0)</f>
        <v>0</v>
      </c>
      <c r="BF149" s="233">
        <f>IF(O149="snížená",K149,0)</f>
        <v>0</v>
      </c>
      <c r="BG149" s="233">
        <f>IF(O149="zákl. přenesená",K149,0)</f>
        <v>0</v>
      </c>
      <c r="BH149" s="233">
        <f>IF(O149="sníž. přenesená",K149,0)</f>
        <v>0</v>
      </c>
      <c r="BI149" s="233">
        <f>IF(O149="nulová",K149,0)</f>
        <v>0</v>
      </c>
      <c r="BJ149" s="16" t="s">
        <v>87</v>
      </c>
      <c r="BK149" s="233">
        <f>ROUND(P149*H149,2)</f>
        <v>0</v>
      </c>
      <c r="BL149" s="16" t="s">
        <v>256</v>
      </c>
      <c r="BM149" s="232" t="s">
        <v>321</v>
      </c>
    </row>
    <row r="150" spans="1:65" s="2" customFormat="1" ht="16.5" customHeight="1">
      <c r="A150" s="37"/>
      <c r="B150" s="38"/>
      <c r="C150" s="250" t="s">
        <v>206</v>
      </c>
      <c r="D150" s="250" t="s">
        <v>158</v>
      </c>
      <c r="E150" s="251" t="s">
        <v>322</v>
      </c>
      <c r="F150" s="252" t="s">
        <v>323</v>
      </c>
      <c r="G150" s="253" t="s">
        <v>145</v>
      </c>
      <c r="H150" s="254">
        <v>1</v>
      </c>
      <c r="I150" s="255"/>
      <c r="J150" s="256"/>
      <c r="K150" s="257">
        <f>ROUND(P150*H150,2)</f>
        <v>0</v>
      </c>
      <c r="L150" s="252" t="s">
        <v>1</v>
      </c>
      <c r="M150" s="258"/>
      <c r="N150" s="259" t="s">
        <v>1</v>
      </c>
      <c r="O150" s="228" t="s">
        <v>42</v>
      </c>
      <c r="P150" s="229">
        <f>I150+J150</f>
        <v>0</v>
      </c>
      <c r="Q150" s="229">
        <f>ROUND(I150*H150,2)</f>
        <v>0</v>
      </c>
      <c r="R150" s="229">
        <f>ROUND(J150*H150,2)</f>
        <v>0</v>
      </c>
      <c r="S150" s="90"/>
      <c r="T150" s="230">
        <f>S150*H150</f>
        <v>0</v>
      </c>
      <c r="U150" s="230">
        <v>0</v>
      </c>
      <c r="V150" s="230">
        <f>U150*H150</f>
        <v>0</v>
      </c>
      <c r="W150" s="230">
        <v>0</v>
      </c>
      <c r="X150" s="231">
        <f>W150*H150</f>
        <v>0</v>
      </c>
      <c r="Y150" s="37"/>
      <c r="Z150" s="37"/>
      <c r="AA150" s="37"/>
      <c r="AB150" s="37"/>
      <c r="AC150" s="37"/>
      <c r="AD150" s="37"/>
      <c r="AE150" s="37"/>
      <c r="AR150" s="232" t="s">
        <v>255</v>
      </c>
      <c r="AT150" s="232" t="s">
        <v>158</v>
      </c>
      <c r="AU150" s="232" t="s">
        <v>87</v>
      </c>
      <c r="AY150" s="16" t="s">
        <v>140</v>
      </c>
      <c r="BE150" s="233">
        <f>IF(O150="základní",K150,0)</f>
        <v>0</v>
      </c>
      <c r="BF150" s="233">
        <f>IF(O150="snížená",K150,0)</f>
        <v>0</v>
      </c>
      <c r="BG150" s="233">
        <f>IF(O150="zákl. přenesená",K150,0)</f>
        <v>0</v>
      </c>
      <c r="BH150" s="233">
        <f>IF(O150="sníž. přenesená",K150,0)</f>
        <v>0</v>
      </c>
      <c r="BI150" s="233">
        <f>IF(O150="nulová",K150,0)</f>
        <v>0</v>
      </c>
      <c r="BJ150" s="16" t="s">
        <v>87</v>
      </c>
      <c r="BK150" s="233">
        <f>ROUND(P150*H150,2)</f>
        <v>0</v>
      </c>
      <c r="BL150" s="16" t="s">
        <v>256</v>
      </c>
      <c r="BM150" s="232" t="s">
        <v>324</v>
      </c>
    </row>
    <row r="151" spans="1:65" s="2" customFormat="1" ht="16.5" customHeight="1">
      <c r="A151" s="37"/>
      <c r="B151" s="38"/>
      <c r="C151" s="250" t="s">
        <v>211</v>
      </c>
      <c r="D151" s="250" t="s">
        <v>158</v>
      </c>
      <c r="E151" s="251" t="s">
        <v>325</v>
      </c>
      <c r="F151" s="252" t="s">
        <v>326</v>
      </c>
      <c r="G151" s="253" t="s">
        <v>145</v>
      </c>
      <c r="H151" s="254">
        <v>1</v>
      </c>
      <c r="I151" s="255"/>
      <c r="J151" s="256"/>
      <c r="K151" s="257">
        <f>ROUND(P151*H151,2)</f>
        <v>0</v>
      </c>
      <c r="L151" s="252" t="s">
        <v>1</v>
      </c>
      <c r="M151" s="258"/>
      <c r="N151" s="259" t="s">
        <v>1</v>
      </c>
      <c r="O151" s="228" t="s">
        <v>42</v>
      </c>
      <c r="P151" s="229">
        <f>I151+J151</f>
        <v>0</v>
      </c>
      <c r="Q151" s="229">
        <f>ROUND(I151*H151,2)</f>
        <v>0</v>
      </c>
      <c r="R151" s="229">
        <f>ROUND(J151*H151,2)</f>
        <v>0</v>
      </c>
      <c r="S151" s="90"/>
      <c r="T151" s="230">
        <f>S151*H151</f>
        <v>0</v>
      </c>
      <c r="U151" s="230">
        <v>0</v>
      </c>
      <c r="V151" s="230">
        <f>U151*H151</f>
        <v>0</v>
      </c>
      <c r="W151" s="230">
        <v>0</v>
      </c>
      <c r="X151" s="231">
        <f>W151*H151</f>
        <v>0</v>
      </c>
      <c r="Y151" s="37"/>
      <c r="Z151" s="37"/>
      <c r="AA151" s="37"/>
      <c r="AB151" s="37"/>
      <c r="AC151" s="37"/>
      <c r="AD151" s="37"/>
      <c r="AE151" s="37"/>
      <c r="AR151" s="232" t="s">
        <v>255</v>
      </c>
      <c r="AT151" s="232" t="s">
        <v>158</v>
      </c>
      <c r="AU151" s="232" t="s">
        <v>87</v>
      </c>
      <c r="AY151" s="16" t="s">
        <v>140</v>
      </c>
      <c r="BE151" s="233">
        <f>IF(O151="základní",K151,0)</f>
        <v>0</v>
      </c>
      <c r="BF151" s="233">
        <f>IF(O151="snížená",K151,0)</f>
        <v>0</v>
      </c>
      <c r="BG151" s="233">
        <f>IF(O151="zákl. přenesená",K151,0)</f>
        <v>0</v>
      </c>
      <c r="BH151" s="233">
        <f>IF(O151="sníž. přenesená",K151,0)</f>
        <v>0</v>
      </c>
      <c r="BI151" s="233">
        <f>IF(O151="nulová",K151,0)</f>
        <v>0</v>
      </c>
      <c r="BJ151" s="16" t="s">
        <v>87</v>
      </c>
      <c r="BK151" s="233">
        <f>ROUND(P151*H151,2)</f>
        <v>0</v>
      </c>
      <c r="BL151" s="16" t="s">
        <v>256</v>
      </c>
      <c r="BM151" s="232" t="s">
        <v>327</v>
      </c>
    </row>
    <row r="152" spans="1:65" s="2" customFormat="1" ht="16.5" customHeight="1">
      <c r="A152" s="37"/>
      <c r="B152" s="38"/>
      <c r="C152" s="250" t="s">
        <v>219</v>
      </c>
      <c r="D152" s="250" t="s">
        <v>158</v>
      </c>
      <c r="E152" s="251" t="s">
        <v>328</v>
      </c>
      <c r="F152" s="252" t="s">
        <v>329</v>
      </c>
      <c r="G152" s="253" t="s">
        <v>145</v>
      </c>
      <c r="H152" s="254">
        <v>1</v>
      </c>
      <c r="I152" s="255"/>
      <c r="J152" s="256"/>
      <c r="K152" s="257">
        <f>ROUND(P152*H152,2)</f>
        <v>0</v>
      </c>
      <c r="L152" s="252" t="s">
        <v>1</v>
      </c>
      <c r="M152" s="258"/>
      <c r="N152" s="259" t="s">
        <v>1</v>
      </c>
      <c r="O152" s="228" t="s">
        <v>42</v>
      </c>
      <c r="P152" s="229">
        <f>I152+J152</f>
        <v>0</v>
      </c>
      <c r="Q152" s="229">
        <f>ROUND(I152*H152,2)</f>
        <v>0</v>
      </c>
      <c r="R152" s="229">
        <f>ROUND(J152*H152,2)</f>
        <v>0</v>
      </c>
      <c r="S152" s="90"/>
      <c r="T152" s="230">
        <f>S152*H152</f>
        <v>0</v>
      </c>
      <c r="U152" s="230">
        <v>0</v>
      </c>
      <c r="V152" s="230">
        <f>U152*H152</f>
        <v>0</v>
      </c>
      <c r="W152" s="230">
        <v>0</v>
      </c>
      <c r="X152" s="231">
        <f>W152*H152</f>
        <v>0</v>
      </c>
      <c r="Y152" s="37"/>
      <c r="Z152" s="37"/>
      <c r="AA152" s="37"/>
      <c r="AB152" s="37"/>
      <c r="AC152" s="37"/>
      <c r="AD152" s="37"/>
      <c r="AE152" s="37"/>
      <c r="AR152" s="232" t="s">
        <v>255</v>
      </c>
      <c r="AT152" s="232" t="s">
        <v>158</v>
      </c>
      <c r="AU152" s="232" t="s">
        <v>87</v>
      </c>
      <c r="AY152" s="16" t="s">
        <v>140</v>
      </c>
      <c r="BE152" s="233">
        <f>IF(O152="základní",K152,0)</f>
        <v>0</v>
      </c>
      <c r="BF152" s="233">
        <f>IF(O152="snížená",K152,0)</f>
        <v>0</v>
      </c>
      <c r="BG152" s="233">
        <f>IF(O152="zákl. přenesená",K152,0)</f>
        <v>0</v>
      </c>
      <c r="BH152" s="233">
        <f>IF(O152="sníž. přenesená",K152,0)</f>
        <v>0</v>
      </c>
      <c r="BI152" s="233">
        <f>IF(O152="nulová",K152,0)</f>
        <v>0</v>
      </c>
      <c r="BJ152" s="16" t="s">
        <v>87</v>
      </c>
      <c r="BK152" s="233">
        <f>ROUND(P152*H152,2)</f>
        <v>0</v>
      </c>
      <c r="BL152" s="16" t="s">
        <v>256</v>
      </c>
      <c r="BM152" s="232" t="s">
        <v>330</v>
      </c>
    </row>
    <row r="153" spans="1:65" s="2" customFormat="1" ht="16.5" customHeight="1">
      <c r="A153" s="37"/>
      <c r="B153" s="38"/>
      <c r="C153" s="250" t="s">
        <v>224</v>
      </c>
      <c r="D153" s="250" t="s">
        <v>158</v>
      </c>
      <c r="E153" s="251" t="s">
        <v>331</v>
      </c>
      <c r="F153" s="252" t="s">
        <v>332</v>
      </c>
      <c r="G153" s="253" t="s">
        <v>145</v>
      </c>
      <c r="H153" s="254">
        <v>3</v>
      </c>
      <c r="I153" s="255"/>
      <c r="J153" s="256"/>
      <c r="K153" s="257">
        <f>ROUND(P153*H153,2)</f>
        <v>0</v>
      </c>
      <c r="L153" s="252" t="s">
        <v>1</v>
      </c>
      <c r="M153" s="258"/>
      <c r="N153" s="271" t="s">
        <v>1</v>
      </c>
      <c r="O153" s="272" t="s">
        <v>42</v>
      </c>
      <c r="P153" s="273">
        <f>I153+J153</f>
        <v>0</v>
      </c>
      <c r="Q153" s="273">
        <f>ROUND(I153*H153,2)</f>
        <v>0</v>
      </c>
      <c r="R153" s="273">
        <f>ROUND(J153*H153,2)</f>
        <v>0</v>
      </c>
      <c r="S153" s="274"/>
      <c r="T153" s="275">
        <f>S153*H153</f>
        <v>0</v>
      </c>
      <c r="U153" s="275">
        <v>0</v>
      </c>
      <c r="V153" s="275">
        <f>U153*H153</f>
        <v>0</v>
      </c>
      <c r="W153" s="275">
        <v>0</v>
      </c>
      <c r="X153" s="276">
        <f>W153*H153</f>
        <v>0</v>
      </c>
      <c r="Y153" s="37"/>
      <c r="Z153" s="37"/>
      <c r="AA153" s="37"/>
      <c r="AB153" s="37"/>
      <c r="AC153" s="37"/>
      <c r="AD153" s="37"/>
      <c r="AE153" s="37"/>
      <c r="AR153" s="232" t="s">
        <v>255</v>
      </c>
      <c r="AT153" s="232" t="s">
        <v>158</v>
      </c>
      <c r="AU153" s="232" t="s">
        <v>87</v>
      </c>
      <c r="AY153" s="16" t="s">
        <v>140</v>
      </c>
      <c r="BE153" s="233">
        <f>IF(O153="základní",K153,0)</f>
        <v>0</v>
      </c>
      <c r="BF153" s="233">
        <f>IF(O153="snížená",K153,0)</f>
        <v>0</v>
      </c>
      <c r="BG153" s="233">
        <f>IF(O153="zákl. přenesená",K153,0)</f>
        <v>0</v>
      </c>
      <c r="BH153" s="233">
        <f>IF(O153="sníž. přenesená",K153,0)</f>
        <v>0</v>
      </c>
      <c r="BI153" s="233">
        <f>IF(O153="nulová",K153,0)</f>
        <v>0</v>
      </c>
      <c r="BJ153" s="16" t="s">
        <v>87</v>
      </c>
      <c r="BK153" s="233">
        <f>ROUND(P153*H153,2)</f>
        <v>0</v>
      </c>
      <c r="BL153" s="16" t="s">
        <v>256</v>
      </c>
      <c r="BM153" s="232" t="s">
        <v>333</v>
      </c>
    </row>
    <row r="154" spans="1:31" s="2" customFormat="1" ht="6.95" customHeight="1">
      <c r="A154" s="37"/>
      <c r="B154" s="65"/>
      <c r="C154" s="66"/>
      <c r="D154" s="66"/>
      <c r="E154" s="66"/>
      <c r="F154" s="66"/>
      <c r="G154" s="66"/>
      <c r="H154" s="66"/>
      <c r="I154" s="66"/>
      <c r="J154" s="66"/>
      <c r="K154" s="66"/>
      <c r="L154" s="66"/>
      <c r="M154" s="43"/>
      <c r="N154" s="37"/>
      <c r="P154" s="37"/>
      <c r="Q154" s="37"/>
      <c r="R154" s="37"/>
      <c r="S154" s="37"/>
      <c r="T154" s="37"/>
      <c r="U154" s="37"/>
      <c r="V154" s="37"/>
      <c r="W154" s="37"/>
      <c r="X154" s="37"/>
      <c r="Y154" s="37"/>
      <c r="Z154" s="37"/>
      <c r="AA154" s="37"/>
      <c r="AB154" s="37"/>
      <c r="AC154" s="37"/>
      <c r="AD154" s="37"/>
      <c r="AE154" s="37"/>
    </row>
  </sheetData>
  <sheetProtection password="CC35" sheet="1" objects="1" scenarios="1" formatColumns="0" formatRows="0" autoFilter="0"/>
  <autoFilter ref="C119:L153"/>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95</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334</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ROUND(K119,2)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ROUND((SUM(BE119:BE158)),2)</f>
        <v>0</v>
      </c>
      <c r="G35" s="37"/>
      <c r="H35" s="37"/>
      <c r="I35" s="155">
        <v>0.21</v>
      </c>
      <c r="J35" s="37"/>
      <c r="K35" s="150">
        <f>ROUND(((SUM(BE119:BE158))*I35),2)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ROUND((SUM(BF119:BF158)),2)</f>
        <v>0</v>
      </c>
      <c r="G36" s="37"/>
      <c r="H36" s="37"/>
      <c r="I36" s="155">
        <v>0.15</v>
      </c>
      <c r="J36" s="37"/>
      <c r="K36" s="150">
        <f>ROUND(((SUM(BF119:BF158))*I36),2)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ROUND((SUM(BG119:BG158)),2)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ROUND((SUM(BH119:BH158)),2)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ROUND((SUM(BI119:BI158)),2)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03 - Květnatá louka</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Q119</f>
        <v>0</v>
      </c>
      <c r="J96" s="109">
        <f>R119</f>
        <v>0</v>
      </c>
      <c r="K96" s="109">
        <f>K119</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Q120</f>
        <v>0</v>
      </c>
      <c r="J97" s="183">
        <f>R120</f>
        <v>0</v>
      </c>
      <c r="K97" s="183">
        <f>K120</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Q121</f>
        <v>0</v>
      </c>
      <c r="J98" s="189">
        <f>R121</f>
        <v>0</v>
      </c>
      <c r="K98" s="189">
        <f>K121</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9">
        <f>Q156</f>
        <v>0</v>
      </c>
      <c r="J99" s="189">
        <f>R156</f>
        <v>0</v>
      </c>
      <c r="K99" s="189">
        <f>K156</f>
        <v>0</v>
      </c>
      <c r="L99" s="186"/>
      <c r="M99" s="190"/>
      <c r="S99" s="10"/>
      <c r="T99" s="10"/>
      <c r="U99" s="10"/>
      <c r="V99" s="10"/>
      <c r="W99" s="10"/>
      <c r="X99" s="10"/>
      <c r="Y99" s="10"/>
      <c r="Z99" s="10"/>
      <c r="AA99" s="10"/>
      <c r="AB99" s="10"/>
      <c r="AC99" s="10"/>
      <c r="AD99" s="10"/>
      <c r="AE99" s="10"/>
    </row>
    <row r="100" spans="1:31" s="2" customFormat="1" ht="21.8" customHeight="1">
      <c r="A100" s="37"/>
      <c r="B100" s="38"/>
      <c r="C100" s="39"/>
      <c r="D100" s="39"/>
      <c r="E100" s="39"/>
      <c r="F100" s="39"/>
      <c r="G100" s="39"/>
      <c r="H100" s="39"/>
      <c r="I100" s="39"/>
      <c r="J100" s="39"/>
      <c r="K100" s="39"/>
      <c r="L100" s="39"/>
      <c r="M100" s="62"/>
      <c r="S100" s="37"/>
      <c r="T100" s="37"/>
      <c r="U100" s="37"/>
      <c r="V100" s="37"/>
      <c r="W100" s="37"/>
      <c r="X100" s="37"/>
      <c r="Y100" s="37"/>
      <c r="Z100" s="37"/>
      <c r="AA100" s="37"/>
      <c r="AB100" s="37"/>
      <c r="AC100" s="37"/>
      <c r="AD100" s="37"/>
      <c r="AE100" s="37"/>
    </row>
    <row r="101" spans="1:31" s="2" customFormat="1" ht="6.95" customHeight="1">
      <c r="A101" s="37"/>
      <c r="B101" s="65"/>
      <c r="C101" s="66"/>
      <c r="D101" s="66"/>
      <c r="E101" s="66"/>
      <c r="F101" s="66"/>
      <c r="G101" s="66"/>
      <c r="H101" s="66"/>
      <c r="I101" s="66"/>
      <c r="J101" s="66"/>
      <c r="K101" s="66"/>
      <c r="L101" s="66"/>
      <c r="M101" s="62"/>
      <c r="S101" s="37"/>
      <c r="T101" s="37"/>
      <c r="U101" s="37"/>
      <c r="V101" s="37"/>
      <c r="W101" s="37"/>
      <c r="X101" s="37"/>
      <c r="Y101" s="37"/>
      <c r="Z101" s="37"/>
      <c r="AA101" s="37"/>
      <c r="AB101" s="37"/>
      <c r="AC101" s="37"/>
      <c r="AD101" s="37"/>
      <c r="AE101" s="37"/>
    </row>
    <row r="105" spans="1:31" s="2" customFormat="1" ht="6.95" customHeight="1">
      <c r="A105" s="37"/>
      <c r="B105" s="67"/>
      <c r="C105" s="68"/>
      <c r="D105" s="68"/>
      <c r="E105" s="68"/>
      <c r="F105" s="68"/>
      <c r="G105" s="68"/>
      <c r="H105" s="68"/>
      <c r="I105" s="68"/>
      <c r="J105" s="68"/>
      <c r="K105" s="68"/>
      <c r="L105" s="68"/>
      <c r="M105" s="62"/>
      <c r="S105" s="37"/>
      <c r="T105" s="37"/>
      <c r="U105" s="37"/>
      <c r="V105" s="37"/>
      <c r="W105" s="37"/>
      <c r="X105" s="37"/>
      <c r="Y105" s="37"/>
      <c r="Z105" s="37"/>
      <c r="AA105" s="37"/>
      <c r="AB105" s="37"/>
      <c r="AC105" s="37"/>
      <c r="AD105" s="37"/>
      <c r="AE105" s="37"/>
    </row>
    <row r="106" spans="1:31" s="2" customFormat="1" ht="24.95" customHeight="1">
      <c r="A106" s="37"/>
      <c r="B106" s="38"/>
      <c r="C106" s="22" t="s">
        <v>121</v>
      </c>
      <c r="D106" s="39"/>
      <c r="E106" s="39"/>
      <c r="F106" s="39"/>
      <c r="G106" s="39"/>
      <c r="H106" s="39"/>
      <c r="I106" s="39"/>
      <c r="J106" s="39"/>
      <c r="K106" s="39"/>
      <c r="L106" s="39"/>
      <c r="M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12" customHeight="1">
      <c r="A108" s="37"/>
      <c r="B108" s="38"/>
      <c r="C108" s="31" t="s">
        <v>17</v>
      </c>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74" t="str">
        <f>E7</f>
        <v>Přírodní zahrada - MŠ Divadelní nám., Cheb</v>
      </c>
      <c r="F109" s="31"/>
      <c r="G109" s="31"/>
      <c r="H109" s="31"/>
      <c r="I109" s="39"/>
      <c r="J109" s="39"/>
      <c r="K109" s="39"/>
      <c r="L109" s="39"/>
      <c r="M109" s="62"/>
      <c r="S109" s="37"/>
      <c r="T109" s="37"/>
      <c r="U109" s="37"/>
      <c r="V109" s="37"/>
      <c r="W109" s="37"/>
      <c r="X109" s="37"/>
      <c r="Y109" s="37"/>
      <c r="Z109" s="37"/>
      <c r="AA109" s="37"/>
      <c r="AB109" s="37"/>
      <c r="AC109" s="37"/>
      <c r="AD109" s="37"/>
      <c r="AE109" s="37"/>
    </row>
    <row r="110" spans="1:31" s="2" customFormat="1" ht="12" customHeight="1">
      <c r="A110" s="37"/>
      <c r="B110" s="38"/>
      <c r="C110" s="31" t="s">
        <v>106</v>
      </c>
      <c r="D110" s="39"/>
      <c r="E110" s="39"/>
      <c r="F110" s="39"/>
      <c r="G110" s="39"/>
      <c r="H110" s="39"/>
      <c r="I110" s="39"/>
      <c r="J110" s="39"/>
      <c r="K110" s="39"/>
      <c r="L110" s="39"/>
      <c r="M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03 - Květnatá louka</v>
      </c>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12" customHeight="1">
      <c r="A113" s="37"/>
      <c r="B113" s="38"/>
      <c r="C113" s="31" t="s">
        <v>21</v>
      </c>
      <c r="D113" s="39"/>
      <c r="E113" s="39"/>
      <c r="F113" s="26" t="str">
        <f>F12</f>
        <v>Cheb</v>
      </c>
      <c r="G113" s="39"/>
      <c r="H113" s="39"/>
      <c r="I113" s="31" t="s">
        <v>23</v>
      </c>
      <c r="J113" s="78" t="str">
        <f>IF(J12="","",J12)</f>
        <v>20. 9. 2022</v>
      </c>
      <c r="K113" s="39"/>
      <c r="L113" s="39"/>
      <c r="M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2" customFormat="1" ht="15.15" customHeight="1">
      <c r="A115" s="37"/>
      <c r="B115" s="38"/>
      <c r="C115" s="31" t="s">
        <v>25</v>
      </c>
      <c r="D115" s="39"/>
      <c r="E115" s="39"/>
      <c r="F115" s="26" t="str">
        <f>E15</f>
        <v>Město Cheb</v>
      </c>
      <c r="G115" s="39"/>
      <c r="H115" s="39"/>
      <c r="I115" s="31" t="s">
        <v>31</v>
      </c>
      <c r="J115" s="35" t="str">
        <f>E21</f>
        <v>Ing. Nikola Prinzová</v>
      </c>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29</v>
      </c>
      <c r="D116" s="39"/>
      <c r="E116" s="39"/>
      <c r="F116" s="26" t="str">
        <f>IF(E18="","",E18)</f>
        <v>Vyplň údaj</v>
      </c>
      <c r="G116" s="39"/>
      <c r="H116" s="39"/>
      <c r="I116" s="31" t="s">
        <v>34</v>
      </c>
      <c r="J116" s="35" t="str">
        <f>E24</f>
        <v xml:space="preserve"> </v>
      </c>
      <c r="K116" s="39"/>
      <c r="L116" s="39"/>
      <c r="M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11" customFormat="1" ht="29.25" customHeight="1">
      <c r="A118" s="191"/>
      <c r="B118" s="192"/>
      <c r="C118" s="193" t="s">
        <v>122</v>
      </c>
      <c r="D118" s="194" t="s">
        <v>62</v>
      </c>
      <c r="E118" s="194" t="s">
        <v>58</v>
      </c>
      <c r="F118" s="194" t="s">
        <v>59</v>
      </c>
      <c r="G118" s="194" t="s">
        <v>123</v>
      </c>
      <c r="H118" s="194" t="s">
        <v>124</v>
      </c>
      <c r="I118" s="194" t="s">
        <v>125</v>
      </c>
      <c r="J118" s="194" t="s">
        <v>126</v>
      </c>
      <c r="K118" s="194" t="s">
        <v>114</v>
      </c>
      <c r="L118" s="195" t="s">
        <v>127</v>
      </c>
      <c r="M118" s="196"/>
      <c r="N118" s="99" t="s">
        <v>1</v>
      </c>
      <c r="O118" s="100" t="s">
        <v>41</v>
      </c>
      <c r="P118" s="100" t="s">
        <v>128</v>
      </c>
      <c r="Q118" s="100" t="s">
        <v>129</v>
      </c>
      <c r="R118" s="100" t="s">
        <v>130</v>
      </c>
      <c r="S118" s="100" t="s">
        <v>131</v>
      </c>
      <c r="T118" s="100" t="s">
        <v>132</v>
      </c>
      <c r="U118" s="100" t="s">
        <v>133</v>
      </c>
      <c r="V118" s="100" t="s">
        <v>134</v>
      </c>
      <c r="W118" s="100" t="s">
        <v>135</v>
      </c>
      <c r="X118" s="101" t="s">
        <v>136</v>
      </c>
      <c r="Y118" s="191"/>
      <c r="Z118" s="191"/>
      <c r="AA118" s="191"/>
      <c r="AB118" s="191"/>
      <c r="AC118" s="191"/>
      <c r="AD118" s="191"/>
      <c r="AE118" s="191"/>
    </row>
    <row r="119" spans="1:63" s="2" customFormat="1" ht="22.8" customHeight="1">
      <c r="A119" s="37"/>
      <c r="B119" s="38"/>
      <c r="C119" s="106" t="s">
        <v>137</v>
      </c>
      <c r="D119" s="39"/>
      <c r="E119" s="39"/>
      <c r="F119" s="39"/>
      <c r="G119" s="39"/>
      <c r="H119" s="39"/>
      <c r="I119" s="39"/>
      <c r="J119" s="39"/>
      <c r="K119" s="197">
        <f>BK119</f>
        <v>0</v>
      </c>
      <c r="L119" s="39"/>
      <c r="M119" s="43"/>
      <c r="N119" s="102"/>
      <c r="O119" s="198"/>
      <c r="P119" s="103"/>
      <c r="Q119" s="199">
        <f>Q120</f>
        <v>0</v>
      </c>
      <c r="R119" s="199">
        <f>R120</f>
        <v>0</v>
      </c>
      <c r="S119" s="103"/>
      <c r="T119" s="200">
        <f>T120</f>
        <v>0</v>
      </c>
      <c r="U119" s="103"/>
      <c r="V119" s="200">
        <f>V120</f>
        <v>0.000606</v>
      </c>
      <c r="W119" s="103"/>
      <c r="X119" s="201">
        <f>X120</f>
        <v>0</v>
      </c>
      <c r="Y119" s="37"/>
      <c r="Z119" s="37"/>
      <c r="AA119" s="37"/>
      <c r="AB119" s="37"/>
      <c r="AC119" s="37"/>
      <c r="AD119" s="37"/>
      <c r="AE119" s="37"/>
      <c r="AT119" s="16" t="s">
        <v>78</v>
      </c>
      <c r="AU119" s="16" t="s">
        <v>116</v>
      </c>
      <c r="BK119" s="202">
        <f>BK120</f>
        <v>0</v>
      </c>
    </row>
    <row r="120" spans="1:63" s="12" customFormat="1" ht="25.9" customHeight="1">
      <c r="A120" s="12"/>
      <c r="B120" s="203"/>
      <c r="C120" s="204"/>
      <c r="D120" s="205" t="s">
        <v>78</v>
      </c>
      <c r="E120" s="206" t="s">
        <v>138</v>
      </c>
      <c r="F120" s="206" t="s">
        <v>139</v>
      </c>
      <c r="G120" s="204"/>
      <c r="H120" s="204"/>
      <c r="I120" s="207"/>
      <c r="J120" s="207"/>
      <c r="K120" s="208">
        <f>BK120</f>
        <v>0</v>
      </c>
      <c r="L120" s="204"/>
      <c r="M120" s="209"/>
      <c r="N120" s="210"/>
      <c r="O120" s="211"/>
      <c r="P120" s="211"/>
      <c r="Q120" s="212">
        <f>Q121+Q156</f>
        <v>0</v>
      </c>
      <c r="R120" s="212">
        <f>R121+R156</f>
        <v>0</v>
      </c>
      <c r="S120" s="211"/>
      <c r="T120" s="213">
        <f>T121+T156</f>
        <v>0</v>
      </c>
      <c r="U120" s="211"/>
      <c r="V120" s="213">
        <f>V121+V156</f>
        <v>0.000606</v>
      </c>
      <c r="W120" s="211"/>
      <c r="X120" s="214">
        <f>X121+X156</f>
        <v>0</v>
      </c>
      <c r="Y120" s="12"/>
      <c r="Z120" s="12"/>
      <c r="AA120" s="12"/>
      <c r="AB120" s="12"/>
      <c r="AC120" s="12"/>
      <c r="AD120" s="12"/>
      <c r="AE120" s="12"/>
      <c r="AR120" s="215" t="s">
        <v>87</v>
      </c>
      <c r="AT120" s="216" t="s">
        <v>78</v>
      </c>
      <c r="AU120" s="216" t="s">
        <v>79</v>
      </c>
      <c r="AY120" s="215" t="s">
        <v>140</v>
      </c>
      <c r="BK120" s="217">
        <f>BK121+BK156</f>
        <v>0</v>
      </c>
    </row>
    <row r="121" spans="1:63" s="12" customFormat="1" ht="22.8" customHeight="1">
      <c r="A121" s="12"/>
      <c r="B121" s="203"/>
      <c r="C121" s="204"/>
      <c r="D121" s="205" t="s">
        <v>78</v>
      </c>
      <c r="E121" s="218" t="s">
        <v>87</v>
      </c>
      <c r="F121" s="218" t="s">
        <v>141</v>
      </c>
      <c r="G121" s="204"/>
      <c r="H121" s="204"/>
      <c r="I121" s="207"/>
      <c r="J121" s="207"/>
      <c r="K121" s="219">
        <f>BK121</f>
        <v>0</v>
      </c>
      <c r="L121" s="204"/>
      <c r="M121" s="209"/>
      <c r="N121" s="210"/>
      <c r="O121" s="211"/>
      <c r="P121" s="211"/>
      <c r="Q121" s="212">
        <f>SUM(Q122:Q155)</f>
        <v>0</v>
      </c>
      <c r="R121" s="212">
        <f>SUM(R122:R155)</f>
        <v>0</v>
      </c>
      <c r="S121" s="211"/>
      <c r="T121" s="213">
        <f>SUM(T122:T155)</f>
        <v>0</v>
      </c>
      <c r="U121" s="211"/>
      <c r="V121" s="213">
        <f>SUM(V122:V155)</f>
        <v>0.000606</v>
      </c>
      <c r="W121" s="211"/>
      <c r="X121" s="214">
        <f>SUM(X122:X155)</f>
        <v>0</v>
      </c>
      <c r="Y121" s="12"/>
      <c r="Z121" s="12"/>
      <c r="AA121" s="12"/>
      <c r="AB121" s="12"/>
      <c r="AC121" s="12"/>
      <c r="AD121" s="12"/>
      <c r="AE121" s="12"/>
      <c r="AR121" s="215" t="s">
        <v>87</v>
      </c>
      <c r="AT121" s="216" t="s">
        <v>78</v>
      </c>
      <c r="AU121" s="216" t="s">
        <v>87</v>
      </c>
      <c r="AY121" s="215" t="s">
        <v>140</v>
      </c>
      <c r="BK121" s="217">
        <f>SUM(BK122:BK155)</f>
        <v>0</v>
      </c>
    </row>
    <row r="122" spans="1:65" s="2" customFormat="1" ht="37.8" customHeight="1">
      <c r="A122" s="37"/>
      <c r="B122" s="38"/>
      <c r="C122" s="220" t="s">
        <v>87</v>
      </c>
      <c r="D122" s="220" t="s">
        <v>142</v>
      </c>
      <c r="E122" s="221" t="s">
        <v>335</v>
      </c>
      <c r="F122" s="222" t="s">
        <v>336</v>
      </c>
      <c r="G122" s="223" t="s">
        <v>214</v>
      </c>
      <c r="H122" s="224">
        <v>243</v>
      </c>
      <c r="I122" s="225"/>
      <c r="J122" s="225"/>
      <c r="K122" s="226">
        <f>ROUND(P122*H122,2)</f>
        <v>0</v>
      </c>
      <c r="L122" s="222" t="s">
        <v>146</v>
      </c>
      <c r="M122" s="43"/>
      <c r="N122" s="227" t="s">
        <v>1</v>
      </c>
      <c r="O122" s="228" t="s">
        <v>42</v>
      </c>
      <c r="P122" s="229">
        <f>I122+J122</f>
        <v>0</v>
      </c>
      <c r="Q122" s="229">
        <f>ROUND(I122*H122,2)</f>
        <v>0</v>
      </c>
      <c r="R122" s="229">
        <f>ROUND(J122*H122,2)</f>
        <v>0</v>
      </c>
      <c r="S122" s="90"/>
      <c r="T122" s="230">
        <f>S122*H122</f>
        <v>0</v>
      </c>
      <c r="U122" s="230">
        <v>0</v>
      </c>
      <c r="V122" s="230">
        <f>U122*H122</f>
        <v>0</v>
      </c>
      <c r="W122" s="230">
        <v>0</v>
      </c>
      <c r="X122" s="231">
        <f>W122*H122</f>
        <v>0</v>
      </c>
      <c r="Y122" s="37"/>
      <c r="Z122" s="37"/>
      <c r="AA122" s="37"/>
      <c r="AB122" s="37"/>
      <c r="AC122" s="37"/>
      <c r="AD122" s="37"/>
      <c r="AE122" s="37"/>
      <c r="AR122" s="232" t="s">
        <v>147</v>
      </c>
      <c r="AT122" s="232" t="s">
        <v>142</v>
      </c>
      <c r="AU122" s="232" t="s">
        <v>89</v>
      </c>
      <c r="AY122" s="16" t="s">
        <v>140</v>
      </c>
      <c r="BE122" s="233">
        <f>IF(O122="základní",K122,0)</f>
        <v>0</v>
      </c>
      <c r="BF122" s="233">
        <f>IF(O122="snížená",K122,0)</f>
        <v>0</v>
      </c>
      <c r="BG122" s="233">
        <f>IF(O122="zákl. přenesená",K122,0)</f>
        <v>0</v>
      </c>
      <c r="BH122" s="233">
        <f>IF(O122="sníž. přenesená",K122,0)</f>
        <v>0</v>
      </c>
      <c r="BI122" s="233">
        <f>IF(O122="nulová",K122,0)</f>
        <v>0</v>
      </c>
      <c r="BJ122" s="16" t="s">
        <v>87</v>
      </c>
      <c r="BK122" s="233">
        <f>ROUND(P122*H122,2)</f>
        <v>0</v>
      </c>
      <c r="BL122" s="16" t="s">
        <v>147</v>
      </c>
      <c r="BM122" s="232" t="s">
        <v>337</v>
      </c>
    </row>
    <row r="123" spans="1:47" s="2" customFormat="1" ht="12">
      <c r="A123" s="37"/>
      <c r="B123" s="38"/>
      <c r="C123" s="39"/>
      <c r="D123" s="234" t="s">
        <v>149</v>
      </c>
      <c r="E123" s="39"/>
      <c r="F123" s="235" t="s">
        <v>338</v>
      </c>
      <c r="G123" s="39"/>
      <c r="H123" s="39"/>
      <c r="I123" s="236"/>
      <c r="J123" s="236"/>
      <c r="K123" s="39"/>
      <c r="L123" s="39"/>
      <c r="M123" s="43"/>
      <c r="N123" s="237"/>
      <c r="O123" s="238"/>
      <c r="P123" s="90"/>
      <c r="Q123" s="90"/>
      <c r="R123" s="90"/>
      <c r="S123" s="90"/>
      <c r="T123" s="90"/>
      <c r="U123" s="90"/>
      <c r="V123" s="90"/>
      <c r="W123" s="90"/>
      <c r="X123" s="91"/>
      <c r="Y123" s="37"/>
      <c r="Z123" s="37"/>
      <c r="AA123" s="37"/>
      <c r="AB123" s="37"/>
      <c r="AC123" s="37"/>
      <c r="AD123" s="37"/>
      <c r="AE123" s="37"/>
      <c r="AT123" s="16" t="s">
        <v>149</v>
      </c>
      <c r="AU123" s="16" t="s">
        <v>89</v>
      </c>
    </row>
    <row r="124" spans="1:47" s="2" customFormat="1" ht="12">
      <c r="A124" s="37"/>
      <c r="B124" s="38"/>
      <c r="C124" s="39"/>
      <c r="D124" s="234" t="s">
        <v>197</v>
      </c>
      <c r="E124" s="39"/>
      <c r="F124" s="235" t="s">
        <v>339</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197</v>
      </c>
      <c r="AU124" s="16" t="s">
        <v>89</v>
      </c>
    </row>
    <row r="125" spans="1:65" s="2" customFormat="1" ht="24.15" customHeight="1">
      <c r="A125" s="37"/>
      <c r="B125" s="38"/>
      <c r="C125" s="250" t="s">
        <v>89</v>
      </c>
      <c r="D125" s="250" t="s">
        <v>158</v>
      </c>
      <c r="E125" s="251" t="s">
        <v>340</v>
      </c>
      <c r="F125" s="252" t="s">
        <v>341</v>
      </c>
      <c r="G125" s="253" t="s">
        <v>227</v>
      </c>
      <c r="H125" s="254">
        <v>0.509</v>
      </c>
      <c r="I125" s="255"/>
      <c r="J125" s="256"/>
      <c r="K125" s="257">
        <f>ROUND(P125*H125,2)</f>
        <v>0</v>
      </c>
      <c r="L125" s="252" t="s">
        <v>146</v>
      </c>
      <c r="M125" s="258"/>
      <c r="N125" s="259" t="s">
        <v>1</v>
      </c>
      <c r="O125" s="228" t="s">
        <v>42</v>
      </c>
      <c r="P125" s="229">
        <f>I125+J125</f>
        <v>0</v>
      </c>
      <c r="Q125" s="229">
        <f>ROUND(I125*H125,2)</f>
        <v>0</v>
      </c>
      <c r="R125" s="229">
        <f>ROUND(J125*H125,2)</f>
        <v>0</v>
      </c>
      <c r="S125" s="90"/>
      <c r="T125" s="230">
        <f>S125*H125</f>
        <v>0</v>
      </c>
      <c r="U125" s="230">
        <v>0.001</v>
      </c>
      <c r="V125" s="230">
        <f>U125*H125</f>
        <v>0.000509</v>
      </c>
      <c r="W125" s="230">
        <v>0</v>
      </c>
      <c r="X125" s="231">
        <f>W125*H125</f>
        <v>0</v>
      </c>
      <c r="Y125" s="37"/>
      <c r="Z125" s="37"/>
      <c r="AA125" s="37"/>
      <c r="AB125" s="37"/>
      <c r="AC125" s="37"/>
      <c r="AD125" s="37"/>
      <c r="AE125" s="37"/>
      <c r="AR125" s="232" t="s">
        <v>162</v>
      </c>
      <c r="AT125" s="232" t="s">
        <v>158</v>
      </c>
      <c r="AU125" s="232" t="s">
        <v>89</v>
      </c>
      <c r="AY125" s="16" t="s">
        <v>140</v>
      </c>
      <c r="BE125" s="233">
        <f>IF(O125="základní",K125,0)</f>
        <v>0</v>
      </c>
      <c r="BF125" s="233">
        <f>IF(O125="snížená",K125,0)</f>
        <v>0</v>
      </c>
      <c r="BG125" s="233">
        <f>IF(O125="zákl. přenesená",K125,0)</f>
        <v>0</v>
      </c>
      <c r="BH125" s="233">
        <f>IF(O125="sníž. přenesená",K125,0)</f>
        <v>0</v>
      </c>
      <c r="BI125" s="233">
        <f>IF(O125="nulová",K125,0)</f>
        <v>0</v>
      </c>
      <c r="BJ125" s="16" t="s">
        <v>87</v>
      </c>
      <c r="BK125" s="233">
        <f>ROUND(P125*H125,2)</f>
        <v>0</v>
      </c>
      <c r="BL125" s="16" t="s">
        <v>147</v>
      </c>
      <c r="BM125" s="232" t="s">
        <v>342</v>
      </c>
    </row>
    <row r="126" spans="1:47" s="2" customFormat="1" ht="12">
      <c r="A126" s="37"/>
      <c r="B126" s="38"/>
      <c r="C126" s="39"/>
      <c r="D126" s="234" t="s">
        <v>197</v>
      </c>
      <c r="E126" s="39"/>
      <c r="F126" s="235" t="s">
        <v>339</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197</v>
      </c>
      <c r="AU126" s="16" t="s">
        <v>89</v>
      </c>
    </row>
    <row r="127" spans="1:51" s="13" customFormat="1" ht="12">
      <c r="A127" s="13"/>
      <c r="B127" s="239"/>
      <c r="C127" s="240"/>
      <c r="D127" s="234" t="s">
        <v>151</v>
      </c>
      <c r="E127" s="241" t="s">
        <v>1</v>
      </c>
      <c r="F127" s="242" t="s">
        <v>343</v>
      </c>
      <c r="G127" s="240"/>
      <c r="H127" s="243">
        <v>33.944</v>
      </c>
      <c r="I127" s="244"/>
      <c r="J127" s="244"/>
      <c r="K127" s="240"/>
      <c r="L127" s="240"/>
      <c r="M127" s="245"/>
      <c r="N127" s="246"/>
      <c r="O127" s="247"/>
      <c r="P127" s="247"/>
      <c r="Q127" s="247"/>
      <c r="R127" s="247"/>
      <c r="S127" s="247"/>
      <c r="T127" s="247"/>
      <c r="U127" s="247"/>
      <c r="V127" s="247"/>
      <c r="W127" s="247"/>
      <c r="X127" s="248"/>
      <c r="Y127" s="13"/>
      <c r="Z127" s="13"/>
      <c r="AA127" s="13"/>
      <c r="AB127" s="13"/>
      <c r="AC127" s="13"/>
      <c r="AD127" s="13"/>
      <c r="AE127" s="13"/>
      <c r="AT127" s="249" t="s">
        <v>151</v>
      </c>
      <c r="AU127" s="249" t="s">
        <v>89</v>
      </c>
      <c r="AV127" s="13" t="s">
        <v>89</v>
      </c>
      <c r="AW127" s="13" t="s">
        <v>5</v>
      </c>
      <c r="AX127" s="13" t="s">
        <v>87</v>
      </c>
      <c r="AY127" s="249" t="s">
        <v>140</v>
      </c>
    </row>
    <row r="128" spans="1:51" s="13" customFormat="1" ht="12">
      <c r="A128" s="13"/>
      <c r="B128" s="239"/>
      <c r="C128" s="240"/>
      <c r="D128" s="234" t="s">
        <v>151</v>
      </c>
      <c r="E128" s="240"/>
      <c r="F128" s="242" t="s">
        <v>344</v>
      </c>
      <c r="G128" s="240"/>
      <c r="H128" s="243">
        <v>0.509</v>
      </c>
      <c r="I128" s="244"/>
      <c r="J128" s="244"/>
      <c r="K128" s="240"/>
      <c r="L128" s="240"/>
      <c r="M128" s="245"/>
      <c r="N128" s="246"/>
      <c r="O128" s="247"/>
      <c r="P128" s="247"/>
      <c r="Q128" s="247"/>
      <c r="R128" s="247"/>
      <c r="S128" s="247"/>
      <c r="T128" s="247"/>
      <c r="U128" s="247"/>
      <c r="V128" s="247"/>
      <c r="W128" s="247"/>
      <c r="X128" s="248"/>
      <c r="Y128" s="13"/>
      <c r="Z128" s="13"/>
      <c r="AA128" s="13"/>
      <c r="AB128" s="13"/>
      <c r="AC128" s="13"/>
      <c r="AD128" s="13"/>
      <c r="AE128" s="13"/>
      <c r="AT128" s="249" t="s">
        <v>151</v>
      </c>
      <c r="AU128" s="249" t="s">
        <v>89</v>
      </c>
      <c r="AV128" s="13" t="s">
        <v>89</v>
      </c>
      <c r="AW128" s="13" t="s">
        <v>4</v>
      </c>
      <c r="AX128" s="13" t="s">
        <v>87</v>
      </c>
      <c r="AY128" s="249" t="s">
        <v>140</v>
      </c>
    </row>
    <row r="129" spans="1:65" s="2" customFormat="1" ht="24.15" customHeight="1">
      <c r="A129" s="37"/>
      <c r="B129" s="38"/>
      <c r="C129" s="220" t="s">
        <v>157</v>
      </c>
      <c r="D129" s="220" t="s">
        <v>142</v>
      </c>
      <c r="E129" s="221" t="s">
        <v>345</v>
      </c>
      <c r="F129" s="222" t="s">
        <v>346</v>
      </c>
      <c r="G129" s="223" t="s">
        <v>214</v>
      </c>
      <c r="H129" s="224">
        <v>486</v>
      </c>
      <c r="I129" s="225"/>
      <c r="J129" s="225"/>
      <c r="K129" s="226">
        <f>ROUND(P129*H129,2)</f>
        <v>0</v>
      </c>
      <c r="L129" s="222" t="s">
        <v>146</v>
      </c>
      <c r="M129" s="43"/>
      <c r="N129" s="227" t="s">
        <v>1</v>
      </c>
      <c r="O129" s="228" t="s">
        <v>42</v>
      </c>
      <c r="P129" s="229">
        <f>I129+J129</f>
        <v>0</v>
      </c>
      <c r="Q129" s="229">
        <f>ROUND(I129*H129,2)</f>
        <v>0</v>
      </c>
      <c r="R129" s="229">
        <f>ROUND(J129*H129,2)</f>
        <v>0</v>
      </c>
      <c r="S129" s="90"/>
      <c r="T129" s="230">
        <f>S129*H129</f>
        <v>0</v>
      </c>
      <c r="U129" s="230">
        <v>0</v>
      </c>
      <c r="V129" s="230">
        <f>U129*H129</f>
        <v>0</v>
      </c>
      <c r="W129" s="230">
        <v>0</v>
      </c>
      <c r="X129" s="231">
        <f>W129*H129</f>
        <v>0</v>
      </c>
      <c r="Y129" s="37"/>
      <c r="Z129" s="37"/>
      <c r="AA129" s="37"/>
      <c r="AB129" s="37"/>
      <c r="AC129" s="37"/>
      <c r="AD129" s="37"/>
      <c r="AE129" s="37"/>
      <c r="AR129" s="232" t="s">
        <v>147</v>
      </c>
      <c r="AT129" s="232" t="s">
        <v>142</v>
      </c>
      <c r="AU129" s="232" t="s">
        <v>89</v>
      </c>
      <c r="AY129" s="16" t="s">
        <v>140</v>
      </c>
      <c r="BE129" s="233">
        <f>IF(O129="základní",K129,0)</f>
        <v>0</v>
      </c>
      <c r="BF129" s="233">
        <f>IF(O129="snížená",K129,0)</f>
        <v>0</v>
      </c>
      <c r="BG129" s="233">
        <f>IF(O129="zákl. přenesená",K129,0)</f>
        <v>0</v>
      </c>
      <c r="BH129" s="233">
        <f>IF(O129="sníž. přenesená",K129,0)</f>
        <v>0</v>
      </c>
      <c r="BI129" s="233">
        <f>IF(O129="nulová",K129,0)</f>
        <v>0</v>
      </c>
      <c r="BJ129" s="16" t="s">
        <v>87</v>
      </c>
      <c r="BK129" s="233">
        <f>ROUND(P129*H129,2)</f>
        <v>0</v>
      </c>
      <c r="BL129" s="16" t="s">
        <v>147</v>
      </c>
      <c r="BM129" s="232" t="s">
        <v>347</v>
      </c>
    </row>
    <row r="130" spans="1:47" s="2" customFormat="1" ht="12">
      <c r="A130" s="37"/>
      <c r="B130" s="38"/>
      <c r="C130" s="39"/>
      <c r="D130" s="234" t="s">
        <v>149</v>
      </c>
      <c r="E130" s="39"/>
      <c r="F130" s="235" t="s">
        <v>348</v>
      </c>
      <c r="G130" s="39"/>
      <c r="H130" s="39"/>
      <c r="I130" s="236"/>
      <c r="J130" s="236"/>
      <c r="K130" s="39"/>
      <c r="L130" s="39"/>
      <c r="M130" s="43"/>
      <c r="N130" s="237"/>
      <c r="O130" s="238"/>
      <c r="P130" s="90"/>
      <c r="Q130" s="90"/>
      <c r="R130" s="90"/>
      <c r="S130" s="90"/>
      <c r="T130" s="90"/>
      <c r="U130" s="90"/>
      <c r="V130" s="90"/>
      <c r="W130" s="90"/>
      <c r="X130" s="91"/>
      <c r="Y130" s="37"/>
      <c r="Z130" s="37"/>
      <c r="AA130" s="37"/>
      <c r="AB130" s="37"/>
      <c r="AC130" s="37"/>
      <c r="AD130" s="37"/>
      <c r="AE130" s="37"/>
      <c r="AT130" s="16" t="s">
        <v>149</v>
      </c>
      <c r="AU130" s="16" t="s">
        <v>89</v>
      </c>
    </row>
    <row r="131" spans="1:47" s="2" customFormat="1" ht="12">
      <c r="A131" s="37"/>
      <c r="B131" s="38"/>
      <c r="C131" s="39"/>
      <c r="D131" s="234" t="s">
        <v>197</v>
      </c>
      <c r="E131" s="39"/>
      <c r="F131" s="235" t="s">
        <v>339</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197</v>
      </c>
      <c r="AU131" s="16" t="s">
        <v>89</v>
      </c>
    </row>
    <row r="132" spans="1:51" s="13" customFormat="1" ht="12">
      <c r="A132" s="13"/>
      <c r="B132" s="239"/>
      <c r="C132" s="240"/>
      <c r="D132" s="234" t="s">
        <v>151</v>
      </c>
      <c r="E132" s="241" t="s">
        <v>1</v>
      </c>
      <c r="F132" s="242" t="s">
        <v>349</v>
      </c>
      <c r="G132" s="240"/>
      <c r="H132" s="243">
        <v>243</v>
      </c>
      <c r="I132" s="244"/>
      <c r="J132" s="244"/>
      <c r="K132" s="240"/>
      <c r="L132" s="240"/>
      <c r="M132" s="245"/>
      <c r="N132" s="246"/>
      <c r="O132" s="247"/>
      <c r="P132" s="247"/>
      <c r="Q132" s="247"/>
      <c r="R132" s="247"/>
      <c r="S132" s="247"/>
      <c r="T132" s="247"/>
      <c r="U132" s="247"/>
      <c r="V132" s="247"/>
      <c r="W132" s="247"/>
      <c r="X132" s="248"/>
      <c r="Y132" s="13"/>
      <c r="Z132" s="13"/>
      <c r="AA132" s="13"/>
      <c r="AB132" s="13"/>
      <c r="AC132" s="13"/>
      <c r="AD132" s="13"/>
      <c r="AE132" s="13"/>
      <c r="AT132" s="249" t="s">
        <v>151</v>
      </c>
      <c r="AU132" s="249" t="s">
        <v>89</v>
      </c>
      <c r="AV132" s="13" t="s">
        <v>89</v>
      </c>
      <c r="AW132" s="13" t="s">
        <v>5</v>
      </c>
      <c r="AX132" s="13" t="s">
        <v>87</v>
      </c>
      <c r="AY132" s="249" t="s">
        <v>140</v>
      </c>
    </row>
    <row r="133" spans="1:51" s="13" customFormat="1" ht="12">
      <c r="A133" s="13"/>
      <c r="B133" s="239"/>
      <c r="C133" s="240"/>
      <c r="D133" s="234" t="s">
        <v>151</v>
      </c>
      <c r="E133" s="240"/>
      <c r="F133" s="242" t="s">
        <v>350</v>
      </c>
      <c r="G133" s="240"/>
      <c r="H133" s="243">
        <v>486</v>
      </c>
      <c r="I133" s="244"/>
      <c r="J133" s="244"/>
      <c r="K133" s="240"/>
      <c r="L133" s="240"/>
      <c r="M133" s="245"/>
      <c r="N133" s="246"/>
      <c r="O133" s="247"/>
      <c r="P133" s="247"/>
      <c r="Q133" s="247"/>
      <c r="R133" s="247"/>
      <c r="S133" s="247"/>
      <c r="T133" s="247"/>
      <c r="U133" s="247"/>
      <c r="V133" s="247"/>
      <c r="W133" s="247"/>
      <c r="X133" s="248"/>
      <c r="Y133" s="13"/>
      <c r="Z133" s="13"/>
      <c r="AA133" s="13"/>
      <c r="AB133" s="13"/>
      <c r="AC133" s="13"/>
      <c r="AD133" s="13"/>
      <c r="AE133" s="13"/>
      <c r="AT133" s="249" t="s">
        <v>151</v>
      </c>
      <c r="AU133" s="249" t="s">
        <v>89</v>
      </c>
      <c r="AV133" s="13" t="s">
        <v>89</v>
      </c>
      <c r="AW133" s="13" t="s">
        <v>4</v>
      </c>
      <c r="AX133" s="13" t="s">
        <v>87</v>
      </c>
      <c r="AY133" s="249" t="s">
        <v>140</v>
      </c>
    </row>
    <row r="134" spans="1:65" s="2" customFormat="1" ht="24.15" customHeight="1">
      <c r="A134" s="37"/>
      <c r="B134" s="38"/>
      <c r="C134" s="220" t="s">
        <v>147</v>
      </c>
      <c r="D134" s="220" t="s">
        <v>142</v>
      </c>
      <c r="E134" s="221" t="s">
        <v>351</v>
      </c>
      <c r="F134" s="222" t="s">
        <v>352</v>
      </c>
      <c r="G134" s="223" t="s">
        <v>214</v>
      </c>
      <c r="H134" s="224">
        <v>729</v>
      </c>
      <c r="I134" s="225"/>
      <c r="J134" s="225"/>
      <c r="K134" s="226">
        <f>ROUND(P134*H134,2)</f>
        <v>0</v>
      </c>
      <c r="L134" s="222" t="s">
        <v>146</v>
      </c>
      <c r="M134" s="43"/>
      <c r="N134" s="227" t="s">
        <v>1</v>
      </c>
      <c r="O134" s="228" t="s">
        <v>42</v>
      </c>
      <c r="P134" s="229">
        <f>I134+J134</f>
        <v>0</v>
      </c>
      <c r="Q134" s="229">
        <f>ROUND(I134*H134,2)</f>
        <v>0</v>
      </c>
      <c r="R134" s="229">
        <f>ROUND(J134*H134,2)</f>
        <v>0</v>
      </c>
      <c r="S134" s="90"/>
      <c r="T134" s="230">
        <f>S134*H134</f>
        <v>0</v>
      </c>
      <c r="U134" s="230">
        <v>0</v>
      </c>
      <c r="V134" s="230">
        <f>U134*H134</f>
        <v>0</v>
      </c>
      <c r="W134" s="230">
        <v>0</v>
      </c>
      <c r="X134" s="231">
        <f>W134*H134</f>
        <v>0</v>
      </c>
      <c r="Y134" s="37"/>
      <c r="Z134" s="37"/>
      <c r="AA134" s="37"/>
      <c r="AB134" s="37"/>
      <c r="AC134" s="37"/>
      <c r="AD134" s="37"/>
      <c r="AE134" s="37"/>
      <c r="AR134" s="232" t="s">
        <v>147</v>
      </c>
      <c r="AT134" s="232" t="s">
        <v>142</v>
      </c>
      <c r="AU134" s="232" t="s">
        <v>89</v>
      </c>
      <c r="AY134" s="16" t="s">
        <v>140</v>
      </c>
      <c r="BE134" s="233">
        <f>IF(O134="základní",K134,0)</f>
        <v>0</v>
      </c>
      <c r="BF134" s="233">
        <f>IF(O134="snížená",K134,0)</f>
        <v>0</v>
      </c>
      <c r="BG134" s="233">
        <f>IF(O134="zákl. přenesená",K134,0)</f>
        <v>0</v>
      </c>
      <c r="BH134" s="233">
        <f>IF(O134="sníž. přenesená",K134,0)</f>
        <v>0</v>
      </c>
      <c r="BI134" s="233">
        <f>IF(O134="nulová",K134,0)</f>
        <v>0</v>
      </c>
      <c r="BJ134" s="16" t="s">
        <v>87</v>
      </c>
      <c r="BK134" s="233">
        <f>ROUND(P134*H134,2)</f>
        <v>0</v>
      </c>
      <c r="BL134" s="16" t="s">
        <v>147</v>
      </c>
      <c r="BM134" s="232" t="s">
        <v>353</v>
      </c>
    </row>
    <row r="135" spans="1:47" s="2" customFormat="1" ht="12">
      <c r="A135" s="37"/>
      <c r="B135" s="38"/>
      <c r="C135" s="39"/>
      <c r="D135" s="234" t="s">
        <v>149</v>
      </c>
      <c r="E135" s="39"/>
      <c r="F135" s="235" t="s">
        <v>348</v>
      </c>
      <c r="G135" s="39"/>
      <c r="H135" s="39"/>
      <c r="I135" s="236"/>
      <c r="J135" s="236"/>
      <c r="K135" s="39"/>
      <c r="L135" s="39"/>
      <c r="M135" s="43"/>
      <c r="N135" s="237"/>
      <c r="O135" s="238"/>
      <c r="P135" s="90"/>
      <c r="Q135" s="90"/>
      <c r="R135" s="90"/>
      <c r="S135" s="90"/>
      <c r="T135" s="90"/>
      <c r="U135" s="90"/>
      <c r="V135" s="90"/>
      <c r="W135" s="90"/>
      <c r="X135" s="91"/>
      <c r="Y135" s="37"/>
      <c r="Z135" s="37"/>
      <c r="AA135" s="37"/>
      <c r="AB135" s="37"/>
      <c r="AC135" s="37"/>
      <c r="AD135" s="37"/>
      <c r="AE135" s="37"/>
      <c r="AT135" s="16" t="s">
        <v>149</v>
      </c>
      <c r="AU135" s="16" t="s">
        <v>89</v>
      </c>
    </row>
    <row r="136" spans="1:47" s="2" customFormat="1" ht="12">
      <c r="A136" s="37"/>
      <c r="B136" s="38"/>
      <c r="C136" s="39"/>
      <c r="D136" s="234" t="s">
        <v>197</v>
      </c>
      <c r="E136" s="39"/>
      <c r="F136" s="235" t="s">
        <v>339</v>
      </c>
      <c r="G136" s="39"/>
      <c r="H136" s="39"/>
      <c r="I136" s="236"/>
      <c r="J136" s="236"/>
      <c r="K136" s="39"/>
      <c r="L136" s="39"/>
      <c r="M136" s="43"/>
      <c r="N136" s="237"/>
      <c r="O136" s="238"/>
      <c r="P136" s="90"/>
      <c r="Q136" s="90"/>
      <c r="R136" s="90"/>
      <c r="S136" s="90"/>
      <c r="T136" s="90"/>
      <c r="U136" s="90"/>
      <c r="V136" s="90"/>
      <c r="W136" s="90"/>
      <c r="X136" s="91"/>
      <c r="Y136" s="37"/>
      <c r="Z136" s="37"/>
      <c r="AA136" s="37"/>
      <c r="AB136" s="37"/>
      <c r="AC136" s="37"/>
      <c r="AD136" s="37"/>
      <c r="AE136" s="37"/>
      <c r="AT136" s="16" t="s">
        <v>197</v>
      </c>
      <c r="AU136" s="16" t="s">
        <v>89</v>
      </c>
    </row>
    <row r="137" spans="1:51" s="13" customFormat="1" ht="12">
      <c r="A137" s="13"/>
      <c r="B137" s="239"/>
      <c r="C137" s="240"/>
      <c r="D137" s="234" t="s">
        <v>151</v>
      </c>
      <c r="E137" s="241" t="s">
        <v>1</v>
      </c>
      <c r="F137" s="242" t="s">
        <v>354</v>
      </c>
      <c r="G137" s="240"/>
      <c r="H137" s="243">
        <v>243</v>
      </c>
      <c r="I137" s="244"/>
      <c r="J137" s="244"/>
      <c r="K137" s="240"/>
      <c r="L137" s="240"/>
      <c r="M137" s="245"/>
      <c r="N137" s="246"/>
      <c r="O137" s="247"/>
      <c r="P137" s="247"/>
      <c r="Q137" s="247"/>
      <c r="R137" s="247"/>
      <c r="S137" s="247"/>
      <c r="T137" s="247"/>
      <c r="U137" s="247"/>
      <c r="V137" s="247"/>
      <c r="W137" s="247"/>
      <c r="X137" s="248"/>
      <c r="Y137" s="13"/>
      <c r="Z137" s="13"/>
      <c r="AA137" s="13"/>
      <c r="AB137" s="13"/>
      <c r="AC137" s="13"/>
      <c r="AD137" s="13"/>
      <c r="AE137" s="13"/>
      <c r="AT137" s="249" t="s">
        <v>151</v>
      </c>
      <c r="AU137" s="249" t="s">
        <v>89</v>
      </c>
      <c r="AV137" s="13" t="s">
        <v>89</v>
      </c>
      <c r="AW137" s="13" t="s">
        <v>5</v>
      </c>
      <c r="AX137" s="13" t="s">
        <v>79</v>
      </c>
      <c r="AY137" s="249" t="s">
        <v>140</v>
      </c>
    </row>
    <row r="138" spans="1:51" s="14" customFormat="1" ht="12">
      <c r="A138" s="14"/>
      <c r="B138" s="260"/>
      <c r="C138" s="261"/>
      <c r="D138" s="234" t="s">
        <v>151</v>
      </c>
      <c r="E138" s="262" t="s">
        <v>1</v>
      </c>
      <c r="F138" s="263" t="s">
        <v>166</v>
      </c>
      <c r="G138" s="261"/>
      <c r="H138" s="264">
        <v>243</v>
      </c>
      <c r="I138" s="265"/>
      <c r="J138" s="265"/>
      <c r="K138" s="261"/>
      <c r="L138" s="261"/>
      <c r="M138" s="266"/>
      <c r="N138" s="267"/>
      <c r="O138" s="268"/>
      <c r="P138" s="268"/>
      <c r="Q138" s="268"/>
      <c r="R138" s="268"/>
      <c r="S138" s="268"/>
      <c r="T138" s="268"/>
      <c r="U138" s="268"/>
      <c r="V138" s="268"/>
      <c r="W138" s="268"/>
      <c r="X138" s="269"/>
      <c r="Y138" s="14"/>
      <c r="Z138" s="14"/>
      <c r="AA138" s="14"/>
      <c r="AB138" s="14"/>
      <c r="AC138" s="14"/>
      <c r="AD138" s="14"/>
      <c r="AE138" s="14"/>
      <c r="AT138" s="270" t="s">
        <v>151</v>
      </c>
      <c r="AU138" s="270" t="s">
        <v>89</v>
      </c>
      <c r="AV138" s="14" t="s">
        <v>147</v>
      </c>
      <c r="AW138" s="14" t="s">
        <v>5</v>
      </c>
      <c r="AX138" s="14" t="s">
        <v>87</v>
      </c>
      <c r="AY138" s="270" t="s">
        <v>140</v>
      </c>
    </row>
    <row r="139" spans="1:51" s="13" customFormat="1" ht="12">
      <c r="A139" s="13"/>
      <c r="B139" s="239"/>
      <c r="C139" s="240"/>
      <c r="D139" s="234" t="s">
        <v>151</v>
      </c>
      <c r="E139" s="240"/>
      <c r="F139" s="242" t="s">
        <v>355</v>
      </c>
      <c r="G139" s="240"/>
      <c r="H139" s="243">
        <v>729</v>
      </c>
      <c r="I139" s="244"/>
      <c r="J139" s="244"/>
      <c r="K139" s="240"/>
      <c r="L139" s="240"/>
      <c r="M139" s="245"/>
      <c r="N139" s="246"/>
      <c r="O139" s="247"/>
      <c r="P139" s="247"/>
      <c r="Q139" s="247"/>
      <c r="R139" s="247"/>
      <c r="S139" s="247"/>
      <c r="T139" s="247"/>
      <c r="U139" s="247"/>
      <c r="V139" s="247"/>
      <c r="W139" s="247"/>
      <c r="X139" s="248"/>
      <c r="Y139" s="13"/>
      <c r="Z139" s="13"/>
      <c r="AA139" s="13"/>
      <c r="AB139" s="13"/>
      <c r="AC139" s="13"/>
      <c r="AD139" s="13"/>
      <c r="AE139" s="13"/>
      <c r="AT139" s="249" t="s">
        <v>151</v>
      </c>
      <c r="AU139" s="249" t="s">
        <v>89</v>
      </c>
      <c r="AV139" s="13" t="s">
        <v>89</v>
      </c>
      <c r="AW139" s="13" t="s">
        <v>4</v>
      </c>
      <c r="AX139" s="13" t="s">
        <v>87</v>
      </c>
      <c r="AY139" s="249" t="s">
        <v>140</v>
      </c>
    </row>
    <row r="140" spans="1:65" s="2" customFormat="1" ht="12">
      <c r="A140" s="37"/>
      <c r="B140" s="38"/>
      <c r="C140" s="220" t="s">
        <v>172</v>
      </c>
      <c r="D140" s="220" t="s">
        <v>142</v>
      </c>
      <c r="E140" s="221" t="s">
        <v>356</v>
      </c>
      <c r="F140" s="222" t="s">
        <v>357</v>
      </c>
      <c r="G140" s="223" t="s">
        <v>214</v>
      </c>
      <c r="H140" s="224">
        <v>486</v>
      </c>
      <c r="I140" s="225"/>
      <c r="J140" s="225"/>
      <c r="K140" s="226">
        <f>ROUND(P140*H140,2)</f>
        <v>0</v>
      </c>
      <c r="L140" s="222" t="s">
        <v>146</v>
      </c>
      <c r="M140" s="43"/>
      <c r="N140" s="227" t="s">
        <v>1</v>
      </c>
      <c r="O140" s="228" t="s">
        <v>42</v>
      </c>
      <c r="P140" s="229">
        <f>I140+J140</f>
        <v>0</v>
      </c>
      <c r="Q140" s="229">
        <f>ROUND(I140*H140,2)</f>
        <v>0</v>
      </c>
      <c r="R140" s="229">
        <f>ROUND(J140*H140,2)</f>
        <v>0</v>
      </c>
      <c r="S140" s="90"/>
      <c r="T140" s="230">
        <f>S140*H140</f>
        <v>0</v>
      </c>
      <c r="U140" s="230">
        <v>0</v>
      </c>
      <c r="V140" s="230">
        <f>U140*H140</f>
        <v>0</v>
      </c>
      <c r="W140" s="230">
        <v>0</v>
      </c>
      <c r="X140" s="231">
        <f>W140*H140</f>
        <v>0</v>
      </c>
      <c r="Y140" s="37"/>
      <c r="Z140" s="37"/>
      <c r="AA140" s="37"/>
      <c r="AB140" s="37"/>
      <c r="AC140" s="37"/>
      <c r="AD140" s="37"/>
      <c r="AE140" s="37"/>
      <c r="AR140" s="232" t="s">
        <v>147</v>
      </c>
      <c r="AT140" s="232" t="s">
        <v>142</v>
      </c>
      <c r="AU140" s="232" t="s">
        <v>89</v>
      </c>
      <c r="AY140" s="16" t="s">
        <v>140</v>
      </c>
      <c r="BE140" s="233">
        <f>IF(O140="základní",K140,0)</f>
        <v>0</v>
      </c>
      <c r="BF140" s="233">
        <f>IF(O140="snížená",K140,0)</f>
        <v>0</v>
      </c>
      <c r="BG140" s="233">
        <f>IF(O140="zákl. přenesená",K140,0)</f>
        <v>0</v>
      </c>
      <c r="BH140" s="233">
        <f>IF(O140="sníž. přenesená",K140,0)</f>
        <v>0</v>
      </c>
      <c r="BI140" s="233">
        <f>IF(O140="nulová",K140,0)</f>
        <v>0</v>
      </c>
      <c r="BJ140" s="16" t="s">
        <v>87</v>
      </c>
      <c r="BK140" s="233">
        <f>ROUND(P140*H140,2)</f>
        <v>0</v>
      </c>
      <c r="BL140" s="16" t="s">
        <v>147</v>
      </c>
      <c r="BM140" s="232" t="s">
        <v>358</v>
      </c>
    </row>
    <row r="141" spans="1:47" s="2" customFormat="1" ht="12">
      <c r="A141" s="37"/>
      <c r="B141" s="38"/>
      <c r="C141" s="39"/>
      <c r="D141" s="234" t="s">
        <v>149</v>
      </c>
      <c r="E141" s="39"/>
      <c r="F141" s="235" t="s">
        <v>348</v>
      </c>
      <c r="G141" s="39"/>
      <c r="H141" s="39"/>
      <c r="I141" s="236"/>
      <c r="J141" s="236"/>
      <c r="K141" s="39"/>
      <c r="L141" s="39"/>
      <c r="M141" s="43"/>
      <c r="N141" s="237"/>
      <c r="O141" s="238"/>
      <c r="P141" s="90"/>
      <c r="Q141" s="90"/>
      <c r="R141" s="90"/>
      <c r="S141" s="90"/>
      <c r="T141" s="90"/>
      <c r="U141" s="90"/>
      <c r="V141" s="90"/>
      <c r="W141" s="90"/>
      <c r="X141" s="91"/>
      <c r="Y141" s="37"/>
      <c r="Z141" s="37"/>
      <c r="AA141" s="37"/>
      <c r="AB141" s="37"/>
      <c r="AC141" s="37"/>
      <c r="AD141" s="37"/>
      <c r="AE141" s="37"/>
      <c r="AT141" s="16" t="s">
        <v>149</v>
      </c>
      <c r="AU141" s="16" t="s">
        <v>89</v>
      </c>
    </row>
    <row r="142" spans="1:47" s="2" customFormat="1" ht="12">
      <c r="A142" s="37"/>
      <c r="B142" s="38"/>
      <c r="C142" s="39"/>
      <c r="D142" s="234" t="s">
        <v>197</v>
      </c>
      <c r="E142" s="39"/>
      <c r="F142" s="235" t="s">
        <v>339</v>
      </c>
      <c r="G142" s="39"/>
      <c r="H142" s="39"/>
      <c r="I142" s="236"/>
      <c r="J142" s="236"/>
      <c r="K142" s="39"/>
      <c r="L142" s="39"/>
      <c r="M142" s="43"/>
      <c r="N142" s="237"/>
      <c r="O142" s="238"/>
      <c r="P142" s="90"/>
      <c r="Q142" s="90"/>
      <c r="R142" s="90"/>
      <c r="S142" s="90"/>
      <c r="T142" s="90"/>
      <c r="U142" s="90"/>
      <c r="V142" s="90"/>
      <c r="W142" s="90"/>
      <c r="X142" s="91"/>
      <c r="Y142" s="37"/>
      <c r="Z142" s="37"/>
      <c r="AA142" s="37"/>
      <c r="AB142" s="37"/>
      <c r="AC142" s="37"/>
      <c r="AD142" s="37"/>
      <c r="AE142" s="37"/>
      <c r="AT142" s="16" t="s">
        <v>197</v>
      </c>
      <c r="AU142" s="16" t="s">
        <v>89</v>
      </c>
    </row>
    <row r="143" spans="1:51" s="13" customFormat="1" ht="12">
      <c r="A143" s="13"/>
      <c r="B143" s="239"/>
      <c r="C143" s="240"/>
      <c r="D143" s="234" t="s">
        <v>151</v>
      </c>
      <c r="E143" s="241" t="s">
        <v>1</v>
      </c>
      <c r="F143" s="242" t="s">
        <v>359</v>
      </c>
      <c r="G143" s="240"/>
      <c r="H143" s="243">
        <v>243</v>
      </c>
      <c r="I143" s="244"/>
      <c r="J143" s="244"/>
      <c r="K143" s="240"/>
      <c r="L143" s="240"/>
      <c r="M143" s="245"/>
      <c r="N143" s="246"/>
      <c r="O143" s="247"/>
      <c r="P143" s="247"/>
      <c r="Q143" s="247"/>
      <c r="R143" s="247"/>
      <c r="S143" s="247"/>
      <c r="T143" s="247"/>
      <c r="U143" s="247"/>
      <c r="V143" s="247"/>
      <c r="W143" s="247"/>
      <c r="X143" s="248"/>
      <c r="Y143" s="13"/>
      <c r="Z143" s="13"/>
      <c r="AA143" s="13"/>
      <c r="AB143" s="13"/>
      <c r="AC143" s="13"/>
      <c r="AD143" s="13"/>
      <c r="AE143" s="13"/>
      <c r="AT143" s="249" t="s">
        <v>151</v>
      </c>
      <c r="AU143" s="249" t="s">
        <v>89</v>
      </c>
      <c r="AV143" s="13" t="s">
        <v>89</v>
      </c>
      <c r="AW143" s="13" t="s">
        <v>5</v>
      </c>
      <c r="AX143" s="13" t="s">
        <v>79</v>
      </c>
      <c r="AY143" s="249" t="s">
        <v>140</v>
      </c>
    </row>
    <row r="144" spans="1:51" s="14" customFormat="1" ht="12">
      <c r="A144" s="14"/>
      <c r="B144" s="260"/>
      <c r="C144" s="261"/>
      <c r="D144" s="234" t="s">
        <v>151</v>
      </c>
      <c r="E144" s="262" t="s">
        <v>1</v>
      </c>
      <c r="F144" s="263" t="s">
        <v>166</v>
      </c>
      <c r="G144" s="261"/>
      <c r="H144" s="264">
        <v>243</v>
      </c>
      <c r="I144" s="265"/>
      <c r="J144" s="265"/>
      <c r="K144" s="261"/>
      <c r="L144" s="261"/>
      <c r="M144" s="266"/>
      <c r="N144" s="267"/>
      <c r="O144" s="268"/>
      <c r="P144" s="268"/>
      <c r="Q144" s="268"/>
      <c r="R144" s="268"/>
      <c r="S144" s="268"/>
      <c r="T144" s="268"/>
      <c r="U144" s="268"/>
      <c r="V144" s="268"/>
      <c r="W144" s="268"/>
      <c r="X144" s="269"/>
      <c r="Y144" s="14"/>
      <c r="Z144" s="14"/>
      <c r="AA144" s="14"/>
      <c r="AB144" s="14"/>
      <c r="AC144" s="14"/>
      <c r="AD144" s="14"/>
      <c r="AE144" s="14"/>
      <c r="AT144" s="270" t="s">
        <v>151</v>
      </c>
      <c r="AU144" s="270" t="s">
        <v>89</v>
      </c>
      <c r="AV144" s="14" t="s">
        <v>147</v>
      </c>
      <c r="AW144" s="14" t="s">
        <v>5</v>
      </c>
      <c r="AX144" s="14" t="s">
        <v>87</v>
      </c>
      <c r="AY144" s="270" t="s">
        <v>140</v>
      </c>
    </row>
    <row r="145" spans="1:51" s="13" customFormat="1" ht="12">
      <c r="A145" s="13"/>
      <c r="B145" s="239"/>
      <c r="C145" s="240"/>
      <c r="D145" s="234" t="s">
        <v>151</v>
      </c>
      <c r="E145" s="240"/>
      <c r="F145" s="242" t="s">
        <v>350</v>
      </c>
      <c r="G145" s="240"/>
      <c r="H145" s="243">
        <v>486</v>
      </c>
      <c r="I145" s="244"/>
      <c r="J145" s="244"/>
      <c r="K145" s="240"/>
      <c r="L145" s="240"/>
      <c r="M145" s="245"/>
      <c r="N145" s="246"/>
      <c r="O145" s="247"/>
      <c r="P145" s="247"/>
      <c r="Q145" s="247"/>
      <c r="R145" s="247"/>
      <c r="S145" s="247"/>
      <c r="T145" s="247"/>
      <c r="U145" s="247"/>
      <c r="V145" s="247"/>
      <c r="W145" s="247"/>
      <c r="X145" s="248"/>
      <c r="Y145" s="13"/>
      <c r="Z145" s="13"/>
      <c r="AA145" s="13"/>
      <c r="AB145" s="13"/>
      <c r="AC145" s="13"/>
      <c r="AD145" s="13"/>
      <c r="AE145" s="13"/>
      <c r="AT145" s="249" t="s">
        <v>151</v>
      </c>
      <c r="AU145" s="249" t="s">
        <v>89</v>
      </c>
      <c r="AV145" s="13" t="s">
        <v>89</v>
      </c>
      <c r="AW145" s="13" t="s">
        <v>4</v>
      </c>
      <c r="AX145" s="13" t="s">
        <v>87</v>
      </c>
      <c r="AY145" s="249" t="s">
        <v>140</v>
      </c>
    </row>
    <row r="146" spans="1:65" s="2" customFormat="1" ht="49.05" customHeight="1">
      <c r="A146" s="37"/>
      <c r="B146" s="38"/>
      <c r="C146" s="220" t="s">
        <v>177</v>
      </c>
      <c r="D146" s="220" t="s">
        <v>142</v>
      </c>
      <c r="E146" s="221" t="s">
        <v>360</v>
      </c>
      <c r="F146" s="222" t="s">
        <v>361</v>
      </c>
      <c r="G146" s="223" t="s">
        <v>214</v>
      </c>
      <c r="H146" s="224">
        <v>243</v>
      </c>
      <c r="I146" s="225"/>
      <c r="J146" s="225"/>
      <c r="K146" s="226">
        <f>ROUND(P146*H146,2)</f>
        <v>0</v>
      </c>
      <c r="L146" s="222" t="s">
        <v>146</v>
      </c>
      <c r="M146" s="43"/>
      <c r="N146" s="227" t="s">
        <v>1</v>
      </c>
      <c r="O146" s="228" t="s">
        <v>42</v>
      </c>
      <c r="P146" s="229">
        <f>I146+J146</f>
        <v>0</v>
      </c>
      <c r="Q146" s="229">
        <f>ROUND(I146*H146,2)</f>
        <v>0</v>
      </c>
      <c r="R146" s="229">
        <f>ROUND(J146*H146,2)</f>
        <v>0</v>
      </c>
      <c r="S146" s="90"/>
      <c r="T146" s="230">
        <f>S146*H146</f>
        <v>0</v>
      </c>
      <c r="U146" s="230">
        <v>0</v>
      </c>
      <c r="V146" s="230">
        <f>U146*H146</f>
        <v>0</v>
      </c>
      <c r="W146" s="230">
        <v>0</v>
      </c>
      <c r="X146" s="231">
        <f>W146*H146</f>
        <v>0</v>
      </c>
      <c r="Y146" s="37"/>
      <c r="Z146" s="37"/>
      <c r="AA146" s="37"/>
      <c r="AB146" s="37"/>
      <c r="AC146" s="37"/>
      <c r="AD146" s="37"/>
      <c r="AE146" s="37"/>
      <c r="AR146" s="232" t="s">
        <v>147</v>
      </c>
      <c r="AT146" s="232" t="s">
        <v>142</v>
      </c>
      <c r="AU146" s="232" t="s">
        <v>89</v>
      </c>
      <c r="AY146" s="16" t="s">
        <v>140</v>
      </c>
      <c r="BE146" s="233">
        <f>IF(O146="základní",K146,0)</f>
        <v>0</v>
      </c>
      <c r="BF146" s="233">
        <f>IF(O146="snížená",K146,0)</f>
        <v>0</v>
      </c>
      <c r="BG146" s="233">
        <f>IF(O146="zákl. přenesená",K146,0)</f>
        <v>0</v>
      </c>
      <c r="BH146" s="233">
        <f>IF(O146="sníž. přenesená",K146,0)</f>
        <v>0</v>
      </c>
      <c r="BI146" s="233">
        <f>IF(O146="nulová",K146,0)</f>
        <v>0</v>
      </c>
      <c r="BJ146" s="16" t="s">
        <v>87</v>
      </c>
      <c r="BK146" s="233">
        <f>ROUND(P146*H146,2)</f>
        <v>0</v>
      </c>
      <c r="BL146" s="16" t="s">
        <v>147</v>
      </c>
      <c r="BM146" s="232" t="s">
        <v>362</v>
      </c>
    </row>
    <row r="147" spans="1:47" s="2" customFormat="1" ht="12">
      <c r="A147" s="37"/>
      <c r="B147" s="38"/>
      <c r="C147" s="39"/>
      <c r="D147" s="234" t="s">
        <v>149</v>
      </c>
      <c r="E147" s="39"/>
      <c r="F147" s="235" t="s">
        <v>363</v>
      </c>
      <c r="G147" s="39"/>
      <c r="H147" s="39"/>
      <c r="I147" s="236"/>
      <c r="J147" s="236"/>
      <c r="K147" s="39"/>
      <c r="L147" s="39"/>
      <c r="M147" s="43"/>
      <c r="N147" s="237"/>
      <c r="O147" s="238"/>
      <c r="P147" s="90"/>
      <c r="Q147" s="90"/>
      <c r="R147" s="90"/>
      <c r="S147" s="90"/>
      <c r="T147" s="90"/>
      <c r="U147" s="90"/>
      <c r="V147" s="90"/>
      <c r="W147" s="90"/>
      <c r="X147" s="91"/>
      <c r="Y147" s="37"/>
      <c r="Z147" s="37"/>
      <c r="AA147" s="37"/>
      <c r="AB147" s="37"/>
      <c r="AC147" s="37"/>
      <c r="AD147" s="37"/>
      <c r="AE147" s="37"/>
      <c r="AT147" s="16" t="s">
        <v>149</v>
      </c>
      <c r="AU147" s="16" t="s">
        <v>89</v>
      </c>
    </row>
    <row r="148" spans="1:47" s="2" customFormat="1" ht="12">
      <c r="A148" s="37"/>
      <c r="B148" s="38"/>
      <c r="C148" s="39"/>
      <c r="D148" s="234" t="s">
        <v>197</v>
      </c>
      <c r="E148" s="39"/>
      <c r="F148" s="235" t="s">
        <v>339</v>
      </c>
      <c r="G148" s="39"/>
      <c r="H148" s="39"/>
      <c r="I148" s="236"/>
      <c r="J148" s="236"/>
      <c r="K148" s="39"/>
      <c r="L148" s="39"/>
      <c r="M148" s="43"/>
      <c r="N148" s="237"/>
      <c r="O148" s="238"/>
      <c r="P148" s="90"/>
      <c r="Q148" s="90"/>
      <c r="R148" s="90"/>
      <c r="S148" s="90"/>
      <c r="T148" s="90"/>
      <c r="U148" s="90"/>
      <c r="V148" s="90"/>
      <c r="W148" s="90"/>
      <c r="X148" s="91"/>
      <c r="Y148" s="37"/>
      <c r="Z148" s="37"/>
      <c r="AA148" s="37"/>
      <c r="AB148" s="37"/>
      <c r="AC148" s="37"/>
      <c r="AD148" s="37"/>
      <c r="AE148" s="37"/>
      <c r="AT148" s="16" t="s">
        <v>197</v>
      </c>
      <c r="AU148" s="16" t="s">
        <v>89</v>
      </c>
    </row>
    <row r="149" spans="1:65" s="2" customFormat="1" ht="24.15" customHeight="1">
      <c r="A149" s="37"/>
      <c r="B149" s="38"/>
      <c r="C149" s="250" t="s">
        <v>183</v>
      </c>
      <c r="D149" s="250" t="s">
        <v>158</v>
      </c>
      <c r="E149" s="251" t="s">
        <v>364</v>
      </c>
      <c r="F149" s="252" t="s">
        <v>365</v>
      </c>
      <c r="G149" s="253" t="s">
        <v>366</v>
      </c>
      <c r="H149" s="254">
        <v>0.097</v>
      </c>
      <c r="I149" s="255"/>
      <c r="J149" s="256"/>
      <c r="K149" s="257">
        <f>ROUND(P149*H149,2)</f>
        <v>0</v>
      </c>
      <c r="L149" s="252" t="s">
        <v>146</v>
      </c>
      <c r="M149" s="258"/>
      <c r="N149" s="259" t="s">
        <v>1</v>
      </c>
      <c r="O149" s="228" t="s">
        <v>42</v>
      </c>
      <c r="P149" s="229">
        <f>I149+J149</f>
        <v>0</v>
      </c>
      <c r="Q149" s="229">
        <f>ROUND(I149*H149,2)</f>
        <v>0</v>
      </c>
      <c r="R149" s="229">
        <f>ROUND(J149*H149,2)</f>
        <v>0</v>
      </c>
      <c r="S149" s="90"/>
      <c r="T149" s="230">
        <f>S149*H149</f>
        <v>0</v>
      </c>
      <c r="U149" s="230">
        <v>0.001</v>
      </c>
      <c r="V149" s="230">
        <f>U149*H149</f>
        <v>9.7E-05</v>
      </c>
      <c r="W149" s="230">
        <v>0</v>
      </c>
      <c r="X149" s="231">
        <f>W149*H149</f>
        <v>0</v>
      </c>
      <c r="Y149" s="37"/>
      <c r="Z149" s="37"/>
      <c r="AA149" s="37"/>
      <c r="AB149" s="37"/>
      <c r="AC149" s="37"/>
      <c r="AD149" s="37"/>
      <c r="AE149" s="37"/>
      <c r="AR149" s="232" t="s">
        <v>162</v>
      </c>
      <c r="AT149" s="232" t="s">
        <v>158</v>
      </c>
      <c r="AU149" s="232" t="s">
        <v>89</v>
      </c>
      <c r="AY149" s="16" t="s">
        <v>140</v>
      </c>
      <c r="BE149" s="233">
        <f>IF(O149="základní",K149,0)</f>
        <v>0</v>
      </c>
      <c r="BF149" s="233">
        <f>IF(O149="snížená",K149,0)</f>
        <v>0</v>
      </c>
      <c r="BG149" s="233">
        <f>IF(O149="zákl. přenesená",K149,0)</f>
        <v>0</v>
      </c>
      <c r="BH149" s="233">
        <f>IF(O149="sníž. přenesená",K149,0)</f>
        <v>0</v>
      </c>
      <c r="BI149" s="233">
        <f>IF(O149="nulová",K149,0)</f>
        <v>0</v>
      </c>
      <c r="BJ149" s="16" t="s">
        <v>87</v>
      </c>
      <c r="BK149" s="233">
        <f>ROUND(P149*H149,2)</f>
        <v>0</v>
      </c>
      <c r="BL149" s="16" t="s">
        <v>147</v>
      </c>
      <c r="BM149" s="232" t="s">
        <v>367</v>
      </c>
    </row>
    <row r="150" spans="1:47" s="2" customFormat="1" ht="12">
      <c r="A150" s="37"/>
      <c r="B150" s="38"/>
      <c r="C150" s="39"/>
      <c r="D150" s="234" t="s">
        <v>197</v>
      </c>
      <c r="E150" s="39"/>
      <c r="F150" s="235" t="s">
        <v>368</v>
      </c>
      <c r="G150" s="39"/>
      <c r="H150" s="39"/>
      <c r="I150" s="236"/>
      <c r="J150" s="236"/>
      <c r="K150" s="39"/>
      <c r="L150" s="39"/>
      <c r="M150" s="43"/>
      <c r="N150" s="237"/>
      <c r="O150" s="238"/>
      <c r="P150" s="90"/>
      <c r="Q150" s="90"/>
      <c r="R150" s="90"/>
      <c r="S150" s="90"/>
      <c r="T150" s="90"/>
      <c r="U150" s="90"/>
      <c r="V150" s="90"/>
      <c r="W150" s="90"/>
      <c r="X150" s="91"/>
      <c r="Y150" s="37"/>
      <c r="Z150" s="37"/>
      <c r="AA150" s="37"/>
      <c r="AB150" s="37"/>
      <c r="AC150" s="37"/>
      <c r="AD150" s="37"/>
      <c r="AE150" s="37"/>
      <c r="AT150" s="16" t="s">
        <v>197</v>
      </c>
      <c r="AU150" s="16" t="s">
        <v>89</v>
      </c>
    </row>
    <row r="151" spans="1:51" s="13" customFormat="1" ht="12">
      <c r="A151" s="13"/>
      <c r="B151" s="239"/>
      <c r="C151" s="240"/>
      <c r="D151" s="234" t="s">
        <v>151</v>
      </c>
      <c r="E151" s="241" t="s">
        <v>1</v>
      </c>
      <c r="F151" s="242" t="s">
        <v>369</v>
      </c>
      <c r="G151" s="240"/>
      <c r="H151" s="243">
        <v>0.097</v>
      </c>
      <c r="I151" s="244"/>
      <c r="J151" s="244"/>
      <c r="K151" s="240"/>
      <c r="L151" s="240"/>
      <c r="M151" s="245"/>
      <c r="N151" s="246"/>
      <c r="O151" s="247"/>
      <c r="P151" s="247"/>
      <c r="Q151" s="247"/>
      <c r="R151" s="247"/>
      <c r="S151" s="247"/>
      <c r="T151" s="247"/>
      <c r="U151" s="247"/>
      <c r="V151" s="247"/>
      <c r="W151" s="247"/>
      <c r="X151" s="248"/>
      <c r="Y151" s="13"/>
      <c r="Z151" s="13"/>
      <c r="AA151" s="13"/>
      <c r="AB151" s="13"/>
      <c r="AC151" s="13"/>
      <c r="AD151" s="13"/>
      <c r="AE151" s="13"/>
      <c r="AT151" s="249" t="s">
        <v>151</v>
      </c>
      <c r="AU151" s="249" t="s">
        <v>89</v>
      </c>
      <c r="AV151" s="13" t="s">
        <v>89</v>
      </c>
      <c r="AW151" s="13" t="s">
        <v>5</v>
      </c>
      <c r="AX151" s="13" t="s">
        <v>79</v>
      </c>
      <c r="AY151" s="249" t="s">
        <v>140</v>
      </c>
    </row>
    <row r="152" spans="1:51" s="14" customFormat="1" ht="12">
      <c r="A152" s="14"/>
      <c r="B152" s="260"/>
      <c r="C152" s="261"/>
      <c r="D152" s="234" t="s">
        <v>151</v>
      </c>
      <c r="E152" s="262" t="s">
        <v>1</v>
      </c>
      <c r="F152" s="263" t="s">
        <v>166</v>
      </c>
      <c r="G152" s="261"/>
      <c r="H152" s="264">
        <v>0.097</v>
      </c>
      <c r="I152" s="265"/>
      <c r="J152" s="265"/>
      <c r="K152" s="261"/>
      <c r="L152" s="261"/>
      <c r="M152" s="266"/>
      <c r="N152" s="267"/>
      <c r="O152" s="268"/>
      <c r="P152" s="268"/>
      <c r="Q152" s="268"/>
      <c r="R152" s="268"/>
      <c r="S152" s="268"/>
      <c r="T152" s="268"/>
      <c r="U152" s="268"/>
      <c r="V152" s="268"/>
      <c r="W152" s="268"/>
      <c r="X152" s="269"/>
      <c r="Y152" s="14"/>
      <c r="Z152" s="14"/>
      <c r="AA152" s="14"/>
      <c r="AB152" s="14"/>
      <c r="AC152" s="14"/>
      <c r="AD152" s="14"/>
      <c r="AE152" s="14"/>
      <c r="AT152" s="270" t="s">
        <v>151</v>
      </c>
      <c r="AU152" s="270" t="s">
        <v>89</v>
      </c>
      <c r="AV152" s="14" t="s">
        <v>147</v>
      </c>
      <c r="AW152" s="14" t="s">
        <v>5</v>
      </c>
      <c r="AX152" s="14" t="s">
        <v>87</v>
      </c>
      <c r="AY152" s="270" t="s">
        <v>140</v>
      </c>
    </row>
    <row r="153" spans="1:65" s="2" customFormat="1" ht="12">
      <c r="A153" s="37"/>
      <c r="B153" s="38"/>
      <c r="C153" s="220" t="s">
        <v>162</v>
      </c>
      <c r="D153" s="220" t="s">
        <v>142</v>
      </c>
      <c r="E153" s="221" t="s">
        <v>370</v>
      </c>
      <c r="F153" s="222" t="s">
        <v>371</v>
      </c>
      <c r="G153" s="223" t="s">
        <v>161</v>
      </c>
      <c r="H153" s="224">
        <v>2.43</v>
      </c>
      <c r="I153" s="225"/>
      <c r="J153" s="225"/>
      <c r="K153" s="226">
        <f>ROUND(P153*H153,2)</f>
        <v>0</v>
      </c>
      <c r="L153" s="222" t="s">
        <v>146</v>
      </c>
      <c r="M153" s="43"/>
      <c r="N153" s="227" t="s">
        <v>1</v>
      </c>
      <c r="O153" s="228" t="s">
        <v>42</v>
      </c>
      <c r="P153" s="229">
        <f>I153+J153</f>
        <v>0</v>
      </c>
      <c r="Q153" s="229">
        <f>ROUND(I153*H153,2)</f>
        <v>0</v>
      </c>
      <c r="R153" s="229">
        <f>ROUND(J153*H153,2)</f>
        <v>0</v>
      </c>
      <c r="S153" s="90"/>
      <c r="T153" s="230">
        <f>S153*H153</f>
        <v>0</v>
      </c>
      <c r="U153" s="230">
        <v>0</v>
      </c>
      <c r="V153" s="230">
        <f>U153*H153</f>
        <v>0</v>
      </c>
      <c r="W153" s="230">
        <v>0</v>
      </c>
      <c r="X153" s="231">
        <f>W153*H153</f>
        <v>0</v>
      </c>
      <c r="Y153" s="37"/>
      <c r="Z153" s="37"/>
      <c r="AA153" s="37"/>
      <c r="AB153" s="37"/>
      <c r="AC153" s="37"/>
      <c r="AD153" s="37"/>
      <c r="AE153" s="37"/>
      <c r="AR153" s="232" t="s">
        <v>147</v>
      </c>
      <c r="AT153" s="232" t="s">
        <v>142</v>
      </c>
      <c r="AU153" s="232" t="s">
        <v>89</v>
      </c>
      <c r="AY153" s="16" t="s">
        <v>140</v>
      </c>
      <c r="BE153" s="233">
        <f>IF(O153="základní",K153,0)</f>
        <v>0</v>
      </c>
      <c r="BF153" s="233">
        <f>IF(O153="snížená",K153,0)</f>
        <v>0</v>
      </c>
      <c r="BG153" s="233">
        <f>IF(O153="zákl. přenesená",K153,0)</f>
        <v>0</v>
      </c>
      <c r="BH153" s="233">
        <f>IF(O153="sníž. přenesená",K153,0)</f>
        <v>0</v>
      </c>
      <c r="BI153" s="233">
        <f>IF(O153="nulová",K153,0)</f>
        <v>0</v>
      </c>
      <c r="BJ153" s="16" t="s">
        <v>87</v>
      </c>
      <c r="BK153" s="233">
        <f>ROUND(P153*H153,2)</f>
        <v>0</v>
      </c>
      <c r="BL153" s="16" t="s">
        <v>147</v>
      </c>
      <c r="BM153" s="232" t="s">
        <v>372</v>
      </c>
    </row>
    <row r="154" spans="1:47" s="2" customFormat="1" ht="12">
      <c r="A154" s="37"/>
      <c r="B154" s="38"/>
      <c r="C154" s="39"/>
      <c r="D154" s="234" t="s">
        <v>197</v>
      </c>
      <c r="E154" s="39"/>
      <c r="F154" s="235" t="s">
        <v>339</v>
      </c>
      <c r="G154" s="39"/>
      <c r="H154" s="39"/>
      <c r="I154" s="236"/>
      <c r="J154" s="236"/>
      <c r="K154" s="39"/>
      <c r="L154" s="39"/>
      <c r="M154" s="43"/>
      <c r="N154" s="237"/>
      <c r="O154" s="238"/>
      <c r="P154" s="90"/>
      <c r="Q154" s="90"/>
      <c r="R154" s="90"/>
      <c r="S154" s="90"/>
      <c r="T154" s="90"/>
      <c r="U154" s="90"/>
      <c r="V154" s="90"/>
      <c r="W154" s="90"/>
      <c r="X154" s="91"/>
      <c r="Y154" s="37"/>
      <c r="Z154" s="37"/>
      <c r="AA154" s="37"/>
      <c r="AB154" s="37"/>
      <c r="AC154" s="37"/>
      <c r="AD154" s="37"/>
      <c r="AE154" s="37"/>
      <c r="AT154" s="16" t="s">
        <v>197</v>
      </c>
      <c r="AU154" s="16" t="s">
        <v>89</v>
      </c>
    </row>
    <row r="155" spans="1:51" s="13" customFormat="1" ht="12">
      <c r="A155" s="13"/>
      <c r="B155" s="239"/>
      <c r="C155" s="240"/>
      <c r="D155" s="234" t="s">
        <v>151</v>
      </c>
      <c r="E155" s="241" t="s">
        <v>1</v>
      </c>
      <c r="F155" s="242" t="s">
        <v>373</v>
      </c>
      <c r="G155" s="240"/>
      <c r="H155" s="243">
        <v>2.43</v>
      </c>
      <c r="I155" s="244"/>
      <c r="J155" s="244"/>
      <c r="K155" s="240"/>
      <c r="L155" s="240"/>
      <c r="M155" s="245"/>
      <c r="N155" s="246"/>
      <c r="O155" s="247"/>
      <c r="P155" s="247"/>
      <c r="Q155" s="247"/>
      <c r="R155" s="247"/>
      <c r="S155" s="247"/>
      <c r="T155" s="247"/>
      <c r="U155" s="247"/>
      <c r="V155" s="247"/>
      <c r="W155" s="247"/>
      <c r="X155" s="248"/>
      <c r="Y155" s="13"/>
      <c r="Z155" s="13"/>
      <c r="AA155" s="13"/>
      <c r="AB155" s="13"/>
      <c r="AC155" s="13"/>
      <c r="AD155" s="13"/>
      <c r="AE155" s="13"/>
      <c r="AT155" s="249" t="s">
        <v>151</v>
      </c>
      <c r="AU155" s="249" t="s">
        <v>89</v>
      </c>
      <c r="AV155" s="13" t="s">
        <v>89</v>
      </c>
      <c r="AW155" s="13" t="s">
        <v>5</v>
      </c>
      <c r="AX155" s="13" t="s">
        <v>87</v>
      </c>
      <c r="AY155" s="249" t="s">
        <v>140</v>
      </c>
    </row>
    <row r="156" spans="1:63" s="12" customFormat="1" ht="22.8" customHeight="1">
      <c r="A156" s="12"/>
      <c r="B156" s="203"/>
      <c r="C156" s="204"/>
      <c r="D156" s="205" t="s">
        <v>78</v>
      </c>
      <c r="E156" s="218" t="s">
        <v>244</v>
      </c>
      <c r="F156" s="218" t="s">
        <v>245</v>
      </c>
      <c r="G156" s="204"/>
      <c r="H156" s="204"/>
      <c r="I156" s="207"/>
      <c r="J156" s="207"/>
      <c r="K156" s="219">
        <f>BK156</f>
        <v>0</v>
      </c>
      <c r="L156" s="204"/>
      <c r="M156" s="209"/>
      <c r="N156" s="210"/>
      <c r="O156" s="211"/>
      <c r="P156" s="211"/>
      <c r="Q156" s="212">
        <f>SUM(Q157:Q158)</f>
        <v>0</v>
      </c>
      <c r="R156" s="212">
        <f>SUM(R157:R158)</f>
        <v>0</v>
      </c>
      <c r="S156" s="211"/>
      <c r="T156" s="213">
        <f>SUM(T157:T158)</f>
        <v>0</v>
      </c>
      <c r="U156" s="211"/>
      <c r="V156" s="213">
        <f>SUM(V157:V158)</f>
        <v>0</v>
      </c>
      <c r="W156" s="211"/>
      <c r="X156" s="214">
        <f>SUM(X157:X158)</f>
        <v>0</v>
      </c>
      <c r="Y156" s="12"/>
      <c r="Z156" s="12"/>
      <c r="AA156" s="12"/>
      <c r="AB156" s="12"/>
      <c r="AC156" s="12"/>
      <c r="AD156" s="12"/>
      <c r="AE156" s="12"/>
      <c r="AR156" s="215" t="s">
        <v>87</v>
      </c>
      <c r="AT156" s="216" t="s">
        <v>78</v>
      </c>
      <c r="AU156" s="216" t="s">
        <v>87</v>
      </c>
      <c r="AY156" s="215" t="s">
        <v>140</v>
      </c>
      <c r="BK156" s="217">
        <f>SUM(BK157:BK158)</f>
        <v>0</v>
      </c>
    </row>
    <row r="157" spans="1:65" s="2" customFormat="1" ht="24.15" customHeight="1">
      <c r="A157" s="37"/>
      <c r="B157" s="38"/>
      <c r="C157" s="220" t="s">
        <v>192</v>
      </c>
      <c r="D157" s="220" t="s">
        <v>142</v>
      </c>
      <c r="E157" s="221" t="s">
        <v>247</v>
      </c>
      <c r="F157" s="222" t="s">
        <v>248</v>
      </c>
      <c r="G157" s="223" t="s">
        <v>249</v>
      </c>
      <c r="H157" s="224">
        <v>0.001</v>
      </c>
      <c r="I157" s="225"/>
      <c r="J157" s="225"/>
      <c r="K157" s="226">
        <f>ROUND(P157*H157,2)</f>
        <v>0</v>
      </c>
      <c r="L157" s="222" t="s">
        <v>146</v>
      </c>
      <c r="M157" s="43"/>
      <c r="N157" s="227" t="s">
        <v>1</v>
      </c>
      <c r="O157" s="228" t="s">
        <v>42</v>
      </c>
      <c r="P157" s="229">
        <f>I157+J157</f>
        <v>0</v>
      </c>
      <c r="Q157" s="229">
        <f>ROUND(I157*H157,2)</f>
        <v>0</v>
      </c>
      <c r="R157" s="229">
        <f>ROUND(J157*H157,2)</f>
        <v>0</v>
      </c>
      <c r="S157" s="90"/>
      <c r="T157" s="230">
        <f>S157*H157</f>
        <v>0</v>
      </c>
      <c r="U157" s="230">
        <v>0</v>
      </c>
      <c r="V157" s="230">
        <f>U157*H157</f>
        <v>0</v>
      </c>
      <c r="W157" s="230">
        <v>0</v>
      </c>
      <c r="X157" s="231">
        <f>W157*H157</f>
        <v>0</v>
      </c>
      <c r="Y157" s="37"/>
      <c r="Z157" s="37"/>
      <c r="AA157" s="37"/>
      <c r="AB157" s="37"/>
      <c r="AC157" s="37"/>
      <c r="AD157" s="37"/>
      <c r="AE157" s="37"/>
      <c r="AR157" s="232" t="s">
        <v>147</v>
      </c>
      <c r="AT157" s="232" t="s">
        <v>142</v>
      </c>
      <c r="AU157" s="232" t="s">
        <v>89</v>
      </c>
      <c r="AY157" s="16" t="s">
        <v>140</v>
      </c>
      <c r="BE157" s="233">
        <f>IF(O157="základní",K157,0)</f>
        <v>0</v>
      </c>
      <c r="BF157" s="233">
        <f>IF(O157="snížená",K157,0)</f>
        <v>0</v>
      </c>
      <c r="BG157" s="233">
        <f>IF(O157="zákl. přenesená",K157,0)</f>
        <v>0</v>
      </c>
      <c r="BH157" s="233">
        <f>IF(O157="sníž. přenesená",K157,0)</f>
        <v>0</v>
      </c>
      <c r="BI157" s="233">
        <f>IF(O157="nulová",K157,0)</f>
        <v>0</v>
      </c>
      <c r="BJ157" s="16" t="s">
        <v>87</v>
      </c>
      <c r="BK157" s="233">
        <f>ROUND(P157*H157,2)</f>
        <v>0</v>
      </c>
      <c r="BL157" s="16" t="s">
        <v>147</v>
      </c>
      <c r="BM157" s="232" t="s">
        <v>374</v>
      </c>
    </row>
    <row r="158" spans="1:47" s="2" customFormat="1" ht="12">
      <c r="A158" s="37"/>
      <c r="B158" s="38"/>
      <c r="C158" s="39"/>
      <c r="D158" s="234" t="s">
        <v>197</v>
      </c>
      <c r="E158" s="39"/>
      <c r="F158" s="235" t="s">
        <v>339</v>
      </c>
      <c r="G158" s="39"/>
      <c r="H158" s="39"/>
      <c r="I158" s="236"/>
      <c r="J158" s="236"/>
      <c r="K158" s="39"/>
      <c r="L158" s="39"/>
      <c r="M158" s="43"/>
      <c r="N158" s="277"/>
      <c r="O158" s="278"/>
      <c r="P158" s="274"/>
      <c r="Q158" s="274"/>
      <c r="R158" s="274"/>
      <c r="S158" s="274"/>
      <c r="T158" s="274"/>
      <c r="U158" s="274"/>
      <c r="V158" s="274"/>
      <c r="W158" s="274"/>
      <c r="X158" s="279"/>
      <c r="Y158" s="37"/>
      <c r="Z158" s="37"/>
      <c r="AA158" s="37"/>
      <c r="AB158" s="37"/>
      <c r="AC158" s="37"/>
      <c r="AD158" s="37"/>
      <c r="AE158" s="37"/>
      <c r="AT158" s="16" t="s">
        <v>197</v>
      </c>
      <c r="AU158" s="16" t="s">
        <v>89</v>
      </c>
    </row>
    <row r="159" spans="1:31" s="2" customFormat="1" ht="6.95" customHeight="1">
      <c r="A159" s="37"/>
      <c r="B159" s="65"/>
      <c r="C159" s="66"/>
      <c r="D159" s="66"/>
      <c r="E159" s="66"/>
      <c r="F159" s="66"/>
      <c r="G159" s="66"/>
      <c r="H159" s="66"/>
      <c r="I159" s="66"/>
      <c r="J159" s="66"/>
      <c r="K159" s="66"/>
      <c r="L159" s="66"/>
      <c r="M159" s="43"/>
      <c r="N159" s="37"/>
      <c r="P159" s="37"/>
      <c r="Q159" s="37"/>
      <c r="R159" s="37"/>
      <c r="S159" s="37"/>
      <c r="T159" s="37"/>
      <c r="U159" s="37"/>
      <c r="V159" s="37"/>
      <c r="W159" s="37"/>
      <c r="X159" s="37"/>
      <c r="Y159" s="37"/>
      <c r="Z159" s="37"/>
      <c r="AA159" s="37"/>
      <c r="AB159" s="37"/>
      <c r="AC159" s="37"/>
      <c r="AD159" s="37"/>
      <c r="AE159" s="37"/>
    </row>
  </sheetData>
  <sheetProtection password="CC35" sheet="1" objects="1" scenarios="1" formatColumns="0" formatRows="0" autoFilter="0"/>
  <autoFilter ref="C118:L158"/>
  <mergeCells count="9">
    <mergeCell ref="E7:H7"/>
    <mergeCell ref="E9:H9"/>
    <mergeCell ref="E18:H18"/>
    <mergeCell ref="E27:H27"/>
    <mergeCell ref="E85:H85"/>
    <mergeCell ref="E87:H87"/>
    <mergeCell ref="E109:H109"/>
    <mergeCell ref="E111:H111"/>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98</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375</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ROUND(K122,2)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ROUND((SUM(BE122:BE203)),2)</f>
        <v>0</v>
      </c>
      <c r="G35" s="37"/>
      <c r="H35" s="37"/>
      <c r="I35" s="155">
        <v>0.21</v>
      </c>
      <c r="J35" s="37"/>
      <c r="K35" s="150">
        <f>ROUND(((SUM(BE122:BE203))*I35),2)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ROUND((SUM(BF122:BF203)),2)</f>
        <v>0</v>
      </c>
      <c r="G36" s="37"/>
      <c r="H36" s="37"/>
      <c r="I36" s="155">
        <v>0.15</v>
      </c>
      <c r="J36" s="37"/>
      <c r="K36" s="150">
        <f>ROUND(((SUM(BF122:BF203))*I36),2)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ROUND((SUM(BG122:BG203)),2)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ROUND((SUM(BH122:BH203)),2)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ROUND((SUM(BI122:BI203)),2)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04 - Kamenný amfiteátr</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Q122</f>
        <v>0</v>
      </c>
      <c r="J96" s="109">
        <f>R122</f>
        <v>0</v>
      </c>
      <c r="K96" s="109">
        <f>K122</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Q123</f>
        <v>0</v>
      </c>
      <c r="J97" s="183">
        <f>R123</f>
        <v>0</v>
      </c>
      <c r="K97" s="183">
        <f>K123</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Q124</f>
        <v>0</v>
      </c>
      <c r="J98" s="189">
        <f>R124</f>
        <v>0</v>
      </c>
      <c r="K98" s="189">
        <f>K124</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376</v>
      </c>
      <c r="E99" s="188"/>
      <c r="F99" s="188"/>
      <c r="G99" s="188"/>
      <c r="H99" s="188"/>
      <c r="I99" s="189">
        <f>Q142</f>
        <v>0</v>
      </c>
      <c r="J99" s="189">
        <f>R142</f>
        <v>0</v>
      </c>
      <c r="K99" s="189">
        <f>K142</f>
        <v>0</v>
      </c>
      <c r="L99" s="186"/>
      <c r="M99" s="190"/>
      <c r="S99" s="10"/>
      <c r="T99" s="10"/>
      <c r="U99" s="10"/>
      <c r="V99" s="10"/>
      <c r="W99" s="10"/>
      <c r="X99" s="10"/>
      <c r="Y99" s="10"/>
      <c r="Z99" s="10"/>
      <c r="AA99" s="10"/>
      <c r="AB99" s="10"/>
      <c r="AC99" s="10"/>
      <c r="AD99" s="10"/>
      <c r="AE99" s="10"/>
    </row>
    <row r="100" spans="1:31" s="10" customFormat="1" ht="19.9" customHeight="1">
      <c r="A100" s="10"/>
      <c r="B100" s="185"/>
      <c r="C100" s="186"/>
      <c r="D100" s="187" t="s">
        <v>119</v>
      </c>
      <c r="E100" s="188"/>
      <c r="F100" s="188"/>
      <c r="G100" s="188"/>
      <c r="H100" s="188"/>
      <c r="I100" s="189">
        <f>Q158</f>
        <v>0</v>
      </c>
      <c r="J100" s="189">
        <f>R158</f>
        <v>0</v>
      </c>
      <c r="K100" s="189">
        <f>K158</f>
        <v>0</v>
      </c>
      <c r="L100" s="186"/>
      <c r="M100" s="190"/>
      <c r="S100" s="10"/>
      <c r="T100" s="10"/>
      <c r="U100" s="10"/>
      <c r="V100" s="10"/>
      <c r="W100" s="10"/>
      <c r="X100" s="10"/>
      <c r="Y100" s="10"/>
      <c r="Z100" s="10"/>
      <c r="AA100" s="10"/>
      <c r="AB100" s="10"/>
      <c r="AC100" s="10"/>
      <c r="AD100" s="10"/>
      <c r="AE100" s="10"/>
    </row>
    <row r="101" spans="1:31" s="9" customFormat="1" ht="24.95" customHeight="1">
      <c r="A101" s="9"/>
      <c r="B101" s="179"/>
      <c r="C101" s="180"/>
      <c r="D101" s="181" t="s">
        <v>377</v>
      </c>
      <c r="E101" s="182"/>
      <c r="F101" s="182"/>
      <c r="G101" s="182"/>
      <c r="H101" s="182"/>
      <c r="I101" s="183">
        <f>Q161</f>
        <v>0</v>
      </c>
      <c r="J101" s="183">
        <f>R161</f>
        <v>0</v>
      </c>
      <c r="K101" s="183">
        <f>K161</f>
        <v>0</v>
      </c>
      <c r="L101" s="180"/>
      <c r="M101" s="184"/>
      <c r="S101" s="9"/>
      <c r="T101" s="9"/>
      <c r="U101" s="9"/>
      <c r="V101" s="9"/>
      <c r="W101" s="9"/>
      <c r="X101" s="9"/>
      <c r="Y101" s="9"/>
      <c r="Z101" s="9"/>
      <c r="AA101" s="9"/>
      <c r="AB101" s="9"/>
      <c r="AC101" s="9"/>
      <c r="AD101" s="9"/>
      <c r="AE101" s="9"/>
    </row>
    <row r="102" spans="1:31" s="10" customFormat="1" ht="19.9" customHeight="1">
      <c r="A102" s="10"/>
      <c r="B102" s="185"/>
      <c r="C102" s="186"/>
      <c r="D102" s="187" t="s">
        <v>378</v>
      </c>
      <c r="E102" s="188"/>
      <c r="F102" s="188"/>
      <c r="G102" s="188"/>
      <c r="H102" s="188"/>
      <c r="I102" s="189">
        <f>Q162</f>
        <v>0</v>
      </c>
      <c r="J102" s="189">
        <f>R162</f>
        <v>0</v>
      </c>
      <c r="K102" s="189">
        <f>K162</f>
        <v>0</v>
      </c>
      <c r="L102" s="186"/>
      <c r="M102" s="190"/>
      <c r="S102" s="10"/>
      <c r="T102" s="10"/>
      <c r="U102" s="10"/>
      <c r="V102" s="10"/>
      <c r="W102" s="10"/>
      <c r="X102" s="10"/>
      <c r="Y102" s="10"/>
      <c r="Z102" s="10"/>
      <c r="AA102" s="10"/>
      <c r="AB102" s="10"/>
      <c r="AC102" s="10"/>
      <c r="AD102" s="10"/>
      <c r="AE102" s="10"/>
    </row>
    <row r="103" spans="1:31" s="2" customFormat="1" ht="21.8" customHeight="1">
      <c r="A103" s="37"/>
      <c r="B103" s="38"/>
      <c r="C103" s="39"/>
      <c r="D103" s="39"/>
      <c r="E103" s="39"/>
      <c r="F103" s="39"/>
      <c r="G103" s="39"/>
      <c r="H103" s="39"/>
      <c r="I103" s="39"/>
      <c r="J103" s="39"/>
      <c r="K103" s="39"/>
      <c r="L103" s="39"/>
      <c r="M103" s="62"/>
      <c r="S103" s="37"/>
      <c r="T103" s="37"/>
      <c r="U103" s="37"/>
      <c r="V103" s="37"/>
      <c r="W103" s="37"/>
      <c r="X103" s="37"/>
      <c r="Y103" s="37"/>
      <c r="Z103" s="37"/>
      <c r="AA103" s="37"/>
      <c r="AB103" s="37"/>
      <c r="AC103" s="37"/>
      <c r="AD103" s="37"/>
      <c r="AE103" s="37"/>
    </row>
    <row r="104" spans="1:31" s="2" customFormat="1" ht="6.95" customHeight="1">
      <c r="A104" s="37"/>
      <c r="B104" s="65"/>
      <c r="C104" s="66"/>
      <c r="D104" s="66"/>
      <c r="E104" s="66"/>
      <c r="F104" s="66"/>
      <c r="G104" s="66"/>
      <c r="H104" s="66"/>
      <c r="I104" s="66"/>
      <c r="J104" s="66"/>
      <c r="K104" s="66"/>
      <c r="L104" s="66"/>
      <c r="M104" s="62"/>
      <c r="S104" s="37"/>
      <c r="T104" s="37"/>
      <c r="U104" s="37"/>
      <c r="V104" s="37"/>
      <c r="W104" s="37"/>
      <c r="X104" s="37"/>
      <c r="Y104" s="37"/>
      <c r="Z104" s="37"/>
      <c r="AA104" s="37"/>
      <c r="AB104" s="37"/>
      <c r="AC104" s="37"/>
      <c r="AD104" s="37"/>
      <c r="AE104" s="37"/>
    </row>
    <row r="108" spans="1:31" s="2" customFormat="1" ht="6.95" customHeight="1">
      <c r="A108" s="37"/>
      <c r="B108" s="67"/>
      <c r="C108" s="68"/>
      <c r="D108" s="68"/>
      <c r="E108" s="68"/>
      <c r="F108" s="68"/>
      <c r="G108" s="68"/>
      <c r="H108" s="68"/>
      <c r="I108" s="68"/>
      <c r="J108" s="68"/>
      <c r="K108" s="68"/>
      <c r="L108" s="68"/>
      <c r="M108" s="62"/>
      <c r="S108" s="37"/>
      <c r="T108" s="37"/>
      <c r="U108" s="37"/>
      <c r="V108" s="37"/>
      <c r="W108" s="37"/>
      <c r="X108" s="37"/>
      <c r="Y108" s="37"/>
      <c r="Z108" s="37"/>
      <c r="AA108" s="37"/>
      <c r="AB108" s="37"/>
      <c r="AC108" s="37"/>
      <c r="AD108" s="37"/>
      <c r="AE108" s="37"/>
    </row>
    <row r="109" spans="1:31" s="2" customFormat="1" ht="24.95" customHeight="1">
      <c r="A109" s="37"/>
      <c r="B109" s="38"/>
      <c r="C109" s="22" t="s">
        <v>121</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17</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174" t="str">
        <f>E7</f>
        <v>Přírodní zahrada - MŠ Divadelní nám., Cheb</v>
      </c>
      <c r="F112" s="31"/>
      <c r="G112" s="31"/>
      <c r="H112" s="31"/>
      <c r="I112" s="39"/>
      <c r="J112" s="39"/>
      <c r="K112" s="39"/>
      <c r="L112" s="39"/>
      <c r="M112" s="62"/>
      <c r="S112" s="37"/>
      <c r="T112" s="37"/>
      <c r="U112" s="37"/>
      <c r="V112" s="37"/>
      <c r="W112" s="37"/>
      <c r="X112" s="37"/>
      <c r="Y112" s="37"/>
      <c r="Z112" s="37"/>
      <c r="AA112" s="37"/>
      <c r="AB112" s="37"/>
      <c r="AC112" s="37"/>
      <c r="AD112" s="37"/>
      <c r="AE112" s="37"/>
    </row>
    <row r="113" spans="1:31" s="2" customFormat="1" ht="12" customHeight="1">
      <c r="A113" s="37"/>
      <c r="B113" s="38"/>
      <c r="C113" s="31" t="s">
        <v>106</v>
      </c>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E9</f>
        <v>04 - Kamenný amfiteátr</v>
      </c>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2" customHeight="1">
      <c r="A116" s="37"/>
      <c r="B116" s="38"/>
      <c r="C116" s="31" t="s">
        <v>21</v>
      </c>
      <c r="D116" s="39"/>
      <c r="E116" s="39"/>
      <c r="F116" s="26" t="str">
        <f>F12</f>
        <v>Cheb</v>
      </c>
      <c r="G116" s="39"/>
      <c r="H116" s="39"/>
      <c r="I116" s="31" t="s">
        <v>23</v>
      </c>
      <c r="J116" s="78" t="str">
        <f>IF(J12="","",J12)</f>
        <v>20. 9. 2022</v>
      </c>
      <c r="K116" s="39"/>
      <c r="L116" s="39"/>
      <c r="M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2" customFormat="1" ht="15.15" customHeight="1">
      <c r="A118" s="37"/>
      <c r="B118" s="38"/>
      <c r="C118" s="31" t="s">
        <v>25</v>
      </c>
      <c r="D118" s="39"/>
      <c r="E118" s="39"/>
      <c r="F118" s="26" t="str">
        <f>E15</f>
        <v>Město Cheb</v>
      </c>
      <c r="G118" s="39"/>
      <c r="H118" s="39"/>
      <c r="I118" s="31" t="s">
        <v>31</v>
      </c>
      <c r="J118" s="35" t="str">
        <f>E21</f>
        <v>Ing. Nikola Prinzová</v>
      </c>
      <c r="K118" s="39"/>
      <c r="L118" s="39"/>
      <c r="M118" s="62"/>
      <c r="S118" s="37"/>
      <c r="T118" s="37"/>
      <c r="U118" s="37"/>
      <c r="V118" s="37"/>
      <c r="W118" s="37"/>
      <c r="X118" s="37"/>
      <c r="Y118" s="37"/>
      <c r="Z118" s="37"/>
      <c r="AA118" s="37"/>
      <c r="AB118" s="37"/>
      <c r="AC118" s="37"/>
      <c r="AD118" s="37"/>
      <c r="AE118" s="37"/>
    </row>
    <row r="119" spans="1:31" s="2" customFormat="1" ht="15.15" customHeight="1">
      <c r="A119" s="37"/>
      <c r="B119" s="38"/>
      <c r="C119" s="31" t="s">
        <v>29</v>
      </c>
      <c r="D119" s="39"/>
      <c r="E119" s="39"/>
      <c r="F119" s="26" t="str">
        <f>IF(E18="","",E18)</f>
        <v>Vyplň údaj</v>
      </c>
      <c r="G119" s="39"/>
      <c r="H119" s="39"/>
      <c r="I119" s="31" t="s">
        <v>34</v>
      </c>
      <c r="J119" s="35" t="str">
        <f>E24</f>
        <v xml:space="preserve"> </v>
      </c>
      <c r="K119" s="39"/>
      <c r="L119" s="39"/>
      <c r="M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39"/>
      <c r="M120" s="62"/>
      <c r="S120" s="37"/>
      <c r="T120" s="37"/>
      <c r="U120" s="37"/>
      <c r="V120" s="37"/>
      <c r="W120" s="37"/>
      <c r="X120" s="37"/>
      <c r="Y120" s="37"/>
      <c r="Z120" s="37"/>
      <c r="AA120" s="37"/>
      <c r="AB120" s="37"/>
      <c r="AC120" s="37"/>
      <c r="AD120" s="37"/>
      <c r="AE120" s="37"/>
    </row>
    <row r="121" spans="1:31" s="11" customFormat="1" ht="29.25" customHeight="1">
      <c r="A121" s="191"/>
      <c r="B121" s="192"/>
      <c r="C121" s="193" t="s">
        <v>122</v>
      </c>
      <c r="D121" s="194" t="s">
        <v>62</v>
      </c>
      <c r="E121" s="194" t="s">
        <v>58</v>
      </c>
      <c r="F121" s="194" t="s">
        <v>59</v>
      </c>
      <c r="G121" s="194" t="s">
        <v>123</v>
      </c>
      <c r="H121" s="194" t="s">
        <v>124</v>
      </c>
      <c r="I121" s="194" t="s">
        <v>125</v>
      </c>
      <c r="J121" s="194" t="s">
        <v>126</v>
      </c>
      <c r="K121" s="194" t="s">
        <v>114</v>
      </c>
      <c r="L121" s="195" t="s">
        <v>127</v>
      </c>
      <c r="M121" s="196"/>
      <c r="N121" s="99" t="s">
        <v>1</v>
      </c>
      <c r="O121" s="100" t="s">
        <v>41</v>
      </c>
      <c r="P121" s="100" t="s">
        <v>128</v>
      </c>
      <c r="Q121" s="100" t="s">
        <v>129</v>
      </c>
      <c r="R121" s="100" t="s">
        <v>130</v>
      </c>
      <c r="S121" s="100" t="s">
        <v>131</v>
      </c>
      <c r="T121" s="100" t="s">
        <v>132</v>
      </c>
      <c r="U121" s="100" t="s">
        <v>133</v>
      </c>
      <c r="V121" s="100" t="s">
        <v>134</v>
      </c>
      <c r="W121" s="100" t="s">
        <v>135</v>
      </c>
      <c r="X121" s="101" t="s">
        <v>136</v>
      </c>
      <c r="Y121" s="191"/>
      <c r="Z121" s="191"/>
      <c r="AA121" s="191"/>
      <c r="AB121" s="191"/>
      <c r="AC121" s="191"/>
      <c r="AD121" s="191"/>
      <c r="AE121" s="191"/>
    </row>
    <row r="122" spans="1:63" s="2" customFormat="1" ht="22.8" customHeight="1">
      <c r="A122" s="37"/>
      <c r="B122" s="38"/>
      <c r="C122" s="106" t="s">
        <v>137</v>
      </c>
      <c r="D122" s="39"/>
      <c r="E122" s="39"/>
      <c r="F122" s="39"/>
      <c r="G122" s="39"/>
      <c r="H122" s="39"/>
      <c r="I122" s="39"/>
      <c r="J122" s="39"/>
      <c r="K122" s="197">
        <f>BK122</f>
        <v>0</v>
      </c>
      <c r="L122" s="39"/>
      <c r="M122" s="43"/>
      <c r="N122" s="102"/>
      <c r="O122" s="198"/>
      <c r="P122" s="103"/>
      <c r="Q122" s="199">
        <f>Q123+Q161</f>
        <v>0</v>
      </c>
      <c r="R122" s="199">
        <f>R123+R161</f>
        <v>0</v>
      </c>
      <c r="S122" s="103"/>
      <c r="T122" s="200">
        <f>T123+T161</f>
        <v>0</v>
      </c>
      <c r="U122" s="103"/>
      <c r="V122" s="200">
        <f>V123+V161</f>
        <v>9.808702799999999</v>
      </c>
      <c r="W122" s="103"/>
      <c r="X122" s="201">
        <f>X123+X161</f>
        <v>0</v>
      </c>
      <c r="Y122" s="37"/>
      <c r="Z122" s="37"/>
      <c r="AA122" s="37"/>
      <c r="AB122" s="37"/>
      <c r="AC122" s="37"/>
      <c r="AD122" s="37"/>
      <c r="AE122" s="37"/>
      <c r="AT122" s="16" t="s">
        <v>78</v>
      </c>
      <c r="AU122" s="16" t="s">
        <v>116</v>
      </c>
      <c r="BK122" s="202">
        <f>BK123+BK161</f>
        <v>0</v>
      </c>
    </row>
    <row r="123" spans="1:63" s="12" customFormat="1" ht="25.9" customHeight="1">
      <c r="A123" s="12"/>
      <c r="B123" s="203"/>
      <c r="C123" s="204"/>
      <c r="D123" s="205" t="s">
        <v>78</v>
      </c>
      <c r="E123" s="206" t="s">
        <v>138</v>
      </c>
      <c r="F123" s="206" t="s">
        <v>139</v>
      </c>
      <c r="G123" s="204"/>
      <c r="H123" s="204"/>
      <c r="I123" s="207"/>
      <c r="J123" s="207"/>
      <c r="K123" s="208">
        <f>BK123</f>
        <v>0</v>
      </c>
      <c r="L123" s="204"/>
      <c r="M123" s="209"/>
      <c r="N123" s="210"/>
      <c r="O123" s="211"/>
      <c r="P123" s="211"/>
      <c r="Q123" s="212">
        <f>Q124+Q142+Q158</f>
        <v>0</v>
      </c>
      <c r="R123" s="212">
        <f>R124+R142+R158</f>
        <v>0</v>
      </c>
      <c r="S123" s="211"/>
      <c r="T123" s="213">
        <f>T124+T142+T158</f>
        <v>0</v>
      </c>
      <c r="U123" s="211"/>
      <c r="V123" s="213">
        <f>V124+V142+V158</f>
        <v>9.43</v>
      </c>
      <c r="W123" s="211"/>
      <c r="X123" s="214">
        <f>X124+X142+X158</f>
        <v>0</v>
      </c>
      <c r="Y123" s="12"/>
      <c r="Z123" s="12"/>
      <c r="AA123" s="12"/>
      <c r="AB123" s="12"/>
      <c r="AC123" s="12"/>
      <c r="AD123" s="12"/>
      <c r="AE123" s="12"/>
      <c r="AR123" s="215" t="s">
        <v>87</v>
      </c>
      <c r="AT123" s="216" t="s">
        <v>78</v>
      </c>
      <c r="AU123" s="216" t="s">
        <v>79</v>
      </c>
      <c r="AY123" s="215" t="s">
        <v>140</v>
      </c>
      <c r="BK123" s="217">
        <f>BK124+BK142+BK158</f>
        <v>0</v>
      </c>
    </row>
    <row r="124" spans="1:63" s="12" customFormat="1" ht="22.8" customHeight="1">
      <c r="A124" s="12"/>
      <c r="B124" s="203"/>
      <c r="C124" s="204"/>
      <c r="D124" s="205" t="s">
        <v>78</v>
      </c>
      <c r="E124" s="218" t="s">
        <v>87</v>
      </c>
      <c r="F124" s="218" t="s">
        <v>141</v>
      </c>
      <c r="G124" s="204"/>
      <c r="H124" s="204"/>
      <c r="I124" s="207"/>
      <c r="J124" s="207"/>
      <c r="K124" s="219">
        <f>BK124</f>
        <v>0</v>
      </c>
      <c r="L124" s="204"/>
      <c r="M124" s="209"/>
      <c r="N124" s="210"/>
      <c r="O124" s="211"/>
      <c r="P124" s="211"/>
      <c r="Q124" s="212">
        <f>SUM(Q125:Q141)</f>
        <v>0</v>
      </c>
      <c r="R124" s="212">
        <f>SUM(R125:R141)</f>
        <v>0</v>
      </c>
      <c r="S124" s="211"/>
      <c r="T124" s="213">
        <f>SUM(T125:T141)</f>
        <v>0</v>
      </c>
      <c r="U124" s="211"/>
      <c r="V124" s="213">
        <f>SUM(V125:V141)</f>
        <v>0</v>
      </c>
      <c r="W124" s="211"/>
      <c r="X124" s="214">
        <f>SUM(X125:X141)</f>
        <v>0</v>
      </c>
      <c r="Y124" s="12"/>
      <c r="Z124" s="12"/>
      <c r="AA124" s="12"/>
      <c r="AB124" s="12"/>
      <c r="AC124" s="12"/>
      <c r="AD124" s="12"/>
      <c r="AE124" s="12"/>
      <c r="AR124" s="215" t="s">
        <v>87</v>
      </c>
      <c r="AT124" s="216" t="s">
        <v>78</v>
      </c>
      <c r="AU124" s="216" t="s">
        <v>87</v>
      </c>
      <c r="AY124" s="215" t="s">
        <v>140</v>
      </c>
      <c r="BK124" s="217">
        <f>SUM(BK125:BK141)</f>
        <v>0</v>
      </c>
    </row>
    <row r="125" spans="1:65" s="2" customFormat="1" ht="24.15" customHeight="1">
      <c r="A125" s="37"/>
      <c r="B125" s="38"/>
      <c r="C125" s="220" t="s">
        <v>87</v>
      </c>
      <c r="D125" s="220" t="s">
        <v>142</v>
      </c>
      <c r="E125" s="221" t="s">
        <v>379</v>
      </c>
      <c r="F125" s="222" t="s">
        <v>380</v>
      </c>
      <c r="G125" s="223" t="s">
        <v>161</v>
      </c>
      <c r="H125" s="224">
        <v>4.94</v>
      </c>
      <c r="I125" s="225"/>
      <c r="J125" s="225"/>
      <c r="K125" s="226">
        <f>ROUND(P125*H125,2)</f>
        <v>0</v>
      </c>
      <c r="L125" s="222" t="s">
        <v>146</v>
      </c>
      <c r="M125" s="43"/>
      <c r="N125" s="227" t="s">
        <v>1</v>
      </c>
      <c r="O125" s="228" t="s">
        <v>42</v>
      </c>
      <c r="P125" s="229">
        <f>I125+J125</f>
        <v>0</v>
      </c>
      <c r="Q125" s="229">
        <f>ROUND(I125*H125,2)</f>
        <v>0</v>
      </c>
      <c r="R125" s="229">
        <f>ROUND(J125*H125,2)</f>
        <v>0</v>
      </c>
      <c r="S125" s="90"/>
      <c r="T125" s="230">
        <f>S125*H125</f>
        <v>0</v>
      </c>
      <c r="U125" s="230">
        <v>0</v>
      </c>
      <c r="V125" s="230">
        <f>U125*H125</f>
        <v>0</v>
      </c>
      <c r="W125" s="230">
        <v>0</v>
      </c>
      <c r="X125" s="231">
        <f>W125*H125</f>
        <v>0</v>
      </c>
      <c r="Y125" s="37"/>
      <c r="Z125" s="37"/>
      <c r="AA125" s="37"/>
      <c r="AB125" s="37"/>
      <c r="AC125" s="37"/>
      <c r="AD125" s="37"/>
      <c r="AE125" s="37"/>
      <c r="AR125" s="232" t="s">
        <v>147</v>
      </c>
      <c r="AT125" s="232" t="s">
        <v>142</v>
      </c>
      <c r="AU125" s="232" t="s">
        <v>89</v>
      </c>
      <c r="AY125" s="16" t="s">
        <v>140</v>
      </c>
      <c r="BE125" s="233">
        <f>IF(O125="základní",K125,0)</f>
        <v>0</v>
      </c>
      <c r="BF125" s="233">
        <f>IF(O125="snížená",K125,0)</f>
        <v>0</v>
      </c>
      <c r="BG125" s="233">
        <f>IF(O125="zákl. přenesená",K125,0)</f>
        <v>0</v>
      </c>
      <c r="BH125" s="233">
        <f>IF(O125="sníž. přenesená",K125,0)</f>
        <v>0</v>
      </c>
      <c r="BI125" s="233">
        <f>IF(O125="nulová",K125,0)</f>
        <v>0</v>
      </c>
      <c r="BJ125" s="16" t="s">
        <v>87</v>
      </c>
      <c r="BK125" s="233">
        <f>ROUND(P125*H125,2)</f>
        <v>0</v>
      </c>
      <c r="BL125" s="16" t="s">
        <v>147</v>
      </c>
      <c r="BM125" s="232" t="s">
        <v>381</v>
      </c>
    </row>
    <row r="126" spans="1:47" s="2" customFormat="1" ht="12">
      <c r="A126" s="37"/>
      <c r="B126" s="38"/>
      <c r="C126" s="39"/>
      <c r="D126" s="234" t="s">
        <v>149</v>
      </c>
      <c r="E126" s="39"/>
      <c r="F126" s="235" t="s">
        <v>382</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149</v>
      </c>
      <c r="AU126" s="16" t="s">
        <v>89</v>
      </c>
    </row>
    <row r="127" spans="1:51" s="13" customFormat="1" ht="12">
      <c r="A127" s="13"/>
      <c r="B127" s="239"/>
      <c r="C127" s="240"/>
      <c r="D127" s="234" t="s">
        <v>151</v>
      </c>
      <c r="E127" s="241" t="s">
        <v>1</v>
      </c>
      <c r="F127" s="242" t="s">
        <v>383</v>
      </c>
      <c r="G127" s="240"/>
      <c r="H127" s="243">
        <v>1.68</v>
      </c>
      <c r="I127" s="244"/>
      <c r="J127" s="244"/>
      <c r="K127" s="240"/>
      <c r="L127" s="240"/>
      <c r="M127" s="245"/>
      <c r="N127" s="246"/>
      <c r="O127" s="247"/>
      <c r="P127" s="247"/>
      <c r="Q127" s="247"/>
      <c r="R127" s="247"/>
      <c r="S127" s="247"/>
      <c r="T127" s="247"/>
      <c r="U127" s="247"/>
      <c r="V127" s="247"/>
      <c r="W127" s="247"/>
      <c r="X127" s="248"/>
      <c r="Y127" s="13"/>
      <c r="Z127" s="13"/>
      <c r="AA127" s="13"/>
      <c r="AB127" s="13"/>
      <c r="AC127" s="13"/>
      <c r="AD127" s="13"/>
      <c r="AE127" s="13"/>
      <c r="AT127" s="249" t="s">
        <v>151</v>
      </c>
      <c r="AU127" s="249" t="s">
        <v>89</v>
      </c>
      <c r="AV127" s="13" t="s">
        <v>89</v>
      </c>
      <c r="AW127" s="13" t="s">
        <v>5</v>
      </c>
      <c r="AX127" s="13" t="s">
        <v>79</v>
      </c>
      <c r="AY127" s="249" t="s">
        <v>140</v>
      </c>
    </row>
    <row r="128" spans="1:51" s="13" customFormat="1" ht="12">
      <c r="A128" s="13"/>
      <c r="B128" s="239"/>
      <c r="C128" s="240"/>
      <c r="D128" s="234" t="s">
        <v>151</v>
      </c>
      <c r="E128" s="241" t="s">
        <v>1</v>
      </c>
      <c r="F128" s="242" t="s">
        <v>384</v>
      </c>
      <c r="G128" s="240"/>
      <c r="H128" s="243">
        <v>3.26</v>
      </c>
      <c r="I128" s="244"/>
      <c r="J128" s="244"/>
      <c r="K128" s="240"/>
      <c r="L128" s="240"/>
      <c r="M128" s="245"/>
      <c r="N128" s="246"/>
      <c r="O128" s="247"/>
      <c r="P128" s="247"/>
      <c r="Q128" s="247"/>
      <c r="R128" s="247"/>
      <c r="S128" s="247"/>
      <c r="T128" s="247"/>
      <c r="U128" s="247"/>
      <c r="V128" s="247"/>
      <c r="W128" s="247"/>
      <c r="X128" s="248"/>
      <c r="Y128" s="13"/>
      <c r="Z128" s="13"/>
      <c r="AA128" s="13"/>
      <c r="AB128" s="13"/>
      <c r="AC128" s="13"/>
      <c r="AD128" s="13"/>
      <c r="AE128" s="13"/>
      <c r="AT128" s="249" t="s">
        <v>151</v>
      </c>
      <c r="AU128" s="249" t="s">
        <v>89</v>
      </c>
      <c r="AV128" s="13" t="s">
        <v>89</v>
      </c>
      <c r="AW128" s="13" t="s">
        <v>5</v>
      </c>
      <c r="AX128" s="13" t="s">
        <v>79</v>
      </c>
      <c r="AY128" s="249" t="s">
        <v>140</v>
      </c>
    </row>
    <row r="129" spans="1:51" s="14" customFormat="1" ht="12">
      <c r="A129" s="14"/>
      <c r="B129" s="260"/>
      <c r="C129" s="261"/>
      <c r="D129" s="234" t="s">
        <v>151</v>
      </c>
      <c r="E129" s="262" t="s">
        <v>1</v>
      </c>
      <c r="F129" s="263" t="s">
        <v>166</v>
      </c>
      <c r="G129" s="261"/>
      <c r="H129" s="264">
        <v>4.9399999999999995</v>
      </c>
      <c r="I129" s="265"/>
      <c r="J129" s="265"/>
      <c r="K129" s="261"/>
      <c r="L129" s="261"/>
      <c r="M129" s="266"/>
      <c r="N129" s="267"/>
      <c r="O129" s="268"/>
      <c r="P129" s="268"/>
      <c r="Q129" s="268"/>
      <c r="R129" s="268"/>
      <c r="S129" s="268"/>
      <c r="T129" s="268"/>
      <c r="U129" s="268"/>
      <c r="V129" s="268"/>
      <c r="W129" s="268"/>
      <c r="X129" s="269"/>
      <c r="Y129" s="14"/>
      <c r="Z129" s="14"/>
      <c r="AA129" s="14"/>
      <c r="AB129" s="14"/>
      <c r="AC129" s="14"/>
      <c r="AD129" s="14"/>
      <c r="AE129" s="14"/>
      <c r="AT129" s="270" t="s">
        <v>151</v>
      </c>
      <c r="AU129" s="270" t="s">
        <v>89</v>
      </c>
      <c r="AV129" s="14" t="s">
        <v>147</v>
      </c>
      <c r="AW129" s="14" t="s">
        <v>5</v>
      </c>
      <c r="AX129" s="14" t="s">
        <v>87</v>
      </c>
      <c r="AY129" s="270" t="s">
        <v>140</v>
      </c>
    </row>
    <row r="130" spans="1:65" s="2" customFormat="1" ht="62.7" customHeight="1">
      <c r="A130" s="37"/>
      <c r="B130" s="38"/>
      <c r="C130" s="220" t="s">
        <v>89</v>
      </c>
      <c r="D130" s="220" t="s">
        <v>142</v>
      </c>
      <c r="E130" s="221" t="s">
        <v>385</v>
      </c>
      <c r="F130" s="222" t="s">
        <v>386</v>
      </c>
      <c r="G130" s="223" t="s">
        <v>161</v>
      </c>
      <c r="H130" s="224">
        <v>4.1</v>
      </c>
      <c r="I130" s="225"/>
      <c r="J130" s="225"/>
      <c r="K130" s="226">
        <f>ROUND(P130*H130,2)</f>
        <v>0</v>
      </c>
      <c r="L130" s="222" t="s">
        <v>146</v>
      </c>
      <c r="M130" s="43"/>
      <c r="N130" s="227" t="s">
        <v>1</v>
      </c>
      <c r="O130" s="228" t="s">
        <v>42</v>
      </c>
      <c r="P130" s="229">
        <f>I130+J130</f>
        <v>0</v>
      </c>
      <c r="Q130" s="229">
        <f>ROUND(I130*H130,2)</f>
        <v>0</v>
      </c>
      <c r="R130" s="229">
        <f>ROUND(J130*H130,2)</f>
        <v>0</v>
      </c>
      <c r="S130" s="90"/>
      <c r="T130" s="230">
        <f>S130*H130</f>
        <v>0</v>
      </c>
      <c r="U130" s="230">
        <v>0</v>
      </c>
      <c r="V130" s="230">
        <f>U130*H130</f>
        <v>0</v>
      </c>
      <c r="W130" s="230">
        <v>0</v>
      </c>
      <c r="X130" s="231">
        <f>W130*H130</f>
        <v>0</v>
      </c>
      <c r="Y130" s="37"/>
      <c r="Z130" s="37"/>
      <c r="AA130" s="37"/>
      <c r="AB130" s="37"/>
      <c r="AC130" s="37"/>
      <c r="AD130" s="37"/>
      <c r="AE130" s="37"/>
      <c r="AR130" s="232" t="s">
        <v>147</v>
      </c>
      <c r="AT130" s="232" t="s">
        <v>142</v>
      </c>
      <c r="AU130" s="232" t="s">
        <v>89</v>
      </c>
      <c r="AY130" s="16" t="s">
        <v>140</v>
      </c>
      <c r="BE130" s="233">
        <f>IF(O130="základní",K130,0)</f>
        <v>0</v>
      </c>
      <c r="BF130" s="233">
        <f>IF(O130="snížená",K130,0)</f>
        <v>0</v>
      </c>
      <c r="BG130" s="233">
        <f>IF(O130="zákl. přenesená",K130,0)</f>
        <v>0</v>
      </c>
      <c r="BH130" s="233">
        <f>IF(O130="sníž. přenesená",K130,0)</f>
        <v>0</v>
      </c>
      <c r="BI130" s="233">
        <f>IF(O130="nulová",K130,0)</f>
        <v>0</v>
      </c>
      <c r="BJ130" s="16" t="s">
        <v>87</v>
      </c>
      <c r="BK130" s="233">
        <f>ROUND(P130*H130,2)</f>
        <v>0</v>
      </c>
      <c r="BL130" s="16" t="s">
        <v>147</v>
      </c>
      <c r="BM130" s="232" t="s">
        <v>387</v>
      </c>
    </row>
    <row r="131" spans="1:47" s="2" customFormat="1" ht="12">
      <c r="A131" s="37"/>
      <c r="B131" s="38"/>
      <c r="C131" s="39"/>
      <c r="D131" s="234" t="s">
        <v>149</v>
      </c>
      <c r="E131" s="39"/>
      <c r="F131" s="235" t="s">
        <v>388</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149</v>
      </c>
      <c r="AU131" s="16" t="s">
        <v>89</v>
      </c>
    </row>
    <row r="132" spans="1:47" s="2" customFormat="1" ht="12">
      <c r="A132" s="37"/>
      <c r="B132" s="38"/>
      <c r="C132" s="39"/>
      <c r="D132" s="234" t="s">
        <v>197</v>
      </c>
      <c r="E132" s="39"/>
      <c r="F132" s="235" t="s">
        <v>389</v>
      </c>
      <c r="G132" s="39"/>
      <c r="H132" s="39"/>
      <c r="I132" s="236"/>
      <c r="J132" s="236"/>
      <c r="K132" s="39"/>
      <c r="L132" s="39"/>
      <c r="M132" s="43"/>
      <c r="N132" s="237"/>
      <c r="O132" s="238"/>
      <c r="P132" s="90"/>
      <c r="Q132" s="90"/>
      <c r="R132" s="90"/>
      <c r="S132" s="90"/>
      <c r="T132" s="90"/>
      <c r="U132" s="90"/>
      <c r="V132" s="90"/>
      <c r="W132" s="90"/>
      <c r="X132" s="91"/>
      <c r="Y132" s="37"/>
      <c r="Z132" s="37"/>
      <c r="AA132" s="37"/>
      <c r="AB132" s="37"/>
      <c r="AC132" s="37"/>
      <c r="AD132" s="37"/>
      <c r="AE132" s="37"/>
      <c r="AT132" s="16" t="s">
        <v>197</v>
      </c>
      <c r="AU132" s="16" t="s">
        <v>89</v>
      </c>
    </row>
    <row r="133" spans="1:51" s="13" customFormat="1" ht="12">
      <c r="A133" s="13"/>
      <c r="B133" s="239"/>
      <c r="C133" s="240"/>
      <c r="D133" s="234" t="s">
        <v>151</v>
      </c>
      <c r="E133" s="241" t="s">
        <v>1</v>
      </c>
      <c r="F133" s="242" t="s">
        <v>390</v>
      </c>
      <c r="G133" s="240"/>
      <c r="H133" s="243">
        <v>0.84</v>
      </c>
      <c r="I133" s="244"/>
      <c r="J133" s="244"/>
      <c r="K133" s="240"/>
      <c r="L133" s="240"/>
      <c r="M133" s="245"/>
      <c r="N133" s="246"/>
      <c r="O133" s="247"/>
      <c r="P133" s="247"/>
      <c r="Q133" s="247"/>
      <c r="R133" s="247"/>
      <c r="S133" s="247"/>
      <c r="T133" s="247"/>
      <c r="U133" s="247"/>
      <c r="V133" s="247"/>
      <c r="W133" s="247"/>
      <c r="X133" s="248"/>
      <c r="Y133" s="13"/>
      <c r="Z133" s="13"/>
      <c r="AA133" s="13"/>
      <c r="AB133" s="13"/>
      <c r="AC133" s="13"/>
      <c r="AD133" s="13"/>
      <c r="AE133" s="13"/>
      <c r="AT133" s="249" t="s">
        <v>151</v>
      </c>
      <c r="AU133" s="249" t="s">
        <v>89</v>
      </c>
      <c r="AV133" s="13" t="s">
        <v>89</v>
      </c>
      <c r="AW133" s="13" t="s">
        <v>5</v>
      </c>
      <c r="AX133" s="13" t="s">
        <v>79</v>
      </c>
      <c r="AY133" s="249" t="s">
        <v>140</v>
      </c>
    </row>
    <row r="134" spans="1:51" s="13" customFormat="1" ht="12">
      <c r="A134" s="13"/>
      <c r="B134" s="239"/>
      <c r="C134" s="240"/>
      <c r="D134" s="234" t="s">
        <v>151</v>
      </c>
      <c r="E134" s="241" t="s">
        <v>1</v>
      </c>
      <c r="F134" s="242" t="s">
        <v>384</v>
      </c>
      <c r="G134" s="240"/>
      <c r="H134" s="243">
        <v>3.26</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79</v>
      </c>
      <c r="AY134" s="249" t="s">
        <v>140</v>
      </c>
    </row>
    <row r="135" spans="1:51" s="14" customFormat="1" ht="12">
      <c r="A135" s="14"/>
      <c r="B135" s="260"/>
      <c r="C135" s="261"/>
      <c r="D135" s="234" t="s">
        <v>151</v>
      </c>
      <c r="E135" s="262" t="s">
        <v>1</v>
      </c>
      <c r="F135" s="263" t="s">
        <v>166</v>
      </c>
      <c r="G135" s="261"/>
      <c r="H135" s="264">
        <v>4.1</v>
      </c>
      <c r="I135" s="265"/>
      <c r="J135" s="265"/>
      <c r="K135" s="261"/>
      <c r="L135" s="261"/>
      <c r="M135" s="266"/>
      <c r="N135" s="267"/>
      <c r="O135" s="268"/>
      <c r="P135" s="268"/>
      <c r="Q135" s="268"/>
      <c r="R135" s="268"/>
      <c r="S135" s="268"/>
      <c r="T135" s="268"/>
      <c r="U135" s="268"/>
      <c r="V135" s="268"/>
      <c r="W135" s="268"/>
      <c r="X135" s="269"/>
      <c r="Y135" s="14"/>
      <c r="Z135" s="14"/>
      <c r="AA135" s="14"/>
      <c r="AB135" s="14"/>
      <c r="AC135" s="14"/>
      <c r="AD135" s="14"/>
      <c r="AE135" s="14"/>
      <c r="AT135" s="270" t="s">
        <v>151</v>
      </c>
      <c r="AU135" s="270" t="s">
        <v>89</v>
      </c>
      <c r="AV135" s="14" t="s">
        <v>147</v>
      </c>
      <c r="AW135" s="14" t="s">
        <v>5</v>
      </c>
      <c r="AX135" s="14" t="s">
        <v>87</v>
      </c>
      <c r="AY135" s="270" t="s">
        <v>140</v>
      </c>
    </row>
    <row r="136" spans="1:65" s="2" customFormat="1" ht="44.25" customHeight="1">
      <c r="A136" s="37"/>
      <c r="B136" s="38"/>
      <c r="C136" s="220" t="s">
        <v>157</v>
      </c>
      <c r="D136" s="220" t="s">
        <v>142</v>
      </c>
      <c r="E136" s="221" t="s">
        <v>391</v>
      </c>
      <c r="F136" s="222" t="s">
        <v>392</v>
      </c>
      <c r="G136" s="223" t="s">
        <v>249</v>
      </c>
      <c r="H136" s="224">
        <v>7.38</v>
      </c>
      <c r="I136" s="225"/>
      <c r="J136" s="225"/>
      <c r="K136" s="226">
        <f>ROUND(P136*H136,2)</f>
        <v>0</v>
      </c>
      <c r="L136" s="222" t="s">
        <v>146</v>
      </c>
      <c r="M136" s="43"/>
      <c r="N136" s="227" t="s">
        <v>1</v>
      </c>
      <c r="O136" s="228" t="s">
        <v>42</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393</v>
      </c>
    </row>
    <row r="137" spans="1:47" s="2" customFormat="1" ht="12">
      <c r="A137" s="37"/>
      <c r="B137" s="38"/>
      <c r="C137" s="39"/>
      <c r="D137" s="234" t="s">
        <v>149</v>
      </c>
      <c r="E137" s="39"/>
      <c r="F137" s="235" t="s">
        <v>394</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89</v>
      </c>
    </row>
    <row r="138" spans="1:51" s="13" customFormat="1" ht="12">
      <c r="A138" s="13"/>
      <c r="B138" s="239"/>
      <c r="C138" s="240"/>
      <c r="D138" s="234" t="s">
        <v>151</v>
      </c>
      <c r="E138" s="241" t="s">
        <v>1</v>
      </c>
      <c r="F138" s="242" t="s">
        <v>390</v>
      </c>
      <c r="G138" s="240"/>
      <c r="H138" s="243">
        <v>0.84</v>
      </c>
      <c r="I138" s="244"/>
      <c r="J138" s="244"/>
      <c r="K138" s="240"/>
      <c r="L138" s="240"/>
      <c r="M138" s="245"/>
      <c r="N138" s="246"/>
      <c r="O138" s="247"/>
      <c r="P138" s="247"/>
      <c r="Q138" s="247"/>
      <c r="R138" s="247"/>
      <c r="S138" s="247"/>
      <c r="T138" s="247"/>
      <c r="U138" s="247"/>
      <c r="V138" s="247"/>
      <c r="W138" s="247"/>
      <c r="X138" s="248"/>
      <c r="Y138" s="13"/>
      <c r="Z138" s="13"/>
      <c r="AA138" s="13"/>
      <c r="AB138" s="13"/>
      <c r="AC138" s="13"/>
      <c r="AD138" s="13"/>
      <c r="AE138" s="13"/>
      <c r="AT138" s="249" t="s">
        <v>151</v>
      </c>
      <c r="AU138" s="249" t="s">
        <v>89</v>
      </c>
      <c r="AV138" s="13" t="s">
        <v>89</v>
      </c>
      <c r="AW138" s="13" t="s">
        <v>5</v>
      </c>
      <c r="AX138" s="13" t="s">
        <v>79</v>
      </c>
      <c r="AY138" s="249" t="s">
        <v>140</v>
      </c>
    </row>
    <row r="139" spans="1:51" s="13" customFormat="1" ht="12">
      <c r="A139" s="13"/>
      <c r="B139" s="239"/>
      <c r="C139" s="240"/>
      <c r="D139" s="234" t="s">
        <v>151</v>
      </c>
      <c r="E139" s="241" t="s">
        <v>1</v>
      </c>
      <c r="F139" s="242" t="s">
        <v>384</v>
      </c>
      <c r="G139" s="240"/>
      <c r="H139" s="243">
        <v>3.26</v>
      </c>
      <c r="I139" s="244"/>
      <c r="J139" s="244"/>
      <c r="K139" s="240"/>
      <c r="L139" s="240"/>
      <c r="M139" s="245"/>
      <c r="N139" s="246"/>
      <c r="O139" s="247"/>
      <c r="P139" s="247"/>
      <c r="Q139" s="247"/>
      <c r="R139" s="247"/>
      <c r="S139" s="247"/>
      <c r="T139" s="247"/>
      <c r="U139" s="247"/>
      <c r="V139" s="247"/>
      <c r="W139" s="247"/>
      <c r="X139" s="248"/>
      <c r="Y139" s="13"/>
      <c r="Z139" s="13"/>
      <c r="AA139" s="13"/>
      <c r="AB139" s="13"/>
      <c r="AC139" s="13"/>
      <c r="AD139" s="13"/>
      <c r="AE139" s="13"/>
      <c r="AT139" s="249" t="s">
        <v>151</v>
      </c>
      <c r="AU139" s="249" t="s">
        <v>89</v>
      </c>
      <c r="AV139" s="13" t="s">
        <v>89</v>
      </c>
      <c r="AW139" s="13" t="s">
        <v>5</v>
      </c>
      <c r="AX139" s="13" t="s">
        <v>79</v>
      </c>
      <c r="AY139" s="249" t="s">
        <v>140</v>
      </c>
    </row>
    <row r="140" spans="1:51" s="14" customFormat="1" ht="12">
      <c r="A140" s="14"/>
      <c r="B140" s="260"/>
      <c r="C140" s="261"/>
      <c r="D140" s="234" t="s">
        <v>151</v>
      </c>
      <c r="E140" s="262" t="s">
        <v>1</v>
      </c>
      <c r="F140" s="263" t="s">
        <v>166</v>
      </c>
      <c r="G140" s="261"/>
      <c r="H140" s="264">
        <v>4.1</v>
      </c>
      <c r="I140" s="265"/>
      <c r="J140" s="265"/>
      <c r="K140" s="261"/>
      <c r="L140" s="261"/>
      <c r="M140" s="266"/>
      <c r="N140" s="267"/>
      <c r="O140" s="268"/>
      <c r="P140" s="268"/>
      <c r="Q140" s="268"/>
      <c r="R140" s="268"/>
      <c r="S140" s="268"/>
      <c r="T140" s="268"/>
      <c r="U140" s="268"/>
      <c r="V140" s="268"/>
      <c r="W140" s="268"/>
      <c r="X140" s="269"/>
      <c r="Y140" s="14"/>
      <c r="Z140" s="14"/>
      <c r="AA140" s="14"/>
      <c r="AB140" s="14"/>
      <c r="AC140" s="14"/>
      <c r="AD140" s="14"/>
      <c r="AE140" s="14"/>
      <c r="AT140" s="270" t="s">
        <v>151</v>
      </c>
      <c r="AU140" s="270" t="s">
        <v>89</v>
      </c>
      <c r="AV140" s="14" t="s">
        <v>147</v>
      </c>
      <c r="AW140" s="14" t="s">
        <v>5</v>
      </c>
      <c r="AX140" s="14" t="s">
        <v>87</v>
      </c>
      <c r="AY140" s="270" t="s">
        <v>140</v>
      </c>
    </row>
    <row r="141" spans="1:51" s="13" customFormat="1" ht="12">
      <c r="A141" s="13"/>
      <c r="B141" s="239"/>
      <c r="C141" s="240"/>
      <c r="D141" s="234" t="s">
        <v>151</v>
      </c>
      <c r="E141" s="240"/>
      <c r="F141" s="242" t="s">
        <v>395</v>
      </c>
      <c r="G141" s="240"/>
      <c r="H141" s="243">
        <v>7.38</v>
      </c>
      <c r="I141" s="244"/>
      <c r="J141" s="244"/>
      <c r="K141" s="240"/>
      <c r="L141" s="240"/>
      <c r="M141" s="245"/>
      <c r="N141" s="246"/>
      <c r="O141" s="247"/>
      <c r="P141" s="247"/>
      <c r="Q141" s="247"/>
      <c r="R141" s="247"/>
      <c r="S141" s="247"/>
      <c r="T141" s="247"/>
      <c r="U141" s="247"/>
      <c r="V141" s="247"/>
      <c r="W141" s="247"/>
      <c r="X141" s="248"/>
      <c r="Y141" s="13"/>
      <c r="Z141" s="13"/>
      <c r="AA141" s="13"/>
      <c r="AB141" s="13"/>
      <c r="AC141" s="13"/>
      <c r="AD141" s="13"/>
      <c r="AE141" s="13"/>
      <c r="AT141" s="249" t="s">
        <v>151</v>
      </c>
      <c r="AU141" s="249" t="s">
        <v>89</v>
      </c>
      <c r="AV141" s="13" t="s">
        <v>89</v>
      </c>
      <c r="AW141" s="13" t="s">
        <v>4</v>
      </c>
      <c r="AX141" s="13" t="s">
        <v>87</v>
      </c>
      <c r="AY141" s="249" t="s">
        <v>140</v>
      </c>
    </row>
    <row r="142" spans="1:63" s="12" customFormat="1" ht="22.8" customHeight="1">
      <c r="A142" s="12"/>
      <c r="B142" s="203"/>
      <c r="C142" s="204"/>
      <c r="D142" s="205" t="s">
        <v>78</v>
      </c>
      <c r="E142" s="218" t="s">
        <v>172</v>
      </c>
      <c r="F142" s="218" t="s">
        <v>396</v>
      </c>
      <c r="G142" s="204"/>
      <c r="H142" s="204"/>
      <c r="I142" s="207"/>
      <c r="J142" s="207"/>
      <c r="K142" s="219">
        <f>BK142</f>
        <v>0</v>
      </c>
      <c r="L142" s="204"/>
      <c r="M142" s="209"/>
      <c r="N142" s="210"/>
      <c r="O142" s="211"/>
      <c r="P142" s="211"/>
      <c r="Q142" s="212">
        <f>SUM(Q143:Q157)</f>
        <v>0</v>
      </c>
      <c r="R142" s="212">
        <f>SUM(R143:R157)</f>
        <v>0</v>
      </c>
      <c r="S142" s="211"/>
      <c r="T142" s="213">
        <f>SUM(T143:T157)</f>
        <v>0</v>
      </c>
      <c r="U142" s="211"/>
      <c r="V142" s="213">
        <f>SUM(V143:V157)</f>
        <v>9.43</v>
      </c>
      <c r="W142" s="211"/>
      <c r="X142" s="214">
        <f>SUM(X143:X157)</f>
        <v>0</v>
      </c>
      <c r="Y142" s="12"/>
      <c r="Z142" s="12"/>
      <c r="AA142" s="12"/>
      <c r="AB142" s="12"/>
      <c r="AC142" s="12"/>
      <c r="AD142" s="12"/>
      <c r="AE142" s="12"/>
      <c r="AR142" s="215" t="s">
        <v>87</v>
      </c>
      <c r="AT142" s="216" t="s">
        <v>78</v>
      </c>
      <c r="AU142" s="216" t="s">
        <v>87</v>
      </c>
      <c r="AY142" s="215" t="s">
        <v>140</v>
      </c>
      <c r="BK142" s="217">
        <f>SUM(BK143:BK157)</f>
        <v>0</v>
      </c>
    </row>
    <row r="143" spans="1:65" s="2" customFormat="1" ht="24.15" customHeight="1">
      <c r="A143" s="37"/>
      <c r="B143" s="38"/>
      <c r="C143" s="220" t="s">
        <v>147</v>
      </c>
      <c r="D143" s="220" t="s">
        <v>142</v>
      </c>
      <c r="E143" s="221" t="s">
        <v>397</v>
      </c>
      <c r="F143" s="222" t="s">
        <v>398</v>
      </c>
      <c r="G143" s="223" t="s">
        <v>214</v>
      </c>
      <c r="H143" s="224">
        <v>16.3</v>
      </c>
      <c r="I143" s="225"/>
      <c r="J143" s="225"/>
      <c r="K143" s="226">
        <f>ROUND(P143*H143,2)</f>
        <v>0</v>
      </c>
      <c r="L143" s="222" t="s">
        <v>146</v>
      </c>
      <c r="M143" s="43"/>
      <c r="N143" s="227" t="s">
        <v>1</v>
      </c>
      <c r="O143" s="228" t="s">
        <v>42</v>
      </c>
      <c r="P143" s="229">
        <f>I143+J143</f>
        <v>0</v>
      </c>
      <c r="Q143" s="229">
        <f>ROUND(I143*H143,2)</f>
        <v>0</v>
      </c>
      <c r="R143" s="229">
        <f>ROUND(J143*H143,2)</f>
        <v>0</v>
      </c>
      <c r="S143" s="90"/>
      <c r="T143" s="230">
        <f>S143*H143</f>
        <v>0</v>
      </c>
      <c r="U143" s="230">
        <v>0.115</v>
      </c>
      <c r="V143" s="230">
        <f>U143*H143</f>
        <v>1.8745</v>
      </c>
      <c r="W143" s="230">
        <v>0</v>
      </c>
      <c r="X143" s="231">
        <f>W143*H143</f>
        <v>0</v>
      </c>
      <c r="Y143" s="37"/>
      <c r="Z143" s="37"/>
      <c r="AA143" s="37"/>
      <c r="AB143" s="37"/>
      <c r="AC143" s="37"/>
      <c r="AD143" s="37"/>
      <c r="AE143" s="37"/>
      <c r="AR143" s="232" t="s">
        <v>147</v>
      </c>
      <c r="AT143" s="232" t="s">
        <v>142</v>
      </c>
      <c r="AU143" s="232" t="s">
        <v>89</v>
      </c>
      <c r="AY143" s="16" t="s">
        <v>140</v>
      </c>
      <c r="BE143" s="233">
        <f>IF(O143="základní",K143,0)</f>
        <v>0</v>
      </c>
      <c r="BF143" s="233">
        <f>IF(O143="snížená",K143,0)</f>
        <v>0</v>
      </c>
      <c r="BG143" s="233">
        <f>IF(O143="zákl. přenesená",K143,0)</f>
        <v>0</v>
      </c>
      <c r="BH143" s="233">
        <f>IF(O143="sníž. přenesená",K143,0)</f>
        <v>0</v>
      </c>
      <c r="BI143" s="233">
        <f>IF(O143="nulová",K143,0)</f>
        <v>0</v>
      </c>
      <c r="BJ143" s="16" t="s">
        <v>87</v>
      </c>
      <c r="BK143" s="233">
        <f>ROUND(P143*H143,2)</f>
        <v>0</v>
      </c>
      <c r="BL143" s="16" t="s">
        <v>147</v>
      </c>
      <c r="BM143" s="232" t="s">
        <v>399</v>
      </c>
    </row>
    <row r="144" spans="1:51" s="13" customFormat="1" ht="12">
      <c r="A144" s="13"/>
      <c r="B144" s="239"/>
      <c r="C144" s="240"/>
      <c r="D144" s="234" t="s">
        <v>151</v>
      </c>
      <c r="E144" s="241" t="s">
        <v>1</v>
      </c>
      <c r="F144" s="242" t="s">
        <v>400</v>
      </c>
      <c r="G144" s="240"/>
      <c r="H144" s="243">
        <v>16.3</v>
      </c>
      <c r="I144" s="244"/>
      <c r="J144" s="244"/>
      <c r="K144" s="240"/>
      <c r="L144" s="240"/>
      <c r="M144" s="245"/>
      <c r="N144" s="246"/>
      <c r="O144" s="247"/>
      <c r="P144" s="247"/>
      <c r="Q144" s="247"/>
      <c r="R144" s="247"/>
      <c r="S144" s="247"/>
      <c r="T144" s="247"/>
      <c r="U144" s="247"/>
      <c r="V144" s="247"/>
      <c r="W144" s="247"/>
      <c r="X144" s="248"/>
      <c r="Y144" s="13"/>
      <c r="Z144" s="13"/>
      <c r="AA144" s="13"/>
      <c r="AB144" s="13"/>
      <c r="AC144" s="13"/>
      <c r="AD144" s="13"/>
      <c r="AE144" s="13"/>
      <c r="AT144" s="249" t="s">
        <v>151</v>
      </c>
      <c r="AU144" s="249" t="s">
        <v>89</v>
      </c>
      <c r="AV144" s="13" t="s">
        <v>89</v>
      </c>
      <c r="AW144" s="13" t="s">
        <v>5</v>
      </c>
      <c r="AX144" s="13" t="s">
        <v>87</v>
      </c>
      <c r="AY144" s="249" t="s">
        <v>140</v>
      </c>
    </row>
    <row r="145" spans="1:65" s="2" customFormat="1" ht="24.15" customHeight="1">
      <c r="A145" s="37"/>
      <c r="B145" s="38"/>
      <c r="C145" s="220" t="s">
        <v>172</v>
      </c>
      <c r="D145" s="220" t="s">
        <v>142</v>
      </c>
      <c r="E145" s="221" t="s">
        <v>401</v>
      </c>
      <c r="F145" s="222" t="s">
        <v>402</v>
      </c>
      <c r="G145" s="223" t="s">
        <v>214</v>
      </c>
      <c r="H145" s="224">
        <v>8.4</v>
      </c>
      <c r="I145" s="225"/>
      <c r="J145" s="225"/>
      <c r="K145" s="226">
        <f>ROUND(P145*H145,2)</f>
        <v>0</v>
      </c>
      <c r="L145" s="222" t="s">
        <v>146</v>
      </c>
      <c r="M145" s="43"/>
      <c r="N145" s="227" t="s">
        <v>1</v>
      </c>
      <c r="O145" s="228" t="s">
        <v>42</v>
      </c>
      <c r="P145" s="229">
        <f>I145+J145</f>
        <v>0</v>
      </c>
      <c r="Q145" s="229">
        <f>ROUND(I145*H145,2)</f>
        <v>0</v>
      </c>
      <c r="R145" s="229">
        <f>ROUND(J145*H145,2)</f>
        <v>0</v>
      </c>
      <c r="S145" s="90"/>
      <c r="T145" s="230">
        <f>S145*H145</f>
        <v>0</v>
      </c>
      <c r="U145" s="230">
        <v>0.23</v>
      </c>
      <c r="V145" s="230">
        <f>U145*H145</f>
        <v>1.9320000000000002</v>
      </c>
      <c r="W145" s="230">
        <v>0</v>
      </c>
      <c r="X145" s="231">
        <f>W145*H145</f>
        <v>0</v>
      </c>
      <c r="Y145" s="37"/>
      <c r="Z145" s="37"/>
      <c r="AA145" s="37"/>
      <c r="AB145" s="37"/>
      <c r="AC145" s="37"/>
      <c r="AD145" s="37"/>
      <c r="AE145" s="37"/>
      <c r="AR145" s="232" t="s">
        <v>147</v>
      </c>
      <c r="AT145" s="232" t="s">
        <v>142</v>
      </c>
      <c r="AU145" s="232" t="s">
        <v>89</v>
      </c>
      <c r="AY145" s="16" t="s">
        <v>140</v>
      </c>
      <c r="BE145" s="233">
        <f>IF(O145="základní",K145,0)</f>
        <v>0</v>
      </c>
      <c r="BF145" s="233">
        <f>IF(O145="snížená",K145,0)</f>
        <v>0</v>
      </c>
      <c r="BG145" s="233">
        <f>IF(O145="zákl. přenesená",K145,0)</f>
        <v>0</v>
      </c>
      <c r="BH145" s="233">
        <f>IF(O145="sníž. přenesená",K145,0)</f>
        <v>0</v>
      </c>
      <c r="BI145" s="233">
        <f>IF(O145="nulová",K145,0)</f>
        <v>0</v>
      </c>
      <c r="BJ145" s="16" t="s">
        <v>87</v>
      </c>
      <c r="BK145" s="233">
        <f>ROUND(P145*H145,2)</f>
        <v>0</v>
      </c>
      <c r="BL145" s="16" t="s">
        <v>147</v>
      </c>
      <c r="BM145" s="232" t="s">
        <v>403</v>
      </c>
    </row>
    <row r="146" spans="1:51" s="13" customFormat="1" ht="12">
      <c r="A146" s="13"/>
      <c r="B146" s="239"/>
      <c r="C146" s="240"/>
      <c r="D146" s="234" t="s">
        <v>151</v>
      </c>
      <c r="E146" s="241" t="s">
        <v>1</v>
      </c>
      <c r="F146" s="242" t="s">
        <v>404</v>
      </c>
      <c r="G146" s="240"/>
      <c r="H146" s="243">
        <v>8.4</v>
      </c>
      <c r="I146" s="244"/>
      <c r="J146" s="244"/>
      <c r="K146" s="240"/>
      <c r="L146" s="240"/>
      <c r="M146" s="245"/>
      <c r="N146" s="246"/>
      <c r="O146" s="247"/>
      <c r="P146" s="247"/>
      <c r="Q146" s="247"/>
      <c r="R146" s="247"/>
      <c r="S146" s="247"/>
      <c r="T146" s="247"/>
      <c r="U146" s="247"/>
      <c r="V146" s="247"/>
      <c r="W146" s="247"/>
      <c r="X146" s="248"/>
      <c r="Y146" s="13"/>
      <c r="Z146" s="13"/>
      <c r="AA146" s="13"/>
      <c r="AB146" s="13"/>
      <c r="AC146" s="13"/>
      <c r="AD146" s="13"/>
      <c r="AE146" s="13"/>
      <c r="AT146" s="249" t="s">
        <v>151</v>
      </c>
      <c r="AU146" s="249" t="s">
        <v>89</v>
      </c>
      <c r="AV146" s="13" t="s">
        <v>89</v>
      </c>
      <c r="AW146" s="13" t="s">
        <v>5</v>
      </c>
      <c r="AX146" s="13" t="s">
        <v>79</v>
      </c>
      <c r="AY146" s="249" t="s">
        <v>140</v>
      </c>
    </row>
    <row r="147" spans="1:51" s="14" customFormat="1" ht="12">
      <c r="A147" s="14"/>
      <c r="B147" s="260"/>
      <c r="C147" s="261"/>
      <c r="D147" s="234" t="s">
        <v>151</v>
      </c>
      <c r="E147" s="262" t="s">
        <v>1</v>
      </c>
      <c r="F147" s="263" t="s">
        <v>166</v>
      </c>
      <c r="G147" s="261"/>
      <c r="H147" s="264">
        <v>8.4</v>
      </c>
      <c r="I147" s="265"/>
      <c r="J147" s="265"/>
      <c r="K147" s="261"/>
      <c r="L147" s="261"/>
      <c r="M147" s="266"/>
      <c r="N147" s="267"/>
      <c r="O147" s="268"/>
      <c r="P147" s="268"/>
      <c r="Q147" s="268"/>
      <c r="R147" s="268"/>
      <c r="S147" s="268"/>
      <c r="T147" s="268"/>
      <c r="U147" s="268"/>
      <c r="V147" s="268"/>
      <c r="W147" s="268"/>
      <c r="X147" s="269"/>
      <c r="Y147" s="14"/>
      <c r="Z147" s="14"/>
      <c r="AA147" s="14"/>
      <c r="AB147" s="14"/>
      <c r="AC147" s="14"/>
      <c r="AD147" s="14"/>
      <c r="AE147" s="14"/>
      <c r="AT147" s="270" t="s">
        <v>151</v>
      </c>
      <c r="AU147" s="270" t="s">
        <v>89</v>
      </c>
      <c r="AV147" s="14" t="s">
        <v>147</v>
      </c>
      <c r="AW147" s="14" t="s">
        <v>5</v>
      </c>
      <c r="AX147" s="14" t="s">
        <v>87</v>
      </c>
      <c r="AY147" s="270" t="s">
        <v>140</v>
      </c>
    </row>
    <row r="148" spans="1:65" s="2" customFormat="1" ht="24.15" customHeight="1">
      <c r="A148" s="37"/>
      <c r="B148" s="38"/>
      <c r="C148" s="220" t="s">
        <v>177</v>
      </c>
      <c r="D148" s="220" t="s">
        <v>142</v>
      </c>
      <c r="E148" s="221" t="s">
        <v>405</v>
      </c>
      <c r="F148" s="222" t="s">
        <v>406</v>
      </c>
      <c r="G148" s="223" t="s">
        <v>214</v>
      </c>
      <c r="H148" s="224">
        <v>16.3</v>
      </c>
      <c r="I148" s="225"/>
      <c r="J148" s="225"/>
      <c r="K148" s="226">
        <f>ROUND(P148*H148,2)</f>
        <v>0</v>
      </c>
      <c r="L148" s="222" t="s">
        <v>146</v>
      </c>
      <c r="M148" s="43"/>
      <c r="N148" s="227" t="s">
        <v>1</v>
      </c>
      <c r="O148" s="228" t="s">
        <v>42</v>
      </c>
      <c r="P148" s="229">
        <f>I148+J148</f>
        <v>0</v>
      </c>
      <c r="Q148" s="229">
        <f>ROUND(I148*H148,2)</f>
        <v>0</v>
      </c>
      <c r="R148" s="229">
        <f>ROUND(J148*H148,2)</f>
        <v>0</v>
      </c>
      <c r="S148" s="90"/>
      <c r="T148" s="230">
        <f>S148*H148</f>
        <v>0</v>
      </c>
      <c r="U148" s="230">
        <v>0.345</v>
      </c>
      <c r="V148" s="230">
        <f>U148*H148</f>
        <v>5.6235</v>
      </c>
      <c r="W148" s="230">
        <v>0</v>
      </c>
      <c r="X148" s="231">
        <f>W148*H148</f>
        <v>0</v>
      </c>
      <c r="Y148" s="37"/>
      <c r="Z148" s="37"/>
      <c r="AA148" s="37"/>
      <c r="AB148" s="37"/>
      <c r="AC148" s="37"/>
      <c r="AD148" s="37"/>
      <c r="AE148" s="37"/>
      <c r="AR148" s="232" t="s">
        <v>147</v>
      </c>
      <c r="AT148" s="232" t="s">
        <v>142</v>
      </c>
      <c r="AU148" s="232" t="s">
        <v>89</v>
      </c>
      <c r="AY148" s="16" t="s">
        <v>140</v>
      </c>
      <c r="BE148" s="233">
        <f>IF(O148="základní",K148,0)</f>
        <v>0</v>
      </c>
      <c r="BF148" s="233">
        <f>IF(O148="snížená",K148,0)</f>
        <v>0</v>
      </c>
      <c r="BG148" s="233">
        <f>IF(O148="zákl. přenesená",K148,0)</f>
        <v>0</v>
      </c>
      <c r="BH148" s="233">
        <f>IF(O148="sníž. přenesená",K148,0)</f>
        <v>0</v>
      </c>
      <c r="BI148" s="233">
        <f>IF(O148="nulová",K148,0)</f>
        <v>0</v>
      </c>
      <c r="BJ148" s="16" t="s">
        <v>87</v>
      </c>
      <c r="BK148" s="233">
        <f>ROUND(P148*H148,2)</f>
        <v>0</v>
      </c>
      <c r="BL148" s="16" t="s">
        <v>147</v>
      </c>
      <c r="BM148" s="232" t="s">
        <v>407</v>
      </c>
    </row>
    <row r="149" spans="1:51" s="13" customFormat="1" ht="12">
      <c r="A149" s="13"/>
      <c r="B149" s="239"/>
      <c r="C149" s="240"/>
      <c r="D149" s="234" t="s">
        <v>151</v>
      </c>
      <c r="E149" s="241" t="s">
        <v>1</v>
      </c>
      <c r="F149" s="242" t="s">
        <v>408</v>
      </c>
      <c r="G149" s="240"/>
      <c r="H149" s="243">
        <v>16.3</v>
      </c>
      <c r="I149" s="244"/>
      <c r="J149" s="244"/>
      <c r="K149" s="240"/>
      <c r="L149" s="240"/>
      <c r="M149" s="245"/>
      <c r="N149" s="246"/>
      <c r="O149" s="247"/>
      <c r="P149" s="247"/>
      <c r="Q149" s="247"/>
      <c r="R149" s="247"/>
      <c r="S149" s="247"/>
      <c r="T149" s="247"/>
      <c r="U149" s="247"/>
      <c r="V149" s="247"/>
      <c r="W149" s="247"/>
      <c r="X149" s="248"/>
      <c r="Y149" s="13"/>
      <c r="Z149" s="13"/>
      <c r="AA149" s="13"/>
      <c r="AB149" s="13"/>
      <c r="AC149" s="13"/>
      <c r="AD149" s="13"/>
      <c r="AE149" s="13"/>
      <c r="AT149" s="249" t="s">
        <v>151</v>
      </c>
      <c r="AU149" s="249" t="s">
        <v>89</v>
      </c>
      <c r="AV149" s="13" t="s">
        <v>89</v>
      </c>
      <c r="AW149" s="13" t="s">
        <v>5</v>
      </c>
      <c r="AX149" s="13" t="s">
        <v>87</v>
      </c>
      <c r="AY149" s="249" t="s">
        <v>140</v>
      </c>
    </row>
    <row r="150" spans="1:65" s="2" customFormat="1" ht="24.15" customHeight="1">
      <c r="A150" s="37"/>
      <c r="B150" s="38"/>
      <c r="C150" s="220" t="s">
        <v>183</v>
      </c>
      <c r="D150" s="220" t="s">
        <v>142</v>
      </c>
      <c r="E150" s="221" t="s">
        <v>193</v>
      </c>
      <c r="F150" s="222" t="s">
        <v>409</v>
      </c>
      <c r="G150" s="223" t="s">
        <v>310</v>
      </c>
      <c r="H150" s="224">
        <v>1</v>
      </c>
      <c r="I150" s="225"/>
      <c r="J150" s="225"/>
      <c r="K150" s="226">
        <f>ROUND(P150*H150,2)</f>
        <v>0</v>
      </c>
      <c r="L150" s="222" t="s">
        <v>1</v>
      </c>
      <c r="M150" s="43"/>
      <c r="N150" s="227" t="s">
        <v>1</v>
      </c>
      <c r="O150" s="228" t="s">
        <v>42</v>
      </c>
      <c r="P150" s="229">
        <f>I150+J150</f>
        <v>0</v>
      </c>
      <c r="Q150" s="229">
        <f>ROUND(I150*H150,2)</f>
        <v>0</v>
      </c>
      <c r="R150" s="229">
        <f>ROUND(J150*H150,2)</f>
        <v>0</v>
      </c>
      <c r="S150" s="90"/>
      <c r="T150" s="230">
        <f>S150*H150</f>
        <v>0</v>
      </c>
      <c r="U150" s="230">
        <v>0</v>
      </c>
      <c r="V150" s="230">
        <f>U150*H150</f>
        <v>0</v>
      </c>
      <c r="W150" s="230">
        <v>0</v>
      </c>
      <c r="X150" s="231">
        <f>W150*H150</f>
        <v>0</v>
      </c>
      <c r="Y150" s="37"/>
      <c r="Z150" s="37"/>
      <c r="AA150" s="37"/>
      <c r="AB150" s="37"/>
      <c r="AC150" s="37"/>
      <c r="AD150" s="37"/>
      <c r="AE150" s="37"/>
      <c r="AR150" s="232" t="s">
        <v>147</v>
      </c>
      <c r="AT150" s="232" t="s">
        <v>142</v>
      </c>
      <c r="AU150" s="232" t="s">
        <v>89</v>
      </c>
      <c r="AY150" s="16" t="s">
        <v>140</v>
      </c>
      <c r="BE150" s="233">
        <f>IF(O150="základní",K150,0)</f>
        <v>0</v>
      </c>
      <c r="BF150" s="233">
        <f>IF(O150="snížená",K150,0)</f>
        <v>0</v>
      </c>
      <c r="BG150" s="233">
        <f>IF(O150="zákl. přenesená",K150,0)</f>
        <v>0</v>
      </c>
      <c r="BH150" s="233">
        <f>IF(O150="sníž. přenesená",K150,0)</f>
        <v>0</v>
      </c>
      <c r="BI150" s="233">
        <f>IF(O150="nulová",K150,0)</f>
        <v>0</v>
      </c>
      <c r="BJ150" s="16" t="s">
        <v>87</v>
      </c>
      <c r="BK150" s="233">
        <f>ROUND(P150*H150,2)</f>
        <v>0</v>
      </c>
      <c r="BL150" s="16" t="s">
        <v>147</v>
      </c>
      <c r="BM150" s="232" t="s">
        <v>410</v>
      </c>
    </row>
    <row r="151" spans="1:65" s="2" customFormat="1" ht="33" customHeight="1">
      <c r="A151" s="37"/>
      <c r="B151" s="38"/>
      <c r="C151" s="220" t="s">
        <v>162</v>
      </c>
      <c r="D151" s="220" t="s">
        <v>142</v>
      </c>
      <c r="E151" s="221" t="s">
        <v>202</v>
      </c>
      <c r="F151" s="222" t="s">
        <v>411</v>
      </c>
      <c r="G151" s="223" t="s">
        <v>249</v>
      </c>
      <c r="H151" s="224">
        <v>7.938</v>
      </c>
      <c r="I151" s="225"/>
      <c r="J151" s="225"/>
      <c r="K151" s="226">
        <f>ROUND(P151*H151,2)</f>
        <v>0</v>
      </c>
      <c r="L151" s="222" t="s">
        <v>1</v>
      </c>
      <c r="M151" s="43"/>
      <c r="N151" s="227" t="s">
        <v>1</v>
      </c>
      <c r="O151" s="228" t="s">
        <v>42</v>
      </c>
      <c r="P151" s="229">
        <f>I151+J151</f>
        <v>0</v>
      </c>
      <c r="Q151" s="229">
        <f>ROUND(I151*H151,2)</f>
        <v>0</v>
      </c>
      <c r="R151" s="229">
        <f>ROUND(J151*H151,2)</f>
        <v>0</v>
      </c>
      <c r="S151" s="90"/>
      <c r="T151" s="230">
        <f>S151*H151</f>
        <v>0</v>
      </c>
      <c r="U151" s="230">
        <v>0</v>
      </c>
      <c r="V151" s="230">
        <f>U151*H151</f>
        <v>0</v>
      </c>
      <c r="W151" s="230">
        <v>0</v>
      </c>
      <c r="X151" s="231">
        <f>W151*H151</f>
        <v>0</v>
      </c>
      <c r="Y151" s="37"/>
      <c r="Z151" s="37"/>
      <c r="AA151" s="37"/>
      <c r="AB151" s="37"/>
      <c r="AC151" s="37"/>
      <c r="AD151" s="37"/>
      <c r="AE151" s="37"/>
      <c r="AR151" s="232" t="s">
        <v>147</v>
      </c>
      <c r="AT151" s="232" t="s">
        <v>142</v>
      </c>
      <c r="AU151" s="232" t="s">
        <v>89</v>
      </c>
      <c r="AY151" s="16" t="s">
        <v>140</v>
      </c>
      <c r="BE151" s="233">
        <f>IF(O151="základní",K151,0)</f>
        <v>0</v>
      </c>
      <c r="BF151" s="233">
        <f>IF(O151="snížená",K151,0)</f>
        <v>0</v>
      </c>
      <c r="BG151" s="233">
        <f>IF(O151="zákl. přenesená",K151,0)</f>
        <v>0</v>
      </c>
      <c r="BH151" s="233">
        <f>IF(O151="sníž. přenesená",K151,0)</f>
        <v>0</v>
      </c>
      <c r="BI151" s="233">
        <f>IF(O151="nulová",K151,0)</f>
        <v>0</v>
      </c>
      <c r="BJ151" s="16" t="s">
        <v>87</v>
      </c>
      <c r="BK151" s="233">
        <f>ROUND(P151*H151,2)</f>
        <v>0</v>
      </c>
      <c r="BL151" s="16" t="s">
        <v>147</v>
      </c>
      <c r="BM151" s="232" t="s">
        <v>412</v>
      </c>
    </row>
    <row r="152" spans="1:51" s="13" customFormat="1" ht="12">
      <c r="A152" s="13"/>
      <c r="B152" s="239"/>
      <c r="C152" s="240"/>
      <c r="D152" s="234" t="s">
        <v>151</v>
      </c>
      <c r="E152" s="241" t="s">
        <v>1</v>
      </c>
      <c r="F152" s="242" t="s">
        <v>413</v>
      </c>
      <c r="G152" s="240"/>
      <c r="H152" s="243">
        <v>7.938</v>
      </c>
      <c r="I152" s="244"/>
      <c r="J152" s="244"/>
      <c r="K152" s="240"/>
      <c r="L152" s="240"/>
      <c r="M152" s="245"/>
      <c r="N152" s="246"/>
      <c r="O152" s="247"/>
      <c r="P152" s="247"/>
      <c r="Q152" s="247"/>
      <c r="R152" s="247"/>
      <c r="S152" s="247"/>
      <c r="T152" s="247"/>
      <c r="U152" s="247"/>
      <c r="V152" s="247"/>
      <c r="W152" s="247"/>
      <c r="X152" s="248"/>
      <c r="Y152" s="13"/>
      <c r="Z152" s="13"/>
      <c r="AA152" s="13"/>
      <c r="AB152" s="13"/>
      <c r="AC152" s="13"/>
      <c r="AD152" s="13"/>
      <c r="AE152" s="13"/>
      <c r="AT152" s="249" t="s">
        <v>151</v>
      </c>
      <c r="AU152" s="249" t="s">
        <v>89</v>
      </c>
      <c r="AV152" s="13" t="s">
        <v>89</v>
      </c>
      <c r="AW152" s="13" t="s">
        <v>5</v>
      </c>
      <c r="AX152" s="13" t="s">
        <v>87</v>
      </c>
      <c r="AY152" s="249" t="s">
        <v>140</v>
      </c>
    </row>
    <row r="153" spans="1:65" s="2" customFormat="1" ht="24.15" customHeight="1">
      <c r="A153" s="37"/>
      <c r="B153" s="38"/>
      <c r="C153" s="220" t="s">
        <v>192</v>
      </c>
      <c r="D153" s="220" t="s">
        <v>142</v>
      </c>
      <c r="E153" s="221" t="s">
        <v>414</v>
      </c>
      <c r="F153" s="222" t="s">
        <v>415</v>
      </c>
      <c r="G153" s="223" t="s">
        <v>145</v>
      </c>
      <c r="H153" s="224">
        <v>50</v>
      </c>
      <c r="I153" s="225"/>
      <c r="J153" s="225"/>
      <c r="K153" s="226">
        <f>ROUND(P153*H153,2)</f>
        <v>0</v>
      </c>
      <c r="L153" s="222" t="s">
        <v>1</v>
      </c>
      <c r="M153" s="43"/>
      <c r="N153" s="227" t="s">
        <v>1</v>
      </c>
      <c r="O153" s="228" t="s">
        <v>42</v>
      </c>
      <c r="P153" s="229">
        <f>I153+J153</f>
        <v>0</v>
      </c>
      <c r="Q153" s="229">
        <f>ROUND(I153*H153,2)</f>
        <v>0</v>
      </c>
      <c r="R153" s="229">
        <f>ROUND(J153*H153,2)</f>
        <v>0</v>
      </c>
      <c r="S153" s="90"/>
      <c r="T153" s="230">
        <f>S153*H153</f>
        <v>0</v>
      </c>
      <c r="U153" s="230">
        <v>0</v>
      </c>
      <c r="V153" s="230">
        <f>U153*H153</f>
        <v>0</v>
      </c>
      <c r="W153" s="230">
        <v>0</v>
      </c>
      <c r="X153" s="231">
        <f>W153*H153</f>
        <v>0</v>
      </c>
      <c r="Y153" s="37"/>
      <c r="Z153" s="37"/>
      <c r="AA153" s="37"/>
      <c r="AB153" s="37"/>
      <c r="AC153" s="37"/>
      <c r="AD153" s="37"/>
      <c r="AE153" s="37"/>
      <c r="AR153" s="232" t="s">
        <v>147</v>
      </c>
      <c r="AT153" s="232" t="s">
        <v>142</v>
      </c>
      <c r="AU153" s="232" t="s">
        <v>89</v>
      </c>
      <c r="AY153" s="16" t="s">
        <v>140</v>
      </c>
      <c r="BE153" s="233">
        <f>IF(O153="základní",K153,0)</f>
        <v>0</v>
      </c>
      <c r="BF153" s="233">
        <f>IF(O153="snížená",K153,0)</f>
        <v>0</v>
      </c>
      <c r="BG153" s="233">
        <f>IF(O153="zákl. přenesená",K153,0)</f>
        <v>0</v>
      </c>
      <c r="BH153" s="233">
        <f>IF(O153="sníž. přenesená",K153,0)</f>
        <v>0</v>
      </c>
      <c r="BI153" s="233">
        <f>IF(O153="nulová",K153,0)</f>
        <v>0</v>
      </c>
      <c r="BJ153" s="16" t="s">
        <v>87</v>
      </c>
      <c r="BK153" s="233">
        <f>ROUND(P153*H153,2)</f>
        <v>0</v>
      </c>
      <c r="BL153" s="16" t="s">
        <v>147</v>
      </c>
      <c r="BM153" s="232" t="s">
        <v>416</v>
      </c>
    </row>
    <row r="154" spans="1:65" s="2" customFormat="1" ht="16.5" customHeight="1">
      <c r="A154" s="37"/>
      <c r="B154" s="38"/>
      <c r="C154" s="220" t="s">
        <v>201</v>
      </c>
      <c r="D154" s="220" t="s">
        <v>142</v>
      </c>
      <c r="E154" s="221" t="s">
        <v>231</v>
      </c>
      <c r="F154" s="222" t="s">
        <v>417</v>
      </c>
      <c r="G154" s="223" t="s">
        <v>310</v>
      </c>
      <c r="H154" s="224">
        <v>1</v>
      </c>
      <c r="I154" s="225"/>
      <c r="J154" s="225"/>
      <c r="K154" s="226">
        <f>ROUND(P154*H154,2)</f>
        <v>0</v>
      </c>
      <c r="L154" s="222" t="s">
        <v>1</v>
      </c>
      <c r="M154" s="43"/>
      <c r="N154" s="227" t="s">
        <v>1</v>
      </c>
      <c r="O154" s="228" t="s">
        <v>42</v>
      </c>
      <c r="P154" s="229">
        <f>I154+J154</f>
        <v>0</v>
      </c>
      <c r="Q154" s="229">
        <f>ROUND(I154*H154,2)</f>
        <v>0</v>
      </c>
      <c r="R154" s="229">
        <f>ROUND(J154*H154,2)</f>
        <v>0</v>
      </c>
      <c r="S154" s="90"/>
      <c r="T154" s="230">
        <f>S154*H154</f>
        <v>0</v>
      </c>
      <c r="U154" s="230">
        <v>0</v>
      </c>
      <c r="V154" s="230">
        <f>U154*H154</f>
        <v>0</v>
      </c>
      <c r="W154" s="230">
        <v>0</v>
      </c>
      <c r="X154" s="231">
        <f>W154*H154</f>
        <v>0</v>
      </c>
      <c r="Y154" s="37"/>
      <c r="Z154" s="37"/>
      <c r="AA154" s="37"/>
      <c r="AB154" s="37"/>
      <c r="AC154" s="37"/>
      <c r="AD154" s="37"/>
      <c r="AE154" s="37"/>
      <c r="AR154" s="232" t="s">
        <v>147</v>
      </c>
      <c r="AT154" s="232" t="s">
        <v>142</v>
      </c>
      <c r="AU154" s="232" t="s">
        <v>89</v>
      </c>
      <c r="AY154" s="16" t="s">
        <v>140</v>
      </c>
      <c r="BE154" s="233">
        <f>IF(O154="základní",K154,0)</f>
        <v>0</v>
      </c>
      <c r="BF154" s="233">
        <f>IF(O154="snížená",K154,0)</f>
        <v>0</v>
      </c>
      <c r="BG154" s="233">
        <f>IF(O154="zákl. přenesená",K154,0)</f>
        <v>0</v>
      </c>
      <c r="BH154" s="233">
        <f>IF(O154="sníž. přenesená",K154,0)</f>
        <v>0</v>
      </c>
      <c r="BI154" s="233">
        <f>IF(O154="nulová",K154,0)</f>
        <v>0</v>
      </c>
      <c r="BJ154" s="16" t="s">
        <v>87</v>
      </c>
      <c r="BK154" s="233">
        <f>ROUND(P154*H154,2)</f>
        <v>0</v>
      </c>
      <c r="BL154" s="16" t="s">
        <v>147</v>
      </c>
      <c r="BM154" s="232" t="s">
        <v>418</v>
      </c>
    </row>
    <row r="155" spans="1:65" s="2" customFormat="1" ht="16.5" customHeight="1">
      <c r="A155" s="37"/>
      <c r="B155" s="38"/>
      <c r="C155" s="220" t="s">
        <v>206</v>
      </c>
      <c r="D155" s="220" t="s">
        <v>142</v>
      </c>
      <c r="E155" s="221" t="s">
        <v>236</v>
      </c>
      <c r="F155" s="222" t="s">
        <v>419</v>
      </c>
      <c r="G155" s="223" t="s">
        <v>145</v>
      </c>
      <c r="H155" s="224">
        <v>7</v>
      </c>
      <c r="I155" s="225"/>
      <c r="J155" s="225"/>
      <c r="K155" s="226">
        <f>ROUND(P155*H155,2)</f>
        <v>0</v>
      </c>
      <c r="L155" s="222" t="s">
        <v>1</v>
      </c>
      <c r="M155" s="43"/>
      <c r="N155" s="227" t="s">
        <v>1</v>
      </c>
      <c r="O155" s="228" t="s">
        <v>42</v>
      </c>
      <c r="P155" s="229">
        <f>I155+J155</f>
        <v>0</v>
      </c>
      <c r="Q155" s="229">
        <f>ROUND(I155*H155,2)</f>
        <v>0</v>
      </c>
      <c r="R155" s="229">
        <f>ROUND(J155*H155,2)</f>
        <v>0</v>
      </c>
      <c r="S155" s="90"/>
      <c r="T155" s="230">
        <f>S155*H155</f>
        <v>0</v>
      </c>
      <c r="U155" s="230">
        <v>0</v>
      </c>
      <c r="V155" s="230">
        <f>U155*H155</f>
        <v>0</v>
      </c>
      <c r="W155" s="230">
        <v>0</v>
      </c>
      <c r="X155" s="231">
        <f>W155*H155</f>
        <v>0</v>
      </c>
      <c r="Y155" s="37"/>
      <c r="Z155" s="37"/>
      <c r="AA155" s="37"/>
      <c r="AB155" s="37"/>
      <c r="AC155" s="37"/>
      <c r="AD155" s="37"/>
      <c r="AE155" s="37"/>
      <c r="AR155" s="232" t="s">
        <v>147</v>
      </c>
      <c r="AT155" s="232" t="s">
        <v>142</v>
      </c>
      <c r="AU155" s="232" t="s">
        <v>89</v>
      </c>
      <c r="AY155" s="16" t="s">
        <v>140</v>
      </c>
      <c r="BE155" s="233">
        <f>IF(O155="základní",K155,0)</f>
        <v>0</v>
      </c>
      <c r="BF155" s="233">
        <f>IF(O155="snížená",K155,0)</f>
        <v>0</v>
      </c>
      <c r="BG155" s="233">
        <f>IF(O155="zákl. přenesená",K155,0)</f>
        <v>0</v>
      </c>
      <c r="BH155" s="233">
        <f>IF(O155="sníž. přenesená",K155,0)</f>
        <v>0</v>
      </c>
      <c r="BI155" s="233">
        <f>IF(O155="nulová",K155,0)</f>
        <v>0</v>
      </c>
      <c r="BJ155" s="16" t="s">
        <v>87</v>
      </c>
      <c r="BK155" s="233">
        <f>ROUND(P155*H155,2)</f>
        <v>0</v>
      </c>
      <c r="BL155" s="16" t="s">
        <v>147</v>
      </c>
      <c r="BM155" s="232" t="s">
        <v>420</v>
      </c>
    </row>
    <row r="156" spans="1:65" s="2" customFormat="1" ht="37.8" customHeight="1">
      <c r="A156" s="37"/>
      <c r="B156" s="38"/>
      <c r="C156" s="220" t="s">
        <v>211</v>
      </c>
      <c r="D156" s="220" t="s">
        <v>142</v>
      </c>
      <c r="E156" s="221" t="s">
        <v>421</v>
      </c>
      <c r="F156" s="222" t="s">
        <v>422</v>
      </c>
      <c r="G156" s="223" t="s">
        <v>145</v>
      </c>
      <c r="H156" s="224">
        <v>12</v>
      </c>
      <c r="I156" s="225"/>
      <c r="J156" s="225"/>
      <c r="K156" s="226">
        <f>ROUND(P156*H156,2)</f>
        <v>0</v>
      </c>
      <c r="L156" s="222" t="s">
        <v>1</v>
      </c>
      <c r="M156" s="43"/>
      <c r="N156" s="227" t="s">
        <v>1</v>
      </c>
      <c r="O156" s="228" t="s">
        <v>42</v>
      </c>
      <c r="P156" s="229">
        <f>I156+J156</f>
        <v>0</v>
      </c>
      <c r="Q156" s="229">
        <f>ROUND(I156*H156,2)</f>
        <v>0</v>
      </c>
      <c r="R156" s="229">
        <f>ROUND(J156*H156,2)</f>
        <v>0</v>
      </c>
      <c r="S156" s="90"/>
      <c r="T156" s="230">
        <f>S156*H156</f>
        <v>0</v>
      </c>
      <c r="U156" s="230">
        <v>0</v>
      </c>
      <c r="V156" s="230">
        <f>U156*H156</f>
        <v>0</v>
      </c>
      <c r="W156" s="230">
        <v>0</v>
      </c>
      <c r="X156" s="231">
        <f>W156*H156</f>
        <v>0</v>
      </c>
      <c r="Y156" s="37"/>
      <c r="Z156" s="37"/>
      <c r="AA156" s="37"/>
      <c r="AB156" s="37"/>
      <c r="AC156" s="37"/>
      <c r="AD156" s="37"/>
      <c r="AE156" s="37"/>
      <c r="AR156" s="232" t="s">
        <v>147</v>
      </c>
      <c r="AT156" s="232" t="s">
        <v>142</v>
      </c>
      <c r="AU156" s="232" t="s">
        <v>89</v>
      </c>
      <c r="AY156" s="16" t="s">
        <v>140</v>
      </c>
      <c r="BE156" s="233">
        <f>IF(O156="základní",K156,0)</f>
        <v>0</v>
      </c>
      <c r="BF156" s="233">
        <f>IF(O156="snížená",K156,0)</f>
        <v>0</v>
      </c>
      <c r="BG156" s="233">
        <f>IF(O156="zákl. přenesená",K156,0)</f>
        <v>0</v>
      </c>
      <c r="BH156" s="233">
        <f>IF(O156="sníž. přenesená",K156,0)</f>
        <v>0</v>
      </c>
      <c r="BI156" s="233">
        <f>IF(O156="nulová",K156,0)</f>
        <v>0</v>
      </c>
      <c r="BJ156" s="16" t="s">
        <v>87</v>
      </c>
      <c r="BK156" s="233">
        <f>ROUND(P156*H156,2)</f>
        <v>0</v>
      </c>
      <c r="BL156" s="16" t="s">
        <v>147</v>
      </c>
      <c r="BM156" s="232" t="s">
        <v>423</v>
      </c>
    </row>
    <row r="157" spans="1:47" s="2" customFormat="1" ht="12">
      <c r="A157" s="37"/>
      <c r="B157" s="38"/>
      <c r="C157" s="39"/>
      <c r="D157" s="234" t="s">
        <v>197</v>
      </c>
      <c r="E157" s="39"/>
      <c r="F157" s="235" t="s">
        <v>424</v>
      </c>
      <c r="G157" s="39"/>
      <c r="H157" s="39"/>
      <c r="I157" s="236"/>
      <c r="J157" s="236"/>
      <c r="K157" s="39"/>
      <c r="L157" s="39"/>
      <c r="M157" s="43"/>
      <c r="N157" s="237"/>
      <c r="O157" s="238"/>
      <c r="P157" s="90"/>
      <c r="Q157" s="90"/>
      <c r="R157" s="90"/>
      <c r="S157" s="90"/>
      <c r="T157" s="90"/>
      <c r="U157" s="90"/>
      <c r="V157" s="90"/>
      <c r="W157" s="90"/>
      <c r="X157" s="91"/>
      <c r="Y157" s="37"/>
      <c r="Z157" s="37"/>
      <c r="AA157" s="37"/>
      <c r="AB157" s="37"/>
      <c r="AC157" s="37"/>
      <c r="AD157" s="37"/>
      <c r="AE157" s="37"/>
      <c r="AT157" s="16" t="s">
        <v>197</v>
      </c>
      <c r="AU157" s="16" t="s">
        <v>89</v>
      </c>
    </row>
    <row r="158" spans="1:63" s="12" customFormat="1" ht="22.8" customHeight="1">
      <c r="A158" s="12"/>
      <c r="B158" s="203"/>
      <c r="C158" s="204"/>
      <c r="D158" s="205" t="s">
        <v>78</v>
      </c>
      <c r="E158" s="218" t="s">
        <v>244</v>
      </c>
      <c r="F158" s="218" t="s">
        <v>245</v>
      </c>
      <c r="G158" s="204"/>
      <c r="H158" s="204"/>
      <c r="I158" s="207"/>
      <c r="J158" s="207"/>
      <c r="K158" s="219">
        <f>BK158</f>
        <v>0</v>
      </c>
      <c r="L158" s="204"/>
      <c r="M158" s="209"/>
      <c r="N158" s="210"/>
      <c r="O158" s="211"/>
      <c r="P158" s="211"/>
      <c r="Q158" s="212">
        <f>SUM(Q159:Q160)</f>
        <v>0</v>
      </c>
      <c r="R158" s="212">
        <f>SUM(R159:R160)</f>
        <v>0</v>
      </c>
      <c r="S158" s="211"/>
      <c r="T158" s="213">
        <f>SUM(T159:T160)</f>
        <v>0</v>
      </c>
      <c r="U158" s="211"/>
      <c r="V158" s="213">
        <f>SUM(V159:V160)</f>
        <v>0</v>
      </c>
      <c r="W158" s="211"/>
      <c r="X158" s="214">
        <f>SUM(X159:X160)</f>
        <v>0</v>
      </c>
      <c r="Y158" s="12"/>
      <c r="Z158" s="12"/>
      <c r="AA158" s="12"/>
      <c r="AB158" s="12"/>
      <c r="AC158" s="12"/>
      <c r="AD158" s="12"/>
      <c r="AE158" s="12"/>
      <c r="AR158" s="215" t="s">
        <v>87</v>
      </c>
      <c r="AT158" s="216" t="s">
        <v>78</v>
      </c>
      <c r="AU158" s="216" t="s">
        <v>87</v>
      </c>
      <c r="AY158" s="215" t="s">
        <v>140</v>
      </c>
      <c r="BK158" s="217">
        <f>SUM(BK159:BK160)</f>
        <v>0</v>
      </c>
    </row>
    <row r="159" spans="1:65" s="2" customFormat="1" ht="44.25" customHeight="1">
      <c r="A159" s="37"/>
      <c r="B159" s="38"/>
      <c r="C159" s="220" t="s">
        <v>219</v>
      </c>
      <c r="D159" s="220" t="s">
        <v>142</v>
      </c>
      <c r="E159" s="221" t="s">
        <v>425</v>
      </c>
      <c r="F159" s="222" t="s">
        <v>426</v>
      </c>
      <c r="G159" s="223" t="s">
        <v>249</v>
      </c>
      <c r="H159" s="224">
        <v>9.43</v>
      </c>
      <c r="I159" s="225"/>
      <c r="J159" s="225"/>
      <c r="K159" s="226">
        <f>ROUND(P159*H159,2)</f>
        <v>0</v>
      </c>
      <c r="L159" s="222" t="s">
        <v>146</v>
      </c>
      <c r="M159" s="43"/>
      <c r="N159" s="227" t="s">
        <v>1</v>
      </c>
      <c r="O159" s="228" t="s">
        <v>42</v>
      </c>
      <c r="P159" s="229">
        <f>I159+J159</f>
        <v>0</v>
      </c>
      <c r="Q159" s="229">
        <f>ROUND(I159*H159,2)</f>
        <v>0</v>
      </c>
      <c r="R159" s="229">
        <f>ROUND(J159*H159,2)</f>
        <v>0</v>
      </c>
      <c r="S159" s="90"/>
      <c r="T159" s="230">
        <f>S159*H159</f>
        <v>0</v>
      </c>
      <c r="U159" s="230">
        <v>0</v>
      </c>
      <c r="V159" s="230">
        <f>U159*H159</f>
        <v>0</v>
      </c>
      <c r="W159" s="230">
        <v>0</v>
      </c>
      <c r="X159" s="231">
        <f>W159*H159</f>
        <v>0</v>
      </c>
      <c r="Y159" s="37"/>
      <c r="Z159" s="37"/>
      <c r="AA159" s="37"/>
      <c r="AB159" s="37"/>
      <c r="AC159" s="37"/>
      <c r="AD159" s="37"/>
      <c r="AE159" s="37"/>
      <c r="AR159" s="232" t="s">
        <v>147</v>
      </c>
      <c r="AT159" s="232" t="s">
        <v>142</v>
      </c>
      <c r="AU159" s="232" t="s">
        <v>89</v>
      </c>
      <c r="AY159" s="16" t="s">
        <v>140</v>
      </c>
      <c r="BE159" s="233">
        <f>IF(O159="základní",K159,0)</f>
        <v>0</v>
      </c>
      <c r="BF159" s="233">
        <f>IF(O159="snížená",K159,0)</f>
        <v>0</v>
      </c>
      <c r="BG159" s="233">
        <f>IF(O159="zákl. přenesená",K159,0)</f>
        <v>0</v>
      </c>
      <c r="BH159" s="233">
        <f>IF(O159="sníž. přenesená",K159,0)</f>
        <v>0</v>
      </c>
      <c r="BI159" s="233">
        <f>IF(O159="nulová",K159,0)</f>
        <v>0</v>
      </c>
      <c r="BJ159" s="16" t="s">
        <v>87</v>
      </c>
      <c r="BK159" s="233">
        <f>ROUND(P159*H159,2)</f>
        <v>0</v>
      </c>
      <c r="BL159" s="16" t="s">
        <v>147</v>
      </c>
      <c r="BM159" s="232" t="s">
        <v>427</v>
      </c>
    </row>
    <row r="160" spans="1:47" s="2" customFormat="1" ht="12">
      <c r="A160" s="37"/>
      <c r="B160" s="38"/>
      <c r="C160" s="39"/>
      <c r="D160" s="234" t="s">
        <v>149</v>
      </c>
      <c r="E160" s="39"/>
      <c r="F160" s="235" t="s">
        <v>428</v>
      </c>
      <c r="G160" s="39"/>
      <c r="H160" s="39"/>
      <c r="I160" s="236"/>
      <c r="J160" s="236"/>
      <c r="K160" s="39"/>
      <c r="L160" s="39"/>
      <c r="M160" s="43"/>
      <c r="N160" s="237"/>
      <c r="O160" s="238"/>
      <c r="P160" s="90"/>
      <c r="Q160" s="90"/>
      <c r="R160" s="90"/>
      <c r="S160" s="90"/>
      <c r="T160" s="90"/>
      <c r="U160" s="90"/>
      <c r="V160" s="90"/>
      <c r="W160" s="90"/>
      <c r="X160" s="91"/>
      <c r="Y160" s="37"/>
      <c r="Z160" s="37"/>
      <c r="AA160" s="37"/>
      <c r="AB160" s="37"/>
      <c r="AC160" s="37"/>
      <c r="AD160" s="37"/>
      <c r="AE160" s="37"/>
      <c r="AT160" s="16" t="s">
        <v>149</v>
      </c>
      <c r="AU160" s="16" t="s">
        <v>89</v>
      </c>
    </row>
    <row r="161" spans="1:63" s="12" customFormat="1" ht="25.9" customHeight="1">
      <c r="A161" s="12"/>
      <c r="B161" s="203"/>
      <c r="C161" s="204"/>
      <c r="D161" s="205" t="s">
        <v>78</v>
      </c>
      <c r="E161" s="206" t="s">
        <v>429</v>
      </c>
      <c r="F161" s="206" t="s">
        <v>430</v>
      </c>
      <c r="G161" s="204"/>
      <c r="H161" s="204"/>
      <c r="I161" s="207"/>
      <c r="J161" s="207"/>
      <c r="K161" s="208">
        <f>BK161</f>
        <v>0</v>
      </c>
      <c r="L161" s="204"/>
      <c r="M161" s="209"/>
      <c r="N161" s="210"/>
      <c r="O161" s="211"/>
      <c r="P161" s="211"/>
      <c r="Q161" s="212">
        <f>Q162</f>
        <v>0</v>
      </c>
      <c r="R161" s="212">
        <f>R162</f>
        <v>0</v>
      </c>
      <c r="S161" s="211"/>
      <c r="T161" s="213">
        <f>T162</f>
        <v>0</v>
      </c>
      <c r="U161" s="211"/>
      <c r="V161" s="213">
        <f>V162</f>
        <v>0.37870279999999995</v>
      </c>
      <c r="W161" s="211"/>
      <c r="X161" s="214">
        <f>X162</f>
        <v>0</v>
      </c>
      <c r="Y161" s="12"/>
      <c r="Z161" s="12"/>
      <c r="AA161" s="12"/>
      <c r="AB161" s="12"/>
      <c r="AC161" s="12"/>
      <c r="AD161" s="12"/>
      <c r="AE161" s="12"/>
      <c r="AR161" s="215" t="s">
        <v>89</v>
      </c>
      <c r="AT161" s="216" t="s">
        <v>78</v>
      </c>
      <c r="AU161" s="216" t="s">
        <v>79</v>
      </c>
      <c r="AY161" s="215" t="s">
        <v>140</v>
      </c>
      <c r="BK161" s="217">
        <f>BK162</f>
        <v>0</v>
      </c>
    </row>
    <row r="162" spans="1:63" s="12" customFormat="1" ht="22.8" customHeight="1">
      <c r="A162" s="12"/>
      <c r="B162" s="203"/>
      <c r="C162" s="204"/>
      <c r="D162" s="205" t="s">
        <v>78</v>
      </c>
      <c r="E162" s="218" t="s">
        <v>431</v>
      </c>
      <c r="F162" s="218" t="s">
        <v>432</v>
      </c>
      <c r="G162" s="204"/>
      <c r="H162" s="204"/>
      <c r="I162" s="207"/>
      <c r="J162" s="207"/>
      <c r="K162" s="219">
        <f>BK162</f>
        <v>0</v>
      </c>
      <c r="L162" s="204"/>
      <c r="M162" s="209"/>
      <c r="N162" s="210"/>
      <c r="O162" s="211"/>
      <c r="P162" s="211"/>
      <c r="Q162" s="212">
        <f>SUM(Q163:Q203)</f>
        <v>0</v>
      </c>
      <c r="R162" s="212">
        <f>SUM(R163:R203)</f>
        <v>0</v>
      </c>
      <c r="S162" s="211"/>
      <c r="T162" s="213">
        <f>SUM(T163:T203)</f>
        <v>0</v>
      </c>
      <c r="U162" s="211"/>
      <c r="V162" s="213">
        <f>SUM(V163:V203)</f>
        <v>0.37870279999999995</v>
      </c>
      <c r="W162" s="211"/>
      <c r="X162" s="214">
        <f>SUM(X163:X203)</f>
        <v>0</v>
      </c>
      <c r="Y162" s="12"/>
      <c r="Z162" s="12"/>
      <c r="AA162" s="12"/>
      <c r="AB162" s="12"/>
      <c r="AC162" s="12"/>
      <c r="AD162" s="12"/>
      <c r="AE162" s="12"/>
      <c r="AR162" s="215" t="s">
        <v>89</v>
      </c>
      <c r="AT162" s="216" t="s">
        <v>78</v>
      </c>
      <c r="AU162" s="216" t="s">
        <v>87</v>
      </c>
      <c r="AY162" s="215" t="s">
        <v>140</v>
      </c>
      <c r="BK162" s="217">
        <f>SUM(BK163:BK203)</f>
        <v>0</v>
      </c>
    </row>
    <row r="163" spans="1:65" s="2" customFormat="1" ht="37.8" customHeight="1">
      <c r="A163" s="37"/>
      <c r="B163" s="38"/>
      <c r="C163" s="220" t="s">
        <v>224</v>
      </c>
      <c r="D163" s="220" t="s">
        <v>142</v>
      </c>
      <c r="E163" s="221" t="s">
        <v>433</v>
      </c>
      <c r="F163" s="222" t="s">
        <v>434</v>
      </c>
      <c r="G163" s="223" t="s">
        <v>195</v>
      </c>
      <c r="H163" s="224">
        <v>15.6</v>
      </c>
      <c r="I163" s="225"/>
      <c r="J163" s="225"/>
      <c r="K163" s="226">
        <f>ROUND(P163*H163,2)</f>
        <v>0</v>
      </c>
      <c r="L163" s="222" t="s">
        <v>146</v>
      </c>
      <c r="M163" s="43"/>
      <c r="N163" s="227" t="s">
        <v>1</v>
      </c>
      <c r="O163" s="228" t="s">
        <v>42</v>
      </c>
      <c r="P163" s="229">
        <f>I163+J163</f>
        <v>0</v>
      </c>
      <c r="Q163" s="229">
        <f>ROUND(I163*H163,2)</f>
        <v>0</v>
      </c>
      <c r="R163" s="229">
        <f>ROUND(J163*H163,2)</f>
        <v>0</v>
      </c>
      <c r="S163" s="90"/>
      <c r="T163" s="230">
        <f>S163*H163</f>
        <v>0</v>
      </c>
      <c r="U163" s="230">
        <v>0</v>
      </c>
      <c r="V163" s="230">
        <f>U163*H163</f>
        <v>0</v>
      </c>
      <c r="W163" s="230">
        <v>0</v>
      </c>
      <c r="X163" s="231">
        <f>W163*H163</f>
        <v>0</v>
      </c>
      <c r="Y163" s="37"/>
      <c r="Z163" s="37"/>
      <c r="AA163" s="37"/>
      <c r="AB163" s="37"/>
      <c r="AC163" s="37"/>
      <c r="AD163" s="37"/>
      <c r="AE163" s="37"/>
      <c r="AR163" s="232" t="s">
        <v>235</v>
      </c>
      <c r="AT163" s="232" t="s">
        <v>142</v>
      </c>
      <c r="AU163" s="232" t="s">
        <v>89</v>
      </c>
      <c r="AY163" s="16" t="s">
        <v>140</v>
      </c>
      <c r="BE163" s="233">
        <f>IF(O163="základní",K163,0)</f>
        <v>0</v>
      </c>
      <c r="BF163" s="233">
        <f>IF(O163="snížená",K163,0)</f>
        <v>0</v>
      </c>
      <c r="BG163" s="233">
        <f>IF(O163="zákl. přenesená",K163,0)</f>
        <v>0</v>
      </c>
      <c r="BH163" s="233">
        <f>IF(O163="sníž. přenesená",K163,0)</f>
        <v>0</v>
      </c>
      <c r="BI163" s="233">
        <f>IF(O163="nulová",K163,0)</f>
        <v>0</v>
      </c>
      <c r="BJ163" s="16" t="s">
        <v>87</v>
      </c>
      <c r="BK163" s="233">
        <f>ROUND(P163*H163,2)</f>
        <v>0</v>
      </c>
      <c r="BL163" s="16" t="s">
        <v>235</v>
      </c>
      <c r="BM163" s="232" t="s">
        <v>435</v>
      </c>
    </row>
    <row r="164" spans="1:47" s="2" customFormat="1" ht="12">
      <c r="A164" s="37"/>
      <c r="B164" s="38"/>
      <c r="C164" s="39"/>
      <c r="D164" s="234" t="s">
        <v>197</v>
      </c>
      <c r="E164" s="39"/>
      <c r="F164" s="235" t="s">
        <v>424</v>
      </c>
      <c r="G164" s="39"/>
      <c r="H164" s="39"/>
      <c r="I164" s="236"/>
      <c r="J164" s="236"/>
      <c r="K164" s="39"/>
      <c r="L164" s="39"/>
      <c r="M164" s="43"/>
      <c r="N164" s="237"/>
      <c r="O164" s="238"/>
      <c r="P164" s="90"/>
      <c r="Q164" s="90"/>
      <c r="R164" s="90"/>
      <c r="S164" s="90"/>
      <c r="T164" s="90"/>
      <c r="U164" s="90"/>
      <c r="V164" s="90"/>
      <c r="W164" s="90"/>
      <c r="X164" s="91"/>
      <c r="Y164" s="37"/>
      <c r="Z164" s="37"/>
      <c r="AA164" s="37"/>
      <c r="AB164" s="37"/>
      <c r="AC164" s="37"/>
      <c r="AD164" s="37"/>
      <c r="AE164" s="37"/>
      <c r="AT164" s="16" t="s">
        <v>197</v>
      </c>
      <c r="AU164" s="16" t="s">
        <v>89</v>
      </c>
    </row>
    <row r="165" spans="1:51" s="13" customFormat="1" ht="12">
      <c r="A165" s="13"/>
      <c r="B165" s="239"/>
      <c r="C165" s="240"/>
      <c r="D165" s="234" t="s">
        <v>151</v>
      </c>
      <c r="E165" s="241" t="s">
        <v>1</v>
      </c>
      <c r="F165" s="242" t="s">
        <v>436</v>
      </c>
      <c r="G165" s="240"/>
      <c r="H165" s="243">
        <v>15.6</v>
      </c>
      <c r="I165" s="244"/>
      <c r="J165" s="244"/>
      <c r="K165" s="240"/>
      <c r="L165" s="240"/>
      <c r="M165" s="245"/>
      <c r="N165" s="246"/>
      <c r="O165" s="247"/>
      <c r="P165" s="247"/>
      <c r="Q165" s="247"/>
      <c r="R165" s="247"/>
      <c r="S165" s="247"/>
      <c r="T165" s="247"/>
      <c r="U165" s="247"/>
      <c r="V165" s="247"/>
      <c r="W165" s="247"/>
      <c r="X165" s="248"/>
      <c r="Y165" s="13"/>
      <c r="Z165" s="13"/>
      <c r="AA165" s="13"/>
      <c r="AB165" s="13"/>
      <c r="AC165" s="13"/>
      <c r="AD165" s="13"/>
      <c r="AE165" s="13"/>
      <c r="AT165" s="249" t="s">
        <v>151</v>
      </c>
      <c r="AU165" s="249" t="s">
        <v>89</v>
      </c>
      <c r="AV165" s="13" t="s">
        <v>89</v>
      </c>
      <c r="AW165" s="13" t="s">
        <v>5</v>
      </c>
      <c r="AX165" s="13" t="s">
        <v>79</v>
      </c>
      <c r="AY165" s="249" t="s">
        <v>140</v>
      </c>
    </row>
    <row r="166" spans="1:51" s="14" customFormat="1" ht="12">
      <c r="A166" s="14"/>
      <c r="B166" s="260"/>
      <c r="C166" s="261"/>
      <c r="D166" s="234" t="s">
        <v>151</v>
      </c>
      <c r="E166" s="262" t="s">
        <v>1</v>
      </c>
      <c r="F166" s="263" t="s">
        <v>166</v>
      </c>
      <c r="G166" s="261"/>
      <c r="H166" s="264">
        <v>15.6</v>
      </c>
      <c r="I166" s="265"/>
      <c r="J166" s="265"/>
      <c r="K166" s="261"/>
      <c r="L166" s="261"/>
      <c r="M166" s="266"/>
      <c r="N166" s="267"/>
      <c r="O166" s="268"/>
      <c r="P166" s="268"/>
      <c r="Q166" s="268"/>
      <c r="R166" s="268"/>
      <c r="S166" s="268"/>
      <c r="T166" s="268"/>
      <c r="U166" s="268"/>
      <c r="V166" s="268"/>
      <c r="W166" s="268"/>
      <c r="X166" s="269"/>
      <c r="Y166" s="14"/>
      <c r="Z166" s="14"/>
      <c r="AA166" s="14"/>
      <c r="AB166" s="14"/>
      <c r="AC166" s="14"/>
      <c r="AD166" s="14"/>
      <c r="AE166" s="14"/>
      <c r="AT166" s="270" t="s">
        <v>151</v>
      </c>
      <c r="AU166" s="270" t="s">
        <v>89</v>
      </c>
      <c r="AV166" s="14" t="s">
        <v>147</v>
      </c>
      <c r="AW166" s="14" t="s">
        <v>5</v>
      </c>
      <c r="AX166" s="14" t="s">
        <v>87</v>
      </c>
      <c r="AY166" s="270" t="s">
        <v>140</v>
      </c>
    </row>
    <row r="167" spans="1:65" s="2" customFormat="1" ht="16.5" customHeight="1">
      <c r="A167" s="37"/>
      <c r="B167" s="38"/>
      <c r="C167" s="250" t="s">
        <v>9</v>
      </c>
      <c r="D167" s="250" t="s">
        <v>158</v>
      </c>
      <c r="E167" s="251" t="s">
        <v>241</v>
      </c>
      <c r="F167" s="252" t="s">
        <v>437</v>
      </c>
      <c r="G167" s="253" t="s">
        <v>145</v>
      </c>
      <c r="H167" s="254">
        <v>4</v>
      </c>
      <c r="I167" s="255"/>
      <c r="J167" s="256"/>
      <c r="K167" s="257">
        <f>ROUND(P167*H167,2)</f>
        <v>0</v>
      </c>
      <c r="L167" s="252" t="s">
        <v>1</v>
      </c>
      <c r="M167" s="258"/>
      <c r="N167" s="259" t="s">
        <v>1</v>
      </c>
      <c r="O167" s="228" t="s">
        <v>42</v>
      </c>
      <c r="P167" s="229">
        <f>I167+J167</f>
        <v>0</v>
      </c>
      <c r="Q167" s="229">
        <f>ROUND(I167*H167,2)</f>
        <v>0</v>
      </c>
      <c r="R167" s="229">
        <f>ROUND(J167*H167,2)</f>
        <v>0</v>
      </c>
      <c r="S167" s="90"/>
      <c r="T167" s="230">
        <f>S167*H167</f>
        <v>0</v>
      </c>
      <c r="U167" s="230">
        <v>0</v>
      </c>
      <c r="V167" s="230">
        <f>U167*H167</f>
        <v>0</v>
      </c>
      <c r="W167" s="230">
        <v>0</v>
      </c>
      <c r="X167" s="231">
        <f>W167*H167</f>
        <v>0</v>
      </c>
      <c r="Y167" s="37"/>
      <c r="Z167" s="37"/>
      <c r="AA167" s="37"/>
      <c r="AB167" s="37"/>
      <c r="AC167" s="37"/>
      <c r="AD167" s="37"/>
      <c r="AE167" s="37"/>
      <c r="AR167" s="232" t="s">
        <v>438</v>
      </c>
      <c r="AT167" s="232" t="s">
        <v>158</v>
      </c>
      <c r="AU167" s="232" t="s">
        <v>89</v>
      </c>
      <c r="AY167" s="16" t="s">
        <v>140</v>
      </c>
      <c r="BE167" s="233">
        <f>IF(O167="základní",K167,0)</f>
        <v>0</v>
      </c>
      <c r="BF167" s="233">
        <f>IF(O167="snížená",K167,0)</f>
        <v>0</v>
      </c>
      <c r="BG167" s="233">
        <f>IF(O167="zákl. přenesená",K167,0)</f>
        <v>0</v>
      </c>
      <c r="BH167" s="233">
        <f>IF(O167="sníž. přenesená",K167,0)</f>
        <v>0</v>
      </c>
      <c r="BI167" s="233">
        <f>IF(O167="nulová",K167,0)</f>
        <v>0</v>
      </c>
      <c r="BJ167" s="16" t="s">
        <v>87</v>
      </c>
      <c r="BK167" s="233">
        <f>ROUND(P167*H167,2)</f>
        <v>0</v>
      </c>
      <c r="BL167" s="16" t="s">
        <v>235</v>
      </c>
      <c r="BM167" s="232" t="s">
        <v>439</v>
      </c>
    </row>
    <row r="168" spans="1:47" s="2" customFormat="1" ht="12">
      <c r="A168" s="37"/>
      <c r="B168" s="38"/>
      <c r="C168" s="39"/>
      <c r="D168" s="234" t="s">
        <v>197</v>
      </c>
      <c r="E168" s="39"/>
      <c r="F168" s="235" t="s">
        <v>424</v>
      </c>
      <c r="G168" s="39"/>
      <c r="H168" s="39"/>
      <c r="I168" s="236"/>
      <c r="J168" s="236"/>
      <c r="K168" s="39"/>
      <c r="L168" s="39"/>
      <c r="M168" s="43"/>
      <c r="N168" s="237"/>
      <c r="O168" s="238"/>
      <c r="P168" s="90"/>
      <c r="Q168" s="90"/>
      <c r="R168" s="90"/>
      <c r="S168" s="90"/>
      <c r="T168" s="90"/>
      <c r="U168" s="90"/>
      <c r="V168" s="90"/>
      <c r="W168" s="90"/>
      <c r="X168" s="91"/>
      <c r="Y168" s="37"/>
      <c r="Z168" s="37"/>
      <c r="AA168" s="37"/>
      <c r="AB168" s="37"/>
      <c r="AC168" s="37"/>
      <c r="AD168" s="37"/>
      <c r="AE168" s="37"/>
      <c r="AT168" s="16" t="s">
        <v>197</v>
      </c>
      <c r="AU168" s="16" t="s">
        <v>89</v>
      </c>
    </row>
    <row r="169" spans="1:65" s="2" customFormat="1" ht="24.15" customHeight="1">
      <c r="A169" s="37"/>
      <c r="B169" s="38"/>
      <c r="C169" s="220" t="s">
        <v>235</v>
      </c>
      <c r="D169" s="220" t="s">
        <v>142</v>
      </c>
      <c r="E169" s="221" t="s">
        <v>440</v>
      </c>
      <c r="F169" s="222" t="s">
        <v>441</v>
      </c>
      <c r="G169" s="223" t="s">
        <v>161</v>
      </c>
      <c r="H169" s="224">
        <v>1</v>
      </c>
      <c r="I169" s="225"/>
      <c r="J169" s="225"/>
      <c r="K169" s="226">
        <f>ROUND(P169*H169,2)</f>
        <v>0</v>
      </c>
      <c r="L169" s="222" t="s">
        <v>146</v>
      </c>
      <c r="M169" s="43"/>
      <c r="N169" s="227" t="s">
        <v>1</v>
      </c>
      <c r="O169" s="228" t="s">
        <v>42</v>
      </c>
      <c r="P169" s="229">
        <f>I169+J169</f>
        <v>0</v>
      </c>
      <c r="Q169" s="229">
        <f>ROUND(I169*H169,2)</f>
        <v>0</v>
      </c>
      <c r="R169" s="229">
        <f>ROUND(J169*H169,2)</f>
        <v>0</v>
      </c>
      <c r="S169" s="90"/>
      <c r="T169" s="230">
        <f>S169*H169</f>
        <v>0</v>
      </c>
      <c r="U169" s="230">
        <v>0.02447</v>
      </c>
      <c r="V169" s="230">
        <f>U169*H169</f>
        <v>0.02447</v>
      </c>
      <c r="W169" s="230">
        <v>0</v>
      </c>
      <c r="X169" s="231">
        <f>W169*H169</f>
        <v>0</v>
      </c>
      <c r="Y169" s="37"/>
      <c r="Z169" s="37"/>
      <c r="AA169" s="37"/>
      <c r="AB169" s="37"/>
      <c r="AC169" s="37"/>
      <c r="AD169" s="37"/>
      <c r="AE169" s="37"/>
      <c r="AR169" s="232" t="s">
        <v>235</v>
      </c>
      <c r="AT169" s="232" t="s">
        <v>142</v>
      </c>
      <c r="AU169" s="232" t="s">
        <v>89</v>
      </c>
      <c r="AY169" s="16" t="s">
        <v>140</v>
      </c>
      <c r="BE169" s="233">
        <f>IF(O169="základní",K169,0)</f>
        <v>0</v>
      </c>
      <c r="BF169" s="233">
        <f>IF(O169="snížená",K169,0)</f>
        <v>0</v>
      </c>
      <c r="BG169" s="233">
        <f>IF(O169="zákl. přenesená",K169,0)</f>
        <v>0</v>
      </c>
      <c r="BH169" s="233">
        <f>IF(O169="sníž. přenesená",K169,0)</f>
        <v>0</v>
      </c>
      <c r="BI169" s="233">
        <f>IF(O169="nulová",K169,0)</f>
        <v>0</v>
      </c>
      <c r="BJ169" s="16" t="s">
        <v>87</v>
      </c>
      <c r="BK169" s="233">
        <f>ROUND(P169*H169,2)</f>
        <v>0</v>
      </c>
      <c r="BL169" s="16" t="s">
        <v>235</v>
      </c>
      <c r="BM169" s="232" t="s">
        <v>442</v>
      </c>
    </row>
    <row r="170" spans="1:47" s="2" customFormat="1" ht="12">
      <c r="A170" s="37"/>
      <c r="B170" s="38"/>
      <c r="C170" s="39"/>
      <c r="D170" s="234" t="s">
        <v>149</v>
      </c>
      <c r="E170" s="39"/>
      <c r="F170" s="235" t="s">
        <v>443</v>
      </c>
      <c r="G170" s="39"/>
      <c r="H170" s="39"/>
      <c r="I170" s="236"/>
      <c r="J170" s="236"/>
      <c r="K170" s="39"/>
      <c r="L170" s="39"/>
      <c r="M170" s="43"/>
      <c r="N170" s="237"/>
      <c r="O170" s="238"/>
      <c r="P170" s="90"/>
      <c r="Q170" s="90"/>
      <c r="R170" s="90"/>
      <c r="S170" s="90"/>
      <c r="T170" s="90"/>
      <c r="U170" s="90"/>
      <c r="V170" s="90"/>
      <c r="W170" s="90"/>
      <c r="X170" s="91"/>
      <c r="Y170" s="37"/>
      <c r="Z170" s="37"/>
      <c r="AA170" s="37"/>
      <c r="AB170" s="37"/>
      <c r="AC170" s="37"/>
      <c r="AD170" s="37"/>
      <c r="AE170" s="37"/>
      <c r="AT170" s="16" t="s">
        <v>149</v>
      </c>
      <c r="AU170" s="16" t="s">
        <v>89</v>
      </c>
    </row>
    <row r="171" spans="1:47" s="2" customFormat="1" ht="12">
      <c r="A171" s="37"/>
      <c r="B171" s="38"/>
      <c r="C171" s="39"/>
      <c r="D171" s="234" t="s">
        <v>197</v>
      </c>
      <c r="E171" s="39"/>
      <c r="F171" s="235" t="s">
        <v>444</v>
      </c>
      <c r="G171" s="39"/>
      <c r="H171" s="39"/>
      <c r="I171" s="236"/>
      <c r="J171" s="236"/>
      <c r="K171" s="39"/>
      <c r="L171" s="39"/>
      <c r="M171" s="43"/>
      <c r="N171" s="237"/>
      <c r="O171" s="238"/>
      <c r="P171" s="90"/>
      <c r="Q171" s="90"/>
      <c r="R171" s="90"/>
      <c r="S171" s="90"/>
      <c r="T171" s="90"/>
      <c r="U171" s="90"/>
      <c r="V171" s="90"/>
      <c r="W171" s="90"/>
      <c r="X171" s="91"/>
      <c r="Y171" s="37"/>
      <c r="Z171" s="37"/>
      <c r="AA171" s="37"/>
      <c r="AB171" s="37"/>
      <c r="AC171" s="37"/>
      <c r="AD171" s="37"/>
      <c r="AE171" s="37"/>
      <c r="AT171" s="16" t="s">
        <v>197</v>
      </c>
      <c r="AU171" s="16" t="s">
        <v>89</v>
      </c>
    </row>
    <row r="172" spans="1:65" s="2" customFormat="1" ht="33" customHeight="1">
      <c r="A172" s="37"/>
      <c r="B172" s="38"/>
      <c r="C172" s="220" t="s">
        <v>240</v>
      </c>
      <c r="D172" s="220" t="s">
        <v>142</v>
      </c>
      <c r="E172" s="221" t="s">
        <v>445</v>
      </c>
      <c r="F172" s="222" t="s">
        <v>446</v>
      </c>
      <c r="G172" s="223" t="s">
        <v>214</v>
      </c>
      <c r="H172" s="224">
        <v>20</v>
      </c>
      <c r="I172" s="225"/>
      <c r="J172" s="225"/>
      <c r="K172" s="226">
        <f>ROUND(P172*H172,2)</f>
        <v>0</v>
      </c>
      <c r="L172" s="222" t="s">
        <v>146</v>
      </c>
      <c r="M172" s="43"/>
      <c r="N172" s="227" t="s">
        <v>1</v>
      </c>
      <c r="O172" s="228" t="s">
        <v>42</v>
      </c>
      <c r="P172" s="229">
        <f>I172+J172</f>
        <v>0</v>
      </c>
      <c r="Q172" s="229">
        <f>ROUND(I172*H172,2)</f>
        <v>0</v>
      </c>
      <c r="R172" s="229">
        <f>ROUND(J172*H172,2)</f>
        <v>0</v>
      </c>
      <c r="S172" s="90"/>
      <c r="T172" s="230">
        <f>S172*H172</f>
        <v>0</v>
      </c>
      <c r="U172" s="230">
        <v>0</v>
      </c>
      <c r="V172" s="230">
        <f>U172*H172</f>
        <v>0</v>
      </c>
      <c r="W172" s="230">
        <v>0</v>
      </c>
      <c r="X172" s="231">
        <f>W172*H172</f>
        <v>0</v>
      </c>
      <c r="Y172" s="37"/>
      <c r="Z172" s="37"/>
      <c r="AA172" s="37"/>
      <c r="AB172" s="37"/>
      <c r="AC172" s="37"/>
      <c r="AD172" s="37"/>
      <c r="AE172" s="37"/>
      <c r="AR172" s="232" t="s">
        <v>235</v>
      </c>
      <c r="AT172" s="232" t="s">
        <v>142</v>
      </c>
      <c r="AU172" s="232" t="s">
        <v>89</v>
      </c>
      <c r="AY172" s="16" t="s">
        <v>140</v>
      </c>
      <c r="BE172" s="233">
        <f>IF(O172="základní",K172,0)</f>
        <v>0</v>
      </c>
      <c r="BF172" s="233">
        <f>IF(O172="snížená",K172,0)</f>
        <v>0</v>
      </c>
      <c r="BG172" s="233">
        <f>IF(O172="zákl. přenesená",K172,0)</f>
        <v>0</v>
      </c>
      <c r="BH172" s="233">
        <f>IF(O172="sníž. přenesená",K172,0)</f>
        <v>0</v>
      </c>
      <c r="BI172" s="233">
        <f>IF(O172="nulová",K172,0)</f>
        <v>0</v>
      </c>
      <c r="BJ172" s="16" t="s">
        <v>87</v>
      </c>
      <c r="BK172" s="233">
        <f>ROUND(P172*H172,2)</f>
        <v>0</v>
      </c>
      <c r="BL172" s="16" t="s">
        <v>235</v>
      </c>
      <c r="BM172" s="232" t="s">
        <v>447</v>
      </c>
    </row>
    <row r="173" spans="1:47" s="2" customFormat="1" ht="12">
      <c r="A173" s="37"/>
      <c r="B173" s="38"/>
      <c r="C173" s="39"/>
      <c r="D173" s="234" t="s">
        <v>149</v>
      </c>
      <c r="E173" s="39"/>
      <c r="F173" s="235" t="s">
        <v>448</v>
      </c>
      <c r="G173" s="39"/>
      <c r="H173" s="39"/>
      <c r="I173" s="236"/>
      <c r="J173" s="236"/>
      <c r="K173" s="39"/>
      <c r="L173" s="39"/>
      <c r="M173" s="43"/>
      <c r="N173" s="237"/>
      <c r="O173" s="238"/>
      <c r="P173" s="90"/>
      <c r="Q173" s="90"/>
      <c r="R173" s="90"/>
      <c r="S173" s="90"/>
      <c r="T173" s="90"/>
      <c r="U173" s="90"/>
      <c r="V173" s="90"/>
      <c r="W173" s="90"/>
      <c r="X173" s="91"/>
      <c r="Y173" s="37"/>
      <c r="Z173" s="37"/>
      <c r="AA173" s="37"/>
      <c r="AB173" s="37"/>
      <c r="AC173" s="37"/>
      <c r="AD173" s="37"/>
      <c r="AE173" s="37"/>
      <c r="AT173" s="16" t="s">
        <v>149</v>
      </c>
      <c r="AU173" s="16" t="s">
        <v>89</v>
      </c>
    </row>
    <row r="174" spans="1:47" s="2" customFormat="1" ht="12">
      <c r="A174" s="37"/>
      <c r="B174" s="38"/>
      <c r="C174" s="39"/>
      <c r="D174" s="234" t="s">
        <v>197</v>
      </c>
      <c r="E174" s="39"/>
      <c r="F174" s="235" t="s">
        <v>424</v>
      </c>
      <c r="G174" s="39"/>
      <c r="H174" s="39"/>
      <c r="I174" s="236"/>
      <c r="J174" s="236"/>
      <c r="K174" s="39"/>
      <c r="L174" s="39"/>
      <c r="M174" s="43"/>
      <c r="N174" s="237"/>
      <c r="O174" s="238"/>
      <c r="P174" s="90"/>
      <c r="Q174" s="90"/>
      <c r="R174" s="90"/>
      <c r="S174" s="90"/>
      <c r="T174" s="90"/>
      <c r="U174" s="90"/>
      <c r="V174" s="90"/>
      <c r="W174" s="90"/>
      <c r="X174" s="91"/>
      <c r="Y174" s="37"/>
      <c r="Z174" s="37"/>
      <c r="AA174" s="37"/>
      <c r="AB174" s="37"/>
      <c r="AC174" s="37"/>
      <c r="AD174" s="37"/>
      <c r="AE174" s="37"/>
      <c r="AT174" s="16" t="s">
        <v>197</v>
      </c>
      <c r="AU174" s="16" t="s">
        <v>89</v>
      </c>
    </row>
    <row r="175" spans="1:51" s="13" customFormat="1" ht="12">
      <c r="A175" s="13"/>
      <c r="B175" s="239"/>
      <c r="C175" s="240"/>
      <c r="D175" s="234" t="s">
        <v>151</v>
      </c>
      <c r="E175" s="241" t="s">
        <v>1</v>
      </c>
      <c r="F175" s="242" t="s">
        <v>449</v>
      </c>
      <c r="G175" s="240"/>
      <c r="H175" s="243">
        <v>20</v>
      </c>
      <c r="I175" s="244"/>
      <c r="J175" s="244"/>
      <c r="K175" s="240"/>
      <c r="L175" s="240"/>
      <c r="M175" s="245"/>
      <c r="N175" s="246"/>
      <c r="O175" s="247"/>
      <c r="P175" s="247"/>
      <c r="Q175" s="247"/>
      <c r="R175" s="247"/>
      <c r="S175" s="247"/>
      <c r="T175" s="247"/>
      <c r="U175" s="247"/>
      <c r="V175" s="247"/>
      <c r="W175" s="247"/>
      <c r="X175" s="248"/>
      <c r="Y175" s="13"/>
      <c r="Z175" s="13"/>
      <c r="AA175" s="13"/>
      <c r="AB175" s="13"/>
      <c r="AC175" s="13"/>
      <c r="AD175" s="13"/>
      <c r="AE175" s="13"/>
      <c r="AT175" s="249" t="s">
        <v>151</v>
      </c>
      <c r="AU175" s="249" t="s">
        <v>89</v>
      </c>
      <c r="AV175" s="13" t="s">
        <v>89</v>
      </c>
      <c r="AW175" s="13" t="s">
        <v>5</v>
      </c>
      <c r="AX175" s="13" t="s">
        <v>79</v>
      </c>
      <c r="AY175" s="249" t="s">
        <v>140</v>
      </c>
    </row>
    <row r="176" spans="1:51" s="14" customFormat="1" ht="12">
      <c r="A176" s="14"/>
      <c r="B176" s="260"/>
      <c r="C176" s="261"/>
      <c r="D176" s="234" t="s">
        <v>151</v>
      </c>
      <c r="E176" s="262" t="s">
        <v>1</v>
      </c>
      <c r="F176" s="263" t="s">
        <v>166</v>
      </c>
      <c r="G176" s="261"/>
      <c r="H176" s="264">
        <v>20</v>
      </c>
      <c r="I176" s="265"/>
      <c r="J176" s="265"/>
      <c r="K176" s="261"/>
      <c r="L176" s="261"/>
      <c r="M176" s="266"/>
      <c r="N176" s="267"/>
      <c r="O176" s="268"/>
      <c r="P176" s="268"/>
      <c r="Q176" s="268"/>
      <c r="R176" s="268"/>
      <c r="S176" s="268"/>
      <c r="T176" s="268"/>
      <c r="U176" s="268"/>
      <c r="V176" s="268"/>
      <c r="W176" s="268"/>
      <c r="X176" s="269"/>
      <c r="Y176" s="14"/>
      <c r="Z176" s="14"/>
      <c r="AA176" s="14"/>
      <c r="AB176" s="14"/>
      <c r="AC176" s="14"/>
      <c r="AD176" s="14"/>
      <c r="AE176" s="14"/>
      <c r="AT176" s="270" t="s">
        <v>151</v>
      </c>
      <c r="AU176" s="270" t="s">
        <v>89</v>
      </c>
      <c r="AV176" s="14" t="s">
        <v>147</v>
      </c>
      <c r="AW176" s="14" t="s">
        <v>5</v>
      </c>
      <c r="AX176" s="14" t="s">
        <v>87</v>
      </c>
      <c r="AY176" s="270" t="s">
        <v>140</v>
      </c>
    </row>
    <row r="177" spans="1:65" s="2" customFormat="1" ht="16.5" customHeight="1">
      <c r="A177" s="37"/>
      <c r="B177" s="38"/>
      <c r="C177" s="250" t="s">
        <v>246</v>
      </c>
      <c r="D177" s="250" t="s">
        <v>158</v>
      </c>
      <c r="E177" s="251" t="s">
        <v>450</v>
      </c>
      <c r="F177" s="252" t="s">
        <v>451</v>
      </c>
      <c r="G177" s="253" t="s">
        <v>195</v>
      </c>
      <c r="H177" s="254">
        <v>52.1</v>
      </c>
      <c r="I177" s="255"/>
      <c r="J177" s="256"/>
      <c r="K177" s="257">
        <f>ROUND(P177*H177,2)</f>
        <v>0</v>
      </c>
      <c r="L177" s="252" t="s">
        <v>1</v>
      </c>
      <c r="M177" s="258"/>
      <c r="N177" s="259" t="s">
        <v>1</v>
      </c>
      <c r="O177" s="228" t="s">
        <v>42</v>
      </c>
      <c r="P177" s="229">
        <f>I177+J177</f>
        <v>0</v>
      </c>
      <c r="Q177" s="229">
        <f>ROUND(I177*H177,2)</f>
        <v>0</v>
      </c>
      <c r="R177" s="229">
        <f>ROUND(J177*H177,2)</f>
        <v>0</v>
      </c>
      <c r="S177" s="90"/>
      <c r="T177" s="230">
        <f>S177*H177</f>
        <v>0</v>
      </c>
      <c r="U177" s="230">
        <v>0</v>
      </c>
      <c r="V177" s="230">
        <f>U177*H177</f>
        <v>0</v>
      </c>
      <c r="W177" s="230">
        <v>0</v>
      </c>
      <c r="X177" s="231">
        <f>W177*H177</f>
        <v>0</v>
      </c>
      <c r="Y177" s="37"/>
      <c r="Z177" s="37"/>
      <c r="AA177" s="37"/>
      <c r="AB177" s="37"/>
      <c r="AC177" s="37"/>
      <c r="AD177" s="37"/>
      <c r="AE177" s="37"/>
      <c r="AR177" s="232" t="s">
        <v>438</v>
      </c>
      <c r="AT177" s="232" t="s">
        <v>158</v>
      </c>
      <c r="AU177" s="232" t="s">
        <v>89</v>
      </c>
      <c r="AY177" s="16" t="s">
        <v>140</v>
      </c>
      <c r="BE177" s="233">
        <f>IF(O177="základní",K177,0)</f>
        <v>0</v>
      </c>
      <c r="BF177" s="233">
        <f>IF(O177="snížená",K177,0)</f>
        <v>0</v>
      </c>
      <c r="BG177" s="233">
        <f>IF(O177="zákl. přenesená",K177,0)</f>
        <v>0</v>
      </c>
      <c r="BH177" s="233">
        <f>IF(O177="sníž. přenesená",K177,0)</f>
        <v>0</v>
      </c>
      <c r="BI177" s="233">
        <f>IF(O177="nulová",K177,0)</f>
        <v>0</v>
      </c>
      <c r="BJ177" s="16" t="s">
        <v>87</v>
      </c>
      <c r="BK177" s="233">
        <f>ROUND(P177*H177,2)</f>
        <v>0</v>
      </c>
      <c r="BL177" s="16" t="s">
        <v>235</v>
      </c>
      <c r="BM177" s="232" t="s">
        <v>452</v>
      </c>
    </row>
    <row r="178" spans="1:47" s="2" customFormat="1" ht="12">
      <c r="A178" s="37"/>
      <c r="B178" s="38"/>
      <c r="C178" s="39"/>
      <c r="D178" s="234" t="s">
        <v>197</v>
      </c>
      <c r="E178" s="39"/>
      <c r="F178" s="235" t="s">
        <v>424</v>
      </c>
      <c r="G178" s="39"/>
      <c r="H178" s="39"/>
      <c r="I178" s="236"/>
      <c r="J178" s="236"/>
      <c r="K178" s="39"/>
      <c r="L178" s="39"/>
      <c r="M178" s="43"/>
      <c r="N178" s="237"/>
      <c r="O178" s="238"/>
      <c r="P178" s="90"/>
      <c r="Q178" s="90"/>
      <c r="R178" s="90"/>
      <c r="S178" s="90"/>
      <c r="T178" s="90"/>
      <c r="U178" s="90"/>
      <c r="V178" s="90"/>
      <c r="W178" s="90"/>
      <c r="X178" s="91"/>
      <c r="Y178" s="37"/>
      <c r="Z178" s="37"/>
      <c r="AA178" s="37"/>
      <c r="AB178" s="37"/>
      <c r="AC178" s="37"/>
      <c r="AD178" s="37"/>
      <c r="AE178" s="37"/>
      <c r="AT178" s="16" t="s">
        <v>197</v>
      </c>
      <c r="AU178" s="16" t="s">
        <v>89</v>
      </c>
    </row>
    <row r="179" spans="1:51" s="13" customFormat="1" ht="12">
      <c r="A179" s="13"/>
      <c r="B179" s="239"/>
      <c r="C179" s="240"/>
      <c r="D179" s="234" t="s">
        <v>151</v>
      </c>
      <c r="E179" s="241" t="s">
        <v>1</v>
      </c>
      <c r="F179" s="242" t="s">
        <v>453</v>
      </c>
      <c r="G179" s="240"/>
      <c r="H179" s="243">
        <v>44.1</v>
      </c>
      <c r="I179" s="244"/>
      <c r="J179" s="244"/>
      <c r="K179" s="240"/>
      <c r="L179" s="240"/>
      <c r="M179" s="245"/>
      <c r="N179" s="246"/>
      <c r="O179" s="247"/>
      <c r="P179" s="247"/>
      <c r="Q179" s="247"/>
      <c r="R179" s="247"/>
      <c r="S179" s="247"/>
      <c r="T179" s="247"/>
      <c r="U179" s="247"/>
      <c r="V179" s="247"/>
      <c r="W179" s="247"/>
      <c r="X179" s="248"/>
      <c r="Y179" s="13"/>
      <c r="Z179" s="13"/>
      <c r="AA179" s="13"/>
      <c r="AB179" s="13"/>
      <c r="AC179" s="13"/>
      <c r="AD179" s="13"/>
      <c r="AE179" s="13"/>
      <c r="AT179" s="249" t="s">
        <v>151</v>
      </c>
      <c r="AU179" s="249" t="s">
        <v>89</v>
      </c>
      <c r="AV179" s="13" t="s">
        <v>89</v>
      </c>
      <c r="AW179" s="13" t="s">
        <v>5</v>
      </c>
      <c r="AX179" s="13" t="s">
        <v>79</v>
      </c>
      <c r="AY179" s="249" t="s">
        <v>140</v>
      </c>
    </row>
    <row r="180" spans="1:51" s="13" customFormat="1" ht="12">
      <c r="A180" s="13"/>
      <c r="B180" s="239"/>
      <c r="C180" s="240"/>
      <c r="D180" s="234" t="s">
        <v>151</v>
      </c>
      <c r="E180" s="241" t="s">
        <v>1</v>
      </c>
      <c r="F180" s="242" t="s">
        <v>454</v>
      </c>
      <c r="G180" s="240"/>
      <c r="H180" s="243">
        <v>8</v>
      </c>
      <c r="I180" s="244"/>
      <c r="J180" s="244"/>
      <c r="K180" s="240"/>
      <c r="L180" s="240"/>
      <c r="M180" s="245"/>
      <c r="N180" s="246"/>
      <c r="O180" s="247"/>
      <c r="P180" s="247"/>
      <c r="Q180" s="247"/>
      <c r="R180" s="247"/>
      <c r="S180" s="247"/>
      <c r="T180" s="247"/>
      <c r="U180" s="247"/>
      <c r="V180" s="247"/>
      <c r="W180" s="247"/>
      <c r="X180" s="248"/>
      <c r="Y180" s="13"/>
      <c r="Z180" s="13"/>
      <c r="AA180" s="13"/>
      <c r="AB180" s="13"/>
      <c r="AC180" s="13"/>
      <c r="AD180" s="13"/>
      <c r="AE180" s="13"/>
      <c r="AT180" s="249" t="s">
        <v>151</v>
      </c>
      <c r="AU180" s="249" t="s">
        <v>89</v>
      </c>
      <c r="AV180" s="13" t="s">
        <v>89</v>
      </c>
      <c r="AW180" s="13" t="s">
        <v>5</v>
      </c>
      <c r="AX180" s="13" t="s">
        <v>79</v>
      </c>
      <c r="AY180" s="249" t="s">
        <v>140</v>
      </c>
    </row>
    <row r="181" spans="1:51" s="14" customFormat="1" ht="12">
      <c r="A181" s="14"/>
      <c r="B181" s="260"/>
      <c r="C181" s="261"/>
      <c r="D181" s="234" t="s">
        <v>151</v>
      </c>
      <c r="E181" s="262" t="s">
        <v>1</v>
      </c>
      <c r="F181" s="263" t="s">
        <v>166</v>
      </c>
      <c r="G181" s="261"/>
      <c r="H181" s="264">
        <v>52.1</v>
      </c>
      <c r="I181" s="265"/>
      <c r="J181" s="265"/>
      <c r="K181" s="261"/>
      <c r="L181" s="261"/>
      <c r="M181" s="266"/>
      <c r="N181" s="267"/>
      <c r="O181" s="268"/>
      <c r="P181" s="268"/>
      <c r="Q181" s="268"/>
      <c r="R181" s="268"/>
      <c r="S181" s="268"/>
      <c r="T181" s="268"/>
      <c r="U181" s="268"/>
      <c r="V181" s="268"/>
      <c r="W181" s="268"/>
      <c r="X181" s="269"/>
      <c r="Y181" s="14"/>
      <c r="Z181" s="14"/>
      <c r="AA181" s="14"/>
      <c r="AB181" s="14"/>
      <c r="AC181" s="14"/>
      <c r="AD181" s="14"/>
      <c r="AE181" s="14"/>
      <c r="AT181" s="270" t="s">
        <v>151</v>
      </c>
      <c r="AU181" s="270" t="s">
        <v>89</v>
      </c>
      <c r="AV181" s="14" t="s">
        <v>147</v>
      </c>
      <c r="AW181" s="14" t="s">
        <v>5</v>
      </c>
      <c r="AX181" s="14" t="s">
        <v>87</v>
      </c>
      <c r="AY181" s="270" t="s">
        <v>140</v>
      </c>
    </row>
    <row r="182" spans="1:65" s="2" customFormat="1" ht="44.25" customHeight="1">
      <c r="A182" s="37"/>
      <c r="B182" s="38"/>
      <c r="C182" s="220" t="s">
        <v>252</v>
      </c>
      <c r="D182" s="220" t="s">
        <v>142</v>
      </c>
      <c r="E182" s="221" t="s">
        <v>455</v>
      </c>
      <c r="F182" s="222" t="s">
        <v>456</v>
      </c>
      <c r="G182" s="223" t="s">
        <v>214</v>
      </c>
      <c r="H182" s="224">
        <v>20</v>
      </c>
      <c r="I182" s="225"/>
      <c r="J182" s="225"/>
      <c r="K182" s="226">
        <f>ROUND(P182*H182,2)</f>
        <v>0</v>
      </c>
      <c r="L182" s="222" t="s">
        <v>146</v>
      </c>
      <c r="M182" s="43"/>
      <c r="N182" s="227" t="s">
        <v>1</v>
      </c>
      <c r="O182" s="228" t="s">
        <v>42</v>
      </c>
      <c r="P182" s="229">
        <f>I182+J182</f>
        <v>0</v>
      </c>
      <c r="Q182" s="229">
        <f>ROUND(I182*H182,2)</f>
        <v>0</v>
      </c>
      <c r="R182" s="229">
        <f>ROUND(J182*H182,2)</f>
        <v>0</v>
      </c>
      <c r="S182" s="90"/>
      <c r="T182" s="230">
        <f>S182*H182</f>
        <v>0</v>
      </c>
      <c r="U182" s="230">
        <v>0.00021</v>
      </c>
      <c r="V182" s="230">
        <f>U182*H182</f>
        <v>0.004200000000000001</v>
      </c>
      <c r="W182" s="230">
        <v>0</v>
      </c>
      <c r="X182" s="231">
        <f>W182*H182</f>
        <v>0</v>
      </c>
      <c r="Y182" s="37"/>
      <c r="Z182" s="37"/>
      <c r="AA182" s="37"/>
      <c r="AB182" s="37"/>
      <c r="AC182" s="37"/>
      <c r="AD182" s="37"/>
      <c r="AE182" s="37"/>
      <c r="AR182" s="232" t="s">
        <v>235</v>
      </c>
      <c r="AT182" s="232" t="s">
        <v>142</v>
      </c>
      <c r="AU182" s="232" t="s">
        <v>89</v>
      </c>
      <c r="AY182" s="16" t="s">
        <v>140</v>
      </c>
      <c r="BE182" s="233">
        <f>IF(O182="základní",K182,0)</f>
        <v>0</v>
      </c>
      <c r="BF182" s="233">
        <f>IF(O182="snížená",K182,0)</f>
        <v>0</v>
      </c>
      <c r="BG182" s="233">
        <f>IF(O182="zákl. přenesená",K182,0)</f>
        <v>0</v>
      </c>
      <c r="BH182" s="233">
        <f>IF(O182="sníž. přenesená",K182,0)</f>
        <v>0</v>
      </c>
      <c r="BI182" s="233">
        <f>IF(O182="nulová",K182,0)</f>
        <v>0</v>
      </c>
      <c r="BJ182" s="16" t="s">
        <v>87</v>
      </c>
      <c r="BK182" s="233">
        <f>ROUND(P182*H182,2)</f>
        <v>0</v>
      </c>
      <c r="BL182" s="16" t="s">
        <v>235</v>
      </c>
      <c r="BM182" s="232" t="s">
        <v>457</v>
      </c>
    </row>
    <row r="183" spans="1:47" s="2" customFormat="1" ht="12">
      <c r="A183" s="37"/>
      <c r="B183" s="38"/>
      <c r="C183" s="39"/>
      <c r="D183" s="234" t="s">
        <v>149</v>
      </c>
      <c r="E183" s="39"/>
      <c r="F183" s="235" t="s">
        <v>448</v>
      </c>
      <c r="G183" s="39"/>
      <c r="H183" s="39"/>
      <c r="I183" s="236"/>
      <c r="J183" s="236"/>
      <c r="K183" s="39"/>
      <c r="L183" s="39"/>
      <c r="M183" s="43"/>
      <c r="N183" s="237"/>
      <c r="O183" s="238"/>
      <c r="P183" s="90"/>
      <c r="Q183" s="90"/>
      <c r="R183" s="90"/>
      <c r="S183" s="90"/>
      <c r="T183" s="90"/>
      <c r="U183" s="90"/>
      <c r="V183" s="90"/>
      <c r="W183" s="90"/>
      <c r="X183" s="91"/>
      <c r="Y183" s="37"/>
      <c r="Z183" s="37"/>
      <c r="AA183" s="37"/>
      <c r="AB183" s="37"/>
      <c r="AC183" s="37"/>
      <c r="AD183" s="37"/>
      <c r="AE183" s="37"/>
      <c r="AT183" s="16" t="s">
        <v>149</v>
      </c>
      <c r="AU183" s="16" t="s">
        <v>89</v>
      </c>
    </row>
    <row r="184" spans="1:47" s="2" customFormat="1" ht="12">
      <c r="A184" s="37"/>
      <c r="B184" s="38"/>
      <c r="C184" s="39"/>
      <c r="D184" s="234" t="s">
        <v>197</v>
      </c>
      <c r="E184" s="39"/>
      <c r="F184" s="235" t="s">
        <v>424</v>
      </c>
      <c r="G184" s="39"/>
      <c r="H184" s="39"/>
      <c r="I184" s="236"/>
      <c r="J184" s="236"/>
      <c r="K184" s="39"/>
      <c r="L184" s="39"/>
      <c r="M184" s="43"/>
      <c r="N184" s="237"/>
      <c r="O184" s="238"/>
      <c r="P184" s="90"/>
      <c r="Q184" s="90"/>
      <c r="R184" s="90"/>
      <c r="S184" s="90"/>
      <c r="T184" s="90"/>
      <c r="U184" s="90"/>
      <c r="V184" s="90"/>
      <c r="W184" s="90"/>
      <c r="X184" s="91"/>
      <c r="Y184" s="37"/>
      <c r="Z184" s="37"/>
      <c r="AA184" s="37"/>
      <c r="AB184" s="37"/>
      <c r="AC184" s="37"/>
      <c r="AD184" s="37"/>
      <c r="AE184" s="37"/>
      <c r="AT184" s="16" t="s">
        <v>197</v>
      </c>
      <c r="AU184" s="16" t="s">
        <v>89</v>
      </c>
    </row>
    <row r="185" spans="1:65" s="2" customFormat="1" ht="24.15" customHeight="1">
      <c r="A185" s="37"/>
      <c r="B185" s="38"/>
      <c r="C185" s="250" t="s">
        <v>258</v>
      </c>
      <c r="D185" s="250" t="s">
        <v>158</v>
      </c>
      <c r="E185" s="251" t="s">
        <v>458</v>
      </c>
      <c r="F185" s="252" t="s">
        <v>459</v>
      </c>
      <c r="G185" s="253" t="s">
        <v>214</v>
      </c>
      <c r="H185" s="254">
        <v>22</v>
      </c>
      <c r="I185" s="255"/>
      <c r="J185" s="256"/>
      <c r="K185" s="257">
        <f>ROUND(P185*H185,2)</f>
        <v>0</v>
      </c>
      <c r="L185" s="252" t="s">
        <v>146</v>
      </c>
      <c r="M185" s="258"/>
      <c r="N185" s="259" t="s">
        <v>1</v>
      </c>
      <c r="O185" s="228" t="s">
        <v>42</v>
      </c>
      <c r="P185" s="229">
        <f>I185+J185</f>
        <v>0</v>
      </c>
      <c r="Q185" s="229">
        <f>ROUND(I185*H185,2)</f>
        <v>0</v>
      </c>
      <c r="R185" s="229">
        <f>ROUND(J185*H185,2)</f>
        <v>0</v>
      </c>
      <c r="S185" s="90"/>
      <c r="T185" s="230">
        <f>S185*H185</f>
        <v>0</v>
      </c>
      <c r="U185" s="230">
        <v>0.0154</v>
      </c>
      <c r="V185" s="230">
        <f>U185*H185</f>
        <v>0.3388</v>
      </c>
      <c r="W185" s="230">
        <v>0</v>
      </c>
      <c r="X185" s="231">
        <f>W185*H185</f>
        <v>0</v>
      </c>
      <c r="Y185" s="37"/>
      <c r="Z185" s="37"/>
      <c r="AA185" s="37"/>
      <c r="AB185" s="37"/>
      <c r="AC185" s="37"/>
      <c r="AD185" s="37"/>
      <c r="AE185" s="37"/>
      <c r="AR185" s="232" t="s">
        <v>438</v>
      </c>
      <c r="AT185" s="232" t="s">
        <v>158</v>
      </c>
      <c r="AU185" s="232" t="s">
        <v>89</v>
      </c>
      <c r="AY185" s="16" t="s">
        <v>140</v>
      </c>
      <c r="BE185" s="233">
        <f>IF(O185="základní",K185,0)</f>
        <v>0</v>
      </c>
      <c r="BF185" s="233">
        <f>IF(O185="snížená",K185,0)</f>
        <v>0</v>
      </c>
      <c r="BG185" s="233">
        <f>IF(O185="zákl. přenesená",K185,0)</f>
        <v>0</v>
      </c>
      <c r="BH185" s="233">
        <f>IF(O185="sníž. přenesená",K185,0)</f>
        <v>0</v>
      </c>
      <c r="BI185" s="233">
        <f>IF(O185="nulová",K185,0)</f>
        <v>0</v>
      </c>
      <c r="BJ185" s="16" t="s">
        <v>87</v>
      </c>
      <c r="BK185" s="233">
        <f>ROUND(P185*H185,2)</f>
        <v>0</v>
      </c>
      <c r="BL185" s="16" t="s">
        <v>235</v>
      </c>
      <c r="BM185" s="232" t="s">
        <v>460</v>
      </c>
    </row>
    <row r="186" spans="1:47" s="2" customFormat="1" ht="12">
      <c r="A186" s="37"/>
      <c r="B186" s="38"/>
      <c r="C186" s="39"/>
      <c r="D186" s="234" t="s">
        <v>197</v>
      </c>
      <c r="E186" s="39"/>
      <c r="F186" s="235" t="s">
        <v>424</v>
      </c>
      <c r="G186" s="39"/>
      <c r="H186" s="39"/>
      <c r="I186" s="236"/>
      <c r="J186" s="236"/>
      <c r="K186" s="39"/>
      <c r="L186" s="39"/>
      <c r="M186" s="43"/>
      <c r="N186" s="237"/>
      <c r="O186" s="238"/>
      <c r="P186" s="90"/>
      <c r="Q186" s="90"/>
      <c r="R186" s="90"/>
      <c r="S186" s="90"/>
      <c r="T186" s="90"/>
      <c r="U186" s="90"/>
      <c r="V186" s="90"/>
      <c r="W186" s="90"/>
      <c r="X186" s="91"/>
      <c r="Y186" s="37"/>
      <c r="Z186" s="37"/>
      <c r="AA186" s="37"/>
      <c r="AB186" s="37"/>
      <c r="AC186" s="37"/>
      <c r="AD186" s="37"/>
      <c r="AE186" s="37"/>
      <c r="AT186" s="16" t="s">
        <v>197</v>
      </c>
      <c r="AU186" s="16" t="s">
        <v>89</v>
      </c>
    </row>
    <row r="187" spans="1:51" s="13" customFormat="1" ht="12">
      <c r="A187" s="13"/>
      <c r="B187" s="239"/>
      <c r="C187" s="240"/>
      <c r="D187" s="234" t="s">
        <v>151</v>
      </c>
      <c r="E187" s="240"/>
      <c r="F187" s="242" t="s">
        <v>461</v>
      </c>
      <c r="G187" s="240"/>
      <c r="H187" s="243">
        <v>22</v>
      </c>
      <c r="I187" s="244"/>
      <c r="J187" s="244"/>
      <c r="K187" s="240"/>
      <c r="L187" s="240"/>
      <c r="M187" s="245"/>
      <c r="N187" s="246"/>
      <c r="O187" s="247"/>
      <c r="P187" s="247"/>
      <c r="Q187" s="247"/>
      <c r="R187" s="247"/>
      <c r="S187" s="247"/>
      <c r="T187" s="247"/>
      <c r="U187" s="247"/>
      <c r="V187" s="247"/>
      <c r="W187" s="247"/>
      <c r="X187" s="248"/>
      <c r="Y187" s="13"/>
      <c r="Z187" s="13"/>
      <c r="AA187" s="13"/>
      <c r="AB187" s="13"/>
      <c r="AC187" s="13"/>
      <c r="AD187" s="13"/>
      <c r="AE187" s="13"/>
      <c r="AT187" s="249" t="s">
        <v>151</v>
      </c>
      <c r="AU187" s="249" t="s">
        <v>89</v>
      </c>
      <c r="AV187" s="13" t="s">
        <v>89</v>
      </c>
      <c r="AW187" s="13" t="s">
        <v>4</v>
      </c>
      <c r="AX187" s="13" t="s">
        <v>87</v>
      </c>
      <c r="AY187" s="249" t="s">
        <v>140</v>
      </c>
    </row>
    <row r="188" spans="1:65" s="2" customFormat="1" ht="16.5" customHeight="1">
      <c r="A188" s="37"/>
      <c r="B188" s="38"/>
      <c r="C188" s="250" t="s">
        <v>8</v>
      </c>
      <c r="D188" s="250" t="s">
        <v>158</v>
      </c>
      <c r="E188" s="251" t="s">
        <v>462</v>
      </c>
      <c r="F188" s="252" t="s">
        <v>463</v>
      </c>
      <c r="G188" s="253" t="s">
        <v>145</v>
      </c>
      <c r="H188" s="254">
        <v>664</v>
      </c>
      <c r="I188" s="255"/>
      <c r="J188" s="256"/>
      <c r="K188" s="257">
        <f>ROUND(P188*H188,2)</f>
        <v>0</v>
      </c>
      <c r="L188" s="252" t="s">
        <v>1</v>
      </c>
      <c r="M188" s="258"/>
      <c r="N188" s="259" t="s">
        <v>1</v>
      </c>
      <c r="O188" s="228" t="s">
        <v>42</v>
      </c>
      <c r="P188" s="229">
        <f>I188+J188</f>
        <v>0</v>
      </c>
      <c r="Q188" s="229">
        <f>ROUND(I188*H188,2)</f>
        <v>0</v>
      </c>
      <c r="R188" s="229">
        <f>ROUND(J188*H188,2)</f>
        <v>0</v>
      </c>
      <c r="S188" s="90"/>
      <c r="T188" s="230">
        <f>S188*H188</f>
        <v>0</v>
      </c>
      <c r="U188" s="230">
        <v>0</v>
      </c>
      <c r="V188" s="230">
        <f>U188*H188</f>
        <v>0</v>
      </c>
      <c r="W188" s="230">
        <v>0</v>
      </c>
      <c r="X188" s="231">
        <f>W188*H188</f>
        <v>0</v>
      </c>
      <c r="Y188" s="37"/>
      <c r="Z188" s="37"/>
      <c r="AA188" s="37"/>
      <c r="AB188" s="37"/>
      <c r="AC188" s="37"/>
      <c r="AD188" s="37"/>
      <c r="AE188" s="37"/>
      <c r="AR188" s="232" t="s">
        <v>438</v>
      </c>
      <c r="AT188" s="232" t="s">
        <v>158</v>
      </c>
      <c r="AU188" s="232" t="s">
        <v>89</v>
      </c>
      <c r="AY188" s="16" t="s">
        <v>140</v>
      </c>
      <c r="BE188" s="233">
        <f>IF(O188="základní",K188,0)</f>
        <v>0</v>
      </c>
      <c r="BF188" s="233">
        <f>IF(O188="snížená",K188,0)</f>
        <v>0</v>
      </c>
      <c r="BG188" s="233">
        <f>IF(O188="zákl. přenesená",K188,0)</f>
        <v>0</v>
      </c>
      <c r="BH188" s="233">
        <f>IF(O188="sníž. přenesená",K188,0)</f>
        <v>0</v>
      </c>
      <c r="BI188" s="233">
        <f>IF(O188="nulová",K188,0)</f>
        <v>0</v>
      </c>
      <c r="BJ188" s="16" t="s">
        <v>87</v>
      </c>
      <c r="BK188" s="233">
        <f>ROUND(P188*H188,2)</f>
        <v>0</v>
      </c>
      <c r="BL188" s="16" t="s">
        <v>235</v>
      </c>
      <c r="BM188" s="232" t="s">
        <v>464</v>
      </c>
    </row>
    <row r="189" spans="1:47" s="2" customFormat="1" ht="12">
      <c r="A189" s="37"/>
      <c r="B189" s="38"/>
      <c r="C189" s="39"/>
      <c r="D189" s="234" t="s">
        <v>197</v>
      </c>
      <c r="E189" s="39"/>
      <c r="F189" s="235" t="s">
        <v>424</v>
      </c>
      <c r="G189" s="39"/>
      <c r="H189" s="39"/>
      <c r="I189" s="236"/>
      <c r="J189" s="236"/>
      <c r="K189" s="39"/>
      <c r="L189" s="39"/>
      <c r="M189" s="43"/>
      <c r="N189" s="237"/>
      <c r="O189" s="238"/>
      <c r="P189" s="90"/>
      <c r="Q189" s="90"/>
      <c r="R189" s="90"/>
      <c r="S189" s="90"/>
      <c r="T189" s="90"/>
      <c r="U189" s="90"/>
      <c r="V189" s="90"/>
      <c r="W189" s="90"/>
      <c r="X189" s="91"/>
      <c r="Y189" s="37"/>
      <c r="Z189" s="37"/>
      <c r="AA189" s="37"/>
      <c r="AB189" s="37"/>
      <c r="AC189" s="37"/>
      <c r="AD189" s="37"/>
      <c r="AE189" s="37"/>
      <c r="AT189" s="16" t="s">
        <v>197</v>
      </c>
      <c r="AU189" s="16" t="s">
        <v>89</v>
      </c>
    </row>
    <row r="190" spans="1:51" s="13" customFormat="1" ht="12">
      <c r="A190" s="13"/>
      <c r="B190" s="239"/>
      <c r="C190" s="240"/>
      <c r="D190" s="234" t="s">
        <v>151</v>
      </c>
      <c r="E190" s="241" t="s">
        <v>1</v>
      </c>
      <c r="F190" s="242" t="s">
        <v>465</v>
      </c>
      <c r="G190" s="240"/>
      <c r="H190" s="243">
        <v>612</v>
      </c>
      <c r="I190" s="244"/>
      <c r="J190" s="244"/>
      <c r="K190" s="240"/>
      <c r="L190" s="240"/>
      <c r="M190" s="245"/>
      <c r="N190" s="246"/>
      <c r="O190" s="247"/>
      <c r="P190" s="247"/>
      <c r="Q190" s="247"/>
      <c r="R190" s="247"/>
      <c r="S190" s="247"/>
      <c r="T190" s="247"/>
      <c r="U190" s="247"/>
      <c r="V190" s="247"/>
      <c r="W190" s="247"/>
      <c r="X190" s="248"/>
      <c r="Y190" s="13"/>
      <c r="Z190" s="13"/>
      <c r="AA190" s="13"/>
      <c r="AB190" s="13"/>
      <c r="AC190" s="13"/>
      <c r="AD190" s="13"/>
      <c r="AE190" s="13"/>
      <c r="AT190" s="249" t="s">
        <v>151</v>
      </c>
      <c r="AU190" s="249" t="s">
        <v>89</v>
      </c>
      <c r="AV190" s="13" t="s">
        <v>89</v>
      </c>
      <c r="AW190" s="13" t="s">
        <v>5</v>
      </c>
      <c r="AX190" s="13" t="s">
        <v>79</v>
      </c>
      <c r="AY190" s="249" t="s">
        <v>140</v>
      </c>
    </row>
    <row r="191" spans="1:51" s="13" customFormat="1" ht="12">
      <c r="A191" s="13"/>
      <c r="B191" s="239"/>
      <c r="C191" s="240"/>
      <c r="D191" s="234" t="s">
        <v>151</v>
      </c>
      <c r="E191" s="241" t="s">
        <v>1</v>
      </c>
      <c r="F191" s="242" t="s">
        <v>466</v>
      </c>
      <c r="G191" s="240"/>
      <c r="H191" s="243">
        <v>52</v>
      </c>
      <c r="I191" s="244"/>
      <c r="J191" s="244"/>
      <c r="K191" s="240"/>
      <c r="L191" s="240"/>
      <c r="M191" s="245"/>
      <c r="N191" s="246"/>
      <c r="O191" s="247"/>
      <c r="P191" s="247"/>
      <c r="Q191" s="247"/>
      <c r="R191" s="247"/>
      <c r="S191" s="247"/>
      <c r="T191" s="247"/>
      <c r="U191" s="247"/>
      <c r="V191" s="247"/>
      <c r="W191" s="247"/>
      <c r="X191" s="248"/>
      <c r="Y191" s="13"/>
      <c r="Z191" s="13"/>
      <c r="AA191" s="13"/>
      <c r="AB191" s="13"/>
      <c r="AC191" s="13"/>
      <c r="AD191" s="13"/>
      <c r="AE191" s="13"/>
      <c r="AT191" s="249" t="s">
        <v>151</v>
      </c>
      <c r="AU191" s="249" t="s">
        <v>89</v>
      </c>
      <c r="AV191" s="13" t="s">
        <v>89</v>
      </c>
      <c r="AW191" s="13" t="s">
        <v>5</v>
      </c>
      <c r="AX191" s="13" t="s">
        <v>79</v>
      </c>
      <c r="AY191" s="249" t="s">
        <v>140</v>
      </c>
    </row>
    <row r="192" spans="1:51" s="14" customFormat="1" ht="12">
      <c r="A192" s="14"/>
      <c r="B192" s="260"/>
      <c r="C192" s="261"/>
      <c r="D192" s="234" t="s">
        <v>151</v>
      </c>
      <c r="E192" s="262" t="s">
        <v>1</v>
      </c>
      <c r="F192" s="263" t="s">
        <v>166</v>
      </c>
      <c r="G192" s="261"/>
      <c r="H192" s="264">
        <v>664</v>
      </c>
      <c r="I192" s="265"/>
      <c r="J192" s="265"/>
      <c r="K192" s="261"/>
      <c r="L192" s="261"/>
      <c r="M192" s="266"/>
      <c r="N192" s="267"/>
      <c r="O192" s="268"/>
      <c r="P192" s="268"/>
      <c r="Q192" s="268"/>
      <c r="R192" s="268"/>
      <c r="S192" s="268"/>
      <c r="T192" s="268"/>
      <c r="U192" s="268"/>
      <c r="V192" s="268"/>
      <c r="W192" s="268"/>
      <c r="X192" s="269"/>
      <c r="Y192" s="14"/>
      <c r="Z192" s="14"/>
      <c r="AA192" s="14"/>
      <c r="AB192" s="14"/>
      <c r="AC192" s="14"/>
      <c r="AD192" s="14"/>
      <c r="AE192" s="14"/>
      <c r="AT192" s="270" t="s">
        <v>151</v>
      </c>
      <c r="AU192" s="270" t="s">
        <v>89</v>
      </c>
      <c r="AV192" s="14" t="s">
        <v>147</v>
      </c>
      <c r="AW192" s="14" t="s">
        <v>5</v>
      </c>
      <c r="AX192" s="14" t="s">
        <v>87</v>
      </c>
      <c r="AY192" s="270" t="s">
        <v>140</v>
      </c>
    </row>
    <row r="193" spans="1:65" s="2" customFormat="1" ht="24.15" customHeight="1">
      <c r="A193" s="37"/>
      <c r="B193" s="38"/>
      <c r="C193" s="220" t="s">
        <v>265</v>
      </c>
      <c r="D193" s="220" t="s">
        <v>142</v>
      </c>
      <c r="E193" s="221" t="s">
        <v>467</v>
      </c>
      <c r="F193" s="222" t="s">
        <v>468</v>
      </c>
      <c r="G193" s="223" t="s">
        <v>214</v>
      </c>
      <c r="H193" s="224">
        <v>59.12</v>
      </c>
      <c r="I193" s="225"/>
      <c r="J193" s="225"/>
      <c r="K193" s="226">
        <f>ROUND(P193*H193,2)</f>
        <v>0</v>
      </c>
      <c r="L193" s="222" t="s">
        <v>146</v>
      </c>
      <c r="M193" s="43"/>
      <c r="N193" s="227" t="s">
        <v>1</v>
      </c>
      <c r="O193" s="228" t="s">
        <v>42</v>
      </c>
      <c r="P193" s="229">
        <f>I193+J193</f>
        <v>0</v>
      </c>
      <c r="Q193" s="229">
        <f>ROUND(I193*H193,2)</f>
        <v>0</v>
      </c>
      <c r="R193" s="229">
        <f>ROUND(J193*H193,2)</f>
        <v>0</v>
      </c>
      <c r="S193" s="90"/>
      <c r="T193" s="230">
        <f>S193*H193</f>
        <v>0</v>
      </c>
      <c r="U193" s="230">
        <v>0.00019</v>
      </c>
      <c r="V193" s="230">
        <f>U193*H193</f>
        <v>0.0112328</v>
      </c>
      <c r="W193" s="230">
        <v>0</v>
      </c>
      <c r="X193" s="231">
        <f>W193*H193</f>
        <v>0</v>
      </c>
      <c r="Y193" s="37"/>
      <c r="Z193" s="37"/>
      <c r="AA193" s="37"/>
      <c r="AB193" s="37"/>
      <c r="AC193" s="37"/>
      <c r="AD193" s="37"/>
      <c r="AE193" s="37"/>
      <c r="AR193" s="232" t="s">
        <v>235</v>
      </c>
      <c r="AT193" s="232" t="s">
        <v>142</v>
      </c>
      <c r="AU193" s="232" t="s">
        <v>89</v>
      </c>
      <c r="AY193" s="16" t="s">
        <v>140</v>
      </c>
      <c r="BE193" s="233">
        <f>IF(O193="základní",K193,0)</f>
        <v>0</v>
      </c>
      <c r="BF193" s="233">
        <f>IF(O193="snížená",K193,0)</f>
        <v>0</v>
      </c>
      <c r="BG193" s="233">
        <f>IF(O193="zákl. přenesená",K193,0)</f>
        <v>0</v>
      </c>
      <c r="BH193" s="233">
        <f>IF(O193="sníž. přenesená",K193,0)</f>
        <v>0</v>
      </c>
      <c r="BI193" s="233">
        <f>IF(O193="nulová",K193,0)</f>
        <v>0</v>
      </c>
      <c r="BJ193" s="16" t="s">
        <v>87</v>
      </c>
      <c r="BK193" s="233">
        <f>ROUND(P193*H193,2)</f>
        <v>0</v>
      </c>
      <c r="BL193" s="16" t="s">
        <v>235</v>
      </c>
      <c r="BM193" s="232" t="s">
        <v>469</v>
      </c>
    </row>
    <row r="194" spans="1:47" s="2" customFormat="1" ht="12">
      <c r="A194" s="37"/>
      <c r="B194" s="38"/>
      <c r="C194" s="39"/>
      <c r="D194" s="234" t="s">
        <v>149</v>
      </c>
      <c r="E194" s="39"/>
      <c r="F194" s="235" t="s">
        <v>448</v>
      </c>
      <c r="G194" s="39"/>
      <c r="H194" s="39"/>
      <c r="I194" s="236"/>
      <c r="J194" s="236"/>
      <c r="K194" s="39"/>
      <c r="L194" s="39"/>
      <c r="M194" s="43"/>
      <c r="N194" s="237"/>
      <c r="O194" s="238"/>
      <c r="P194" s="90"/>
      <c r="Q194" s="90"/>
      <c r="R194" s="90"/>
      <c r="S194" s="90"/>
      <c r="T194" s="90"/>
      <c r="U194" s="90"/>
      <c r="V194" s="90"/>
      <c r="W194" s="90"/>
      <c r="X194" s="91"/>
      <c r="Y194" s="37"/>
      <c r="Z194" s="37"/>
      <c r="AA194" s="37"/>
      <c r="AB194" s="37"/>
      <c r="AC194" s="37"/>
      <c r="AD194" s="37"/>
      <c r="AE194" s="37"/>
      <c r="AT194" s="16" t="s">
        <v>149</v>
      </c>
      <c r="AU194" s="16" t="s">
        <v>89</v>
      </c>
    </row>
    <row r="195" spans="1:47" s="2" customFormat="1" ht="12">
      <c r="A195" s="37"/>
      <c r="B195" s="38"/>
      <c r="C195" s="39"/>
      <c r="D195" s="234" t="s">
        <v>197</v>
      </c>
      <c r="E195" s="39"/>
      <c r="F195" s="235" t="s">
        <v>424</v>
      </c>
      <c r="G195" s="39"/>
      <c r="H195" s="39"/>
      <c r="I195" s="236"/>
      <c r="J195" s="236"/>
      <c r="K195" s="39"/>
      <c r="L195" s="39"/>
      <c r="M195" s="43"/>
      <c r="N195" s="237"/>
      <c r="O195" s="238"/>
      <c r="P195" s="90"/>
      <c r="Q195" s="90"/>
      <c r="R195" s="90"/>
      <c r="S195" s="90"/>
      <c r="T195" s="90"/>
      <c r="U195" s="90"/>
      <c r="V195" s="90"/>
      <c r="W195" s="90"/>
      <c r="X195" s="91"/>
      <c r="Y195" s="37"/>
      <c r="Z195" s="37"/>
      <c r="AA195" s="37"/>
      <c r="AB195" s="37"/>
      <c r="AC195" s="37"/>
      <c r="AD195" s="37"/>
      <c r="AE195" s="37"/>
      <c r="AT195" s="16" t="s">
        <v>197</v>
      </c>
      <c r="AU195" s="16" t="s">
        <v>89</v>
      </c>
    </row>
    <row r="196" spans="1:51" s="13" customFormat="1" ht="12">
      <c r="A196" s="13"/>
      <c r="B196" s="239"/>
      <c r="C196" s="240"/>
      <c r="D196" s="234" t="s">
        <v>151</v>
      </c>
      <c r="E196" s="241" t="s">
        <v>1</v>
      </c>
      <c r="F196" s="242" t="s">
        <v>470</v>
      </c>
      <c r="G196" s="240"/>
      <c r="H196" s="243">
        <v>6.96</v>
      </c>
      <c r="I196" s="244"/>
      <c r="J196" s="244"/>
      <c r="K196" s="240"/>
      <c r="L196" s="240"/>
      <c r="M196" s="245"/>
      <c r="N196" s="246"/>
      <c r="O196" s="247"/>
      <c r="P196" s="247"/>
      <c r="Q196" s="247"/>
      <c r="R196" s="247"/>
      <c r="S196" s="247"/>
      <c r="T196" s="247"/>
      <c r="U196" s="247"/>
      <c r="V196" s="247"/>
      <c r="W196" s="247"/>
      <c r="X196" s="248"/>
      <c r="Y196" s="13"/>
      <c r="Z196" s="13"/>
      <c r="AA196" s="13"/>
      <c r="AB196" s="13"/>
      <c r="AC196" s="13"/>
      <c r="AD196" s="13"/>
      <c r="AE196" s="13"/>
      <c r="AT196" s="249" t="s">
        <v>151</v>
      </c>
      <c r="AU196" s="249" t="s">
        <v>89</v>
      </c>
      <c r="AV196" s="13" t="s">
        <v>89</v>
      </c>
      <c r="AW196" s="13" t="s">
        <v>5</v>
      </c>
      <c r="AX196" s="13" t="s">
        <v>79</v>
      </c>
      <c r="AY196" s="249" t="s">
        <v>140</v>
      </c>
    </row>
    <row r="197" spans="1:51" s="13" customFormat="1" ht="12">
      <c r="A197" s="13"/>
      <c r="B197" s="239"/>
      <c r="C197" s="240"/>
      <c r="D197" s="234" t="s">
        <v>151</v>
      </c>
      <c r="E197" s="241" t="s">
        <v>1</v>
      </c>
      <c r="F197" s="242" t="s">
        <v>471</v>
      </c>
      <c r="G197" s="240"/>
      <c r="H197" s="243">
        <v>3.96</v>
      </c>
      <c r="I197" s="244"/>
      <c r="J197" s="244"/>
      <c r="K197" s="240"/>
      <c r="L197" s="240"/>
      <c r="M197" s="245"/>
      <c r="N197" s="246"/>
      <c r="O197" s="247"/>
      <c r="P197" s="247"/>
      <c r="Q197" s="247"/>
      <c r="R197" s="247"/>
      <c r="S197" s="247"/>
      <c r="T197" s="247"/>
      <c r="U197" s="247"/>
      <c r="V197" s="247"/>
      <c r="W197" s="247"/>
      <c r="X197" s="248"/>
      <c r="Y197" s="13"/>
      <c r="Z197" s="13"/>
      <c r="AA197" s="13"/>
      <c r="AB197" s="13"/>
      <c r="AC197" s="13"/>
      <c r="AD197" s="13"/>
      <c r="AE197" s="13"/>
      <c r="AT197" s="249" t="s">
        <v>151</v>
      </c>
      <c r="AU197" s="249" t="s">
        <v>89</v>
      </c>
      <c r="AV197" s="13" t="s">
        <v>89</v>
      </c>
      <c r="AW197" s="13" t="s">
        <v>5</v>
      </c>
      <c r="AX197" s="13" t="s">
        <v>79</v>
      </c>
      <c r="AY197" s="249" t="s">
        <v>140</v>
      </c>
    </row>
    <row r="198" spans="1:51" s="13" customFormat="1" ht="12">
      <c r="A198" s="13"/>
      <c r="B198" s="239"/>
      <c r="C198" s="240"/>
      <c r="D198" s="234" t="s">
        <v>151</v>
      </c>
      <c r="E198" s="241" t="s">
        <v>1</v>
      </c>
      <c r="F198" s="242" t="s">
        <v>472</v>
      </c>
      <c r="G198" s="240"/>
      <c r="H198" s="243">
        <v>1.62</v>
      </c>
      <c r="I198" s="244"/>
      <c r="J198" s="244"/>
      <c r="K198" s="240"/>
      <c r="L198" s="240"/>
      <c r="M198" s="245"/>
      <c r="N198" s="246"/>
      <c r="O198" s="247"/>
      <c r="P198" s="247"/>
      <c r="Q198" s="247"/>
      <c r="R198" s="247"/>
      <c r="S198" s="247"/>
      <c r="T198" s="247"/>
      <c r="U198" s="247"/>
      <c r="V198" s="247"/>
      <c r="W198" s="247"/>
      <c r="X198" s="248"/>
      <c r="Y198" s="13"/>
      <c r="Z198" s="13"/>
      <c r="AA198" s="13"/>
      <c r="AB198" s="13"/>
      <c r="AC198" s="13"/>
      <c r="AD198" s="13"/>
      <c r="AE198" s="13"/>
      <c r="AT198" s="249" t="s">
        <v>151</v>
      </c>
      <c r="AU198" s="249" t="s">
        <v>89</v>
      </c>
      <c r="AV198" s="13" t="s">
        <v>89</v>
      </c>
      <c r="AW198" s="13" t="s">
        <v>5</v>
      </c>
      <c r="AX198" s="13" t="s">
        <v>79</v>
      </c>
      <c r="AY198" s="249" t="s">
        <v>140</v>
      </c>
    </row>
    <row r="199" spans="1:51" s="13" customFormat="1" ht="12">
      <c r="A199" s="13"/>
      <c r="B199" s="239"/>
      <c r="C199" s="240"/>
      <c r="D199" s="234" t="s">
        <v>151</v>
      </c>
      <c r="E199" s="241" t="s">
        <v>1</v>
      </c>
      <c r="F199" s="242" t="s">
        <v>473</v>
      </c>
      <c r="G199" s="240"/>
      <c r="H199" s="243">
        <v>46.58</v>
      </c>
      <c r="I199" s="244"/>
      <c r="J199" s="244"/>
      <c r="K199" s="240"/>
      <c r="L199" s="240"/>
      <c r="M199" s="245"/>
      <c r="N199" s="246"/>
      <c r="O199" s="247"/>
      <c r="P199" s="247"/>
      <c r="Q199" s="247"/>
      <c r="R199" s="247"/>
      <c r="S199" s="247"/>
      <c r="T199" s="247"/>
      <c r="U199" s="247"/>
      <c r="V199" s="247"/>
      <c r="W199" s="247"/>
      <c r="X199" s="248"/>
      <c r="Y199" s="13"/>
      <c r="Z199" s="13"/>
      <c r="AA199" s="13"/>
      <c r="AB199" s="13"/>
      <c r="AC199" s="13"/>
      <c r="AD199" s="13"/>
      <c r="AE199" s="13"/>
      <c r="AT199" s="249" t="s">
        <v>151</v>
      </c>
      <c r="AU199" s="249" t="s">
        <v>89</v>
      </c>
      <c r="AV199" s="13" t="s">
        <v>89</v>
      </c>
      <c r="AW199" s="13" t="s">
        <v>5</v>
      </c>
      <c r="AX199" s="13" t="s">
        <v>79</v>
      </c>
      <c r="AY199" s="249" t="s">
        <v>140</v>
      </c>
    </row>
    <row r="200" spans="1:51" s="14" customFormat="1" ht="12">
      <c r="A200" s="14"/>
      <c r="B200" s="260"/>
      <c r="C200" s="261"/>
      <c r="D200" s="234" t="s">
        <v>151</v>
      </c>
      <c r="E200" s="262" t="s">
        <v>1</v>
      </c>
      <c r="F200" s="263" t="s">
        <v>166</v>
      </c>
      <c r="G200" s="261"/>
      <c r="H200" s="264">
        <v>59.12</v>
      </c>
      <c r="I200" s="265"/>
      <c r="J200" s="265"/>
      <c r="K200" s="261"/>
      <c r="L200" s="261"/>
      <c r="M200" s="266"/>
      <c r="N200" s="267"/>
      <c r="O200" s="268"/>
      <c r="P200" s="268"/>
      <c r="Q200" s="268"/>
      <c r="R200" s="268"/>
      <c r="S200" s="268"/>
      <c r="T200" s="268"/>
      <c r="U200" s="268"/>
      <c r="V200" s="268"/>
      <c r="W200" s="268"/>
      <c r="X200" s="269"/>
      <c r="Y200" s="14"/>
      <c r="Z200" s="14"/>
      <c r="AA200" s="14"/>
      <c r="AB200" s="14"/>
      <c r="AC200" s="14"/>
      <c r="AD200" s="14"/>
      <c r="AE200" s="14"/>
      <c r="AT200" s="270" t="s">
        <v>151</v>
      </c>
      <c r="AU200" s="270" t="s">
        <v>89</v>
      </c>
      <c r="AV200" s="14" t="s">
        <v>147</v>
      </c>
      <c r="AW200" s="14" t="s">
        <v>5</v>
      </c>
      <c r="AX200" s="14" t="s">
        <v>87</v>
      </c>
      <c r="AY200" s="270" t="s">
        <v>140</v>
      </c>
    </row>
    <row r="201" spans="1:65" s="2" customFormat="1" ht="44.25" customHeight="1">
      <c r="A201" s="37"/>
      <c r="B201" s="38"/>
      <c r="C201" s="220" t="s">
        <v>269</v>
      </c>
      <c r="D201" s="220" t="s">
        <v>142</v>
      </c>
      <c r="E201" s="221" t="s">
        <v>474</v>
      </c>
      <c r="F201" s="222" t="s">
        <v>475</v>
      </c>
      <c r="G201" s="223" t="s">
        <v>249</v>
      </c>
      <c r="H201" s="224">
        <v>0.379</v>
      </c>
      <c r="I201" s="225"/>
      <c r="J201" s="225"/>
      <c r="K201" s="226">
        <f>ROUND(P201*H201,2)</f>
        <v>0</v>
      </c>
      <c r="L201" s="222" t="s">
        <v>146</v>
      </c>
      <c r="M201" s="43"/>
      <c r="N201" s="227" t="s">
        <v>1</v>
      </c>
      <c r="O201" s="228" t="s">
        <v>42</v>
      </c>
      <c r="P201" s="229">
        <f>I201+J201</f>
        <v>0</v>
      </c>
      <c r="Q201" s="229">
        <f>ROUND(I201*H201,2)</f>
        <v>0</v>
      </c>
      <c r="R201" s="229">
        <f>ROUND(J201*H201,2)</f>
        <v>0</v>
      </c>
      <c r="S201" s="90"/>
      <c r="T201" s="230">
        <f>S201*H201</f>
        <v>0</v>
      </c>
      <c r="U201" s="230">
        <v>0</v>
      </c>
      <c r="V201" s="230">
        <f>U201*H201</f>
        <v>0</v>
      </c>
      <c r="W201" s="230">
        <v>0</v>
      </c>
      <c r="X201" s="231">
        <f>W201*H201</f>
        <v>0</v>
      </c>
      <c r="Y201" s="37"/>
      <c r="Z201" s="37"/>
      <c r="AA201" s="37"/>
      <c r="AB201" s="37"/>
      <c r="AC201" s="37"/>
      <c r="AD201" s="37"/>
      <c r="AE201" s="37"/>
      <c r="AR201" s="232" t="s">
        <v>235</v>
      </c>
      <c r="AT201" s="232" t="s">
        <v>142</v>
      </c>
      <c r="AU201" s="232" t="s">
        <v>89</v>
      </c>
      <c r="AY201" s="16" t="s">
        <v>140</v>
      </c>
      <c r="BE201" s="233">
        <f>IF(O201="základní",K201,0)</f>
        <v>0</v>
      </c>
      <c r="BF201" s="233">
        <f>IF(O201="snížená",K201,0)</f>
        <v>0</v>
      </c>
      <c r="BG201" s="233">
        <f>IF(O201="zákl. přenesená",K201,0)</f>
        <v>0</v>
      </c>
      <c r="BH201" s="233">
        <f>IF(O201="sníž. přenesená",K201,0)</f>
        <v>0</v>
      </c>
      <c r="BI201" s="233">
        <f>IF(O201="nulová",K201,0)</f>
        <v>0</v>
      </c>
      <c r="BJ201" s="16" t="s">
        <v>87</v>
      </c>
      <c r="BK201" s="233">
        <f>ROUND(P201*H201,2)</f>
        <v>0</v>
      </c>
      <c r="BL201" s="16" t="s">
        <v>235</v>
      </c>
      <c r="BM201" s="232" t="s">
        <v>476</v>
      </c>
    </row>
    <row r="202" spans="1:47" s="2" customFormat="1" ht="12">
      <c r="A202" s="37"/>
      <c r="B202" s="38"/>
      <c r="C202" s="39"/>
      <c r="D202" s="234" t="s">
        <v>149</v>
      </c>
      <c r="E202" s="39"/>
      <c r="F202" s="235" t="s">
        <v>477</v>
      </c>
      <c r="G202" s="39"/>
      <c r="H202" s="39"/>
      <c r="I202" s="236"/>
      <c r="J202" s="236"/>
      <c r="K202" s="39"/>
      <c r="L202" s="39"/>
      <c r="M202" s="43"/>
      <c r="N202" s="237"/>
      <c r="O202" s="238"/>
      <c r="P202" s="90"/>
      <c r="Q202" s="90"/>
      <c r="R202" s="90"/>
      <c r="S202" s="90"/>
      <c r="T202" s="90"/>
      <c r="U202" s="90"/>
      <c r="V202" s="90"/>
      <c r="W202" s="90"/>
      <c r="X202" s="91"/>
      <c r="Y202" s="37"/>
      <c r="Z202" s="37"/>
      <c r="AA202" s="37"/>
      <c r="AB202" s="37"/>
      <c r="AC202" s="37"/>
      <c r="AD202" s="37"/>
      <c r="AE202" s="37"/>
      <c r="AT202" s="16" t="s">
        <v>149</v>
      </c>
      <c r="AU202" s="16" t="s">
        <v>89</v>
      </c>
    </row>
    <row r="203" spans="1:47" s="2" customFormat="1" ht="12">
      <c r="A203" s="37"/>
      <c r="B203" s="38"/>
      <c r="C203" s="39"/>
      <c r="D203" s="234" t="s">
        <v>197</v>
      </c>
      <c r="E203" s="39"/>
      <c r="F203" s="235" t="s">
        <v>424</v>
      </c>
      <c r="G203" s="39"/>
      <c r="H203" s="39"/>
      <c r="I203" s="236"/>
      <c r="J203" s="236"/>
      <c r="K203" s="39"/>
      <c r="L203" s="39"/>
      <c r="M203" s="43"/>
      <c r="N203" s="277"/>
      <c r="O203" s="278"/>
      <c r="P203" s="274"/>
      <c r="Q203" s="274"/>
      <c r="R203" s="274"/>
      <c r="S203" s="274"/>
      <c r="T203" s="274"/>
      <c r="U203" s="274"/>
      <c r="V203" s="274"/>
      <c r="W203" s="274"/>
      <c r="X203" s="279"/>
      <c r="Y203" s="37"/>
      <c r="Z203" s="37"/>
      <c r="AA203" s="37"/>
      <c r="AB203" s="37"/>
      <c r="AC203" s="37"/>
      <c r="AD203" s="37"/>
      <c r="AE203" s="37"/>
      <c r="AT203" s="16" t="s">
        <v>197</v>
      </c>
      <c r="AU203" s="16" t="s">
        <v>89</v>
      </c>
    </row>
    <row r="204" spans="1:31" s="2" customFormat="1" ht="6.95" customHeight="1">
      <c r="A204" s="37"/>
      <c r="B204" s="65"/>
      <c r="C204" s="66"/>
      <c r="D204" s="66"/>
      <c r="E204" s="66"/>
      <c r="F204" s="66"/>
      <c r="G204" s="66"/>
      <c r="H204" s="66"/>
      <c r="I204" s="66"/>
      <c r="J204" s="66"/>
      <c r="K204" s="66"/>
      <c r="L204" s="66"/>
      <c r="M204" s="43"/>
      <c r="N204" s="37"/>
      <c r="P204" s="37"/>
      <c r="Q204" s="37"/>
      <c r="R204" s="37"/>
      <c r="S204" s="37"/>
      <c r="T204" s="37"/>
      <c r="U204" s="37"/>
      <c r="V204" s="37"/>
      <c r="W204" s="37"/>
      <c r="X204" s="37"/>
      <c r="Y204" s="37"/>
      <c r="Z204" s="37"/>
      <c r="AA204" s="37"/>
      <c r="AB204" s="37"/>
      <c r="AC204" s="37"/>
      <c r="AD204" s="37"/>
      <c r="AE204" s="37"/>
    </row>
  </sheetData>
  <sheetProtection password="CC35" sheet="1" objects="1" scenarios="1" formatColumns="0" formatRows="0" autoFilter="0"/>
  <autoFilter ref="C121:L203"/>
  <mergeCells count="9">
    <mergeCell ref="E7:H7"/>
    <mergeCell ref="E9:H9"/>
    <mergeCell ref="E18:H18"/>
    <mergeCell ref="E27:H27"/>
    <mergeCell ref="E85:H85"/>
    <mergeCell ref="E87:H87"/>
    <mergeCell ref="E112:H112"/>
    <mergeCell ref="E114:H114"/>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101</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478</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ROUND(K119,2)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ROUND((SUM(BE119:BE142)),2)</f>
        <v>0</v>
      </c>
      <c r="G35" s="37"/>
      <c r="H35" s="37"/>
      <c r="I35" s="155">
        <v>0.21</v>
      </c>
      <c r="J35" s="37"/>
      <c r="K35" s="150">
        <f>ROUND(((SUM(BE119:BE142))*I35),2)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ROUND((SUM(BF119:BF142)),2)</f>
        <v>0</v>
      </c>
      <c r="G36" s="37"/>
      <c r="H36" s="37"/>
      <c r="I36" s="155">
        <v>0.15</v>
      </c>
      <c r="J36" s="37"/>
      <c r="K36" s="150">
        <f>ROUND(((SUM(BF119:BF142))*I36),2)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ROUND((SUM(BG119:BG142)),2)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ROUND((SUM(BH119:BH142)),2)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ROUND((SUM(BI119:BI142)),2)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05 - Stínící plachta</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Q119</f>
        <v>0</v>
      </c>
      <c r="J96" s="109">
        <f>R119</f>
        <v>0</v>
      </c>
      <c r="K96" s="109">
        <f>K119</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Q120</f>
        <v>0</v>
      </c>
      <c r="J97" s="183">
        <f>R120</f>
        <v>0</v>
      </c>
      <c r="K97" s="183">
        <f>K120</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Q121</f>
        <v>0</v>
      </c>
      <c r="J98" s="189">
        <f>R121</f>
        <v>0</v>
      </c>
      <c r="K98" s="189">
        <f>K121</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479</v>
      </c>
      <c r="E99" s="188"/>
      <c r="F99" s="188"/>
      <c r="G99" s="188"/>
      <c r="H99" s="188"/>
      <c r="I99" s="189">
        <f>Q128</f>
        <v>0</v>
      </c>
      <c r="J99" s="189">
        <f>R128</f>
        <v>0</v>
      </c>
      <c r="K99" s="189">
        <f>K128</f>
        <v>0</v>
      </c>
      <c r="L99" s="186"/>
      <c r="M99" s="190"/>
      <c r="S99" s="10"/>
      <c r="T99" s="10"/>
      <c r="U99" s="10"/>
      <c r="V99" s="10"/>
      <c r="W99" s="10"/>
      <c r="X99" s="10"/>
      <c r="Y99" s="10"/>
      <c r="Z99" s="10"/>
      <c r="AA99" s="10"/>
      <c r="AB99" s="10"/>
      <c r="AC99" s="10"/>
      <c r="AD99" s="10"/>
      <c r="AE99" s="10"/>
    </row>
    <row r="100" spans="1:31" s="2" customFormat="1" ht="21.8" customHeight="1">
      <c r="A100" s="37"/>
      <c r="B100" s="38"/>
      <c r="C100" s="39"/>
      <c r="D100" s="39"/>
      <c r="E100" s="39"/>
      <c r="F100" s="39"/>
      <c r="G100" s="39"/>
      <c r="H100" s="39"/>
      <c r="I100" s="39"/>
      <c r="J100" s="39"/>
      <c r="K100" s="39"/>
      <c r="L100" s="39"/>
      <c r="M100" s="62"/>
      <c r="S100" s="37"/>
      <c r="T100" s="37"/>
      <c r="U100" s="37"/>
      <c r="V100" s="37"/>
      <c r="W100" s="37"/>
      <c r="X100" s="37"/>
      <c r="Y100" s="37"/>
      <c r="Z100" s="37"/>
      <c r="AA100" s="37"/>
      <c r="AB100" s="37"/>
      <c r="AC100" s="37"/>
      <c r="AD100" s="37"/>
      <c r="AE100" s="37"/>
    </row>
    <row r="101" spans="1:31" s="2" customFormat="1" ht="6.95" customHeight="1">
      <c r="A101" s="37"/>
      <c r="B101" s="65"/>
      <c r="C101" s="66"/>
      <c r="D101" s="66"/>
      <c r="E101" s="66"/>
      <c r="F101" s="66"/>
      <c r="G101" s="66"/>
      <c r="H101" s="66"/>
      <c r="I101" s="66"/>
      <c r="J101" s="66"/>
      <c r="K101" s="66"/>
      <c r="L101" s="66"/>
      <c r="M101" s="62"/>
      <c r="S101" s="37"/>
      <c r="T101" s="37"/>
      <c r="U101" s="37"/>
      <c r="V101" s="37"/>
      <c r="W101" s="37"/>
      <c r="X101" s="37"/>
      <c r="Y101" s="37"/>
      <c r="Z101" s="37"/>
      <c r="AA101" s="37"/>
      <c r="AB101" s="37"/>
      <c r="AC101" s="37"/>
      <c r="AD101" s="37"/>
      <c r="AE101" s="37"/>
    </row>
    <row r="105" spans="1:31" s="2" customFormat="1" ht="6.95" customHeight="1">
      <c r="A105" s="37"/>
      <c r="B105" s="67"/>
      <c r="C105" s="68"/>
      <c r="D105" s="68"/>
      <c r="E105" s="68"/>
      <c r="F105" s="68"/>
      <c r="G105" s="68"/>
      <c r="H105" s="68"/>
      <c r="I105" s="68"/>
      <c r="J105" s="68"/>
      <c r="K105" s="68"/>
      <c r="L105" s="68"/>
      <c r="M105" s="62"/>
      <c r="S105" s="37"/>
      <c r="T105" s="37"/>
      <c r="U105" s="37"/>
      <c r="V105" s="37"/>
      <c r="W105" s="37"/>
      <c r="X105" s="37"/>
      <c r="Y105" s="37"/>
      <c r="Z105" s="37"/>
      <c r="AA105" s="37"/>
      <c r="AB105" s="37"/>
      <c r="AC105" s="37"/>
      <c r="AD105" s="37"/>
      <c r="AE105" s="37"/>
    </row>
    <row r="106" spans="1:31" s="2" customFormat="1" ht="24.95" customHeight="1">
      <c r="A106" s="37"/>
      <c r="B106" s="38"/>
      <c r="C106" s="22" t="s">
        <v>121</v>
      </c>
      <c r="D106" s="39"/>
      <c r="E106" s="39"/>
      <c r="F106" s="39"/>
      <c r="G106" s="39"/>
      <c r="H106" s="39"/>
      <c r="I106" s="39"/>
      <c r="J106" s="39"/>
      <c r="K106" s="39"/>
      <c r="L106" s="39"/>
      <c r="M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12" customHeight="1">
      <c r="A108" s="37"/>
      <c r="B108" s="38"/>
      <c r="C108" s="31" t="s">
        <v>17</v>
      </c>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74" t="str">
        <f>E7</f>
        <v>Přírodní zahrada - MŠ Divadelní nám., Cheb</v>
      </c>
      <c r="F109" s="31"/>
      <c r="G109" s="31"/>
      <c r="H109" s="31"/>
      <c r="I109" s="39"/>
      <c r="J109" s="39"/>
      <c r="K109" s="39"/>
      <c r="L109" s="39"/>
      <c r="M109" s="62"/>
      <c r="S109" s="37"/>
      <c r="T109" s="37"/>
      <c r="U109" s="37"/>
      <c r="V109" s="37"/>
      <c r="W109" s="37"/>
      <c r="X109" s="37"/>
      <c r="Y109" s="37"/>
      <c r="Z109" s="37"/>
      <c r="AA109" s="37"/>
      <c r="AB109" s="37"/>
      <c r="AC109" s="37"/>
      <c r="AD109" s="37"/>
      <c r="AE109" s="37"/>
    </row>
    <row r="110" spans="1:31" s="2" customFormat="1" ht="12" customHeight="1">
      <c r="A110" s="37"/>
      <c r="B110" s="38"/>
      <c r="C110" s="31" t="s">
        <v>106</v>
      </c>
      <c r="D110" s="39"/>
      <c r="E110" s="39"/>
      <c r="F110" s="39"/>
      <c r="G110" s="39"/>
      <c r="H110" s="39"/>
      <c r="I110" s="39"/>
      <c r="J110" s="39"/>
      <c r="K110" s="39"/>
      <c r="L110" s="39"/>
      <c r="M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05 - Stínící plachta</v>
      </c>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12" customHeight="1">
      <c r="A113" s="37"/>
      <c r="B113" s="38"/>
      <c r="C113" s="31" t="s">
        <v>21</v>
      </c>
      <c r="D113" s="39"/>
      <c r="E113" s="39"/>
      <c r="F113" s="26" t="str">
        <f>F12</f>
        <v>Cheb</v>
      </c>
      <c r="G113" s="39"/>
      <c r="H113" s="39"/>
      <c r="I113" s="31" t="s">
        <v>23</v>
      </c>
      <c r="J113" s="78" t="str">
        <f>IF(J12="","",J12)</f>
        <v>20. 9. 2022</v>
      </c>
      <c r="K113" s="39"/>
      <c r="L113" s="39"/>
      <c r="M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2" customFormat="1" ht="15.15" customHeight="1">
      <c r="A115" s="37"/>
      <c r="B115" s="38"/>
      <c r="C115" s="31" t="s">
        <v>25</v>
      </c>
      <c r="D115" s="39"/>
      <c r="E115" s="39"/>
      <c r="F115" s="26" t="str">
        <f>E15</f>
        <v>Město Cheb</v>
      </c>
      <c r="G115" s="39"/>
      <c r="H115" s="39"/>
      <c r="I115" s="31" t="s">
        <v>31</v>
      </c>
      <c r="J115" s="35" t="str">
        <f>E21</f>
        <v>Ing. Nikola Prinzová</v>
      </c>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29</v>
      </c>
      <c r="D116" s="39"/>
      <c r="E116" s="39"/>
      <c r="F116" s="26" t="str">
        <f>IF(E18="","",E18)</f>
        <v>Vyplň údaj</v>
      </c>
      <c r="G116" s="39"/>
      <c r="H116" s="39"/>
      <c r="I116" s="31" t="s">
        <v>34</v>
      </c>
      <c r="J116" s="35" t="str">
        <f>E24</f>
        <v xml:space="preserve"> </v>
      </c>
      <c r="K116" s="39"/>
      <c r="L116" s="39"/>
      <c r="M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11" customFormat="1" ht="29.25" customHeight="1">
      <c r="A118" s="191"/>
      <c r="B118" s="192"/>
      <c r="C118" s="193" t="s">
        <v>122</v>
      </c>
      <c r="D118" s="194" t="s">
        <v>62</v>
      </c>
      <c r="E118" s="194" t="s">
        <v>58</v>
      </c>
      <c r="F118" s="194" t="s">
        <v>59</v>
      </c>
      <c r="G118" s="194" t="s">
        <v>123</v>
      </c>
      <c r="H118" s="194" t="s">
        <v>124</v>
      </c>
      <c r="I118" s="194" t="s">
        <v>125</v>
      </c>
      <c r="J118" s="194" t="s">
        <v>126</v>
      </c>
      <c r="K118" s="194" t="s">
        <v>114</v>
      </c>
      <c r="L118" s="195" t="s">
        <v>127</v>
      </c>
      <c r="M118" s="196"/>
      <c r="N118" s="99" t="s">
        <v>1</v>
      </c>
      <c r="O118" s="100" t="s">
        <v>41</v>
      </c>
      <c r="P118" s="100" t="s">
        <v>128</v>
      </c>
      <c r="Q118" s="100" t="s">
        <v>129</v>
      </c>
      <c r="R118" s="100" t="s">
        <v>130</v>
      </c>
      <c r="S118" s="100" t="s">
        <v>131</v>
      </c>
      <c r="T118" s="100" t="s">
        <v>132</v>
      </c>
      <c r="U118" s="100" t="s">
        <v>133</v>
      </c>
      <c r="V118" s="100" t="s">
        <v>134</v>
      </c>
      <c r="W118" s="100" t="s">
        <v>135</v>
      </c>
      <c r="X118" s="101" t="s">
        <v>136</v>
      </c>
      <c r="Y118" s="191"/>
      <c r="Z118" s="191"/>
      <c r="AA118" s="191"/>
      <c r="AB118" s="191"/>
      <c r="AC118" s="191"/>
      <c r="AD118" s="191"/>
      <c r="AE118" s="191"/>
    </row>
    <row r="119" spans="1:63" s="2" customFormat="1" ht="22.8" customHeight="1">
      <c r="A119" s="37"/>
      <c r="B119" s="38"/>
      <c r="C119" s="106" t="s">
        <v>137</v>
      </c>
      <c r="D119" s="39"/>
      <c r="E119" s="39"/>
      <c r="F119" s="39"/>
      <c r="G119" s="39"/>
      <c r="H119" s="39"/>
      <c r="I119" s="39"/>
      <c r="J119" s="39"/>
      <c r="K119" s="197">
        <f>BK119</f>
        <v>0</v>
      </c>
      <c r="L119" s="39"/>
      <c r="M119" s="43"/>
      <c r="N119" s="102"/>
      <c r="O119" s="198"/>
      <c r="P119" s="103"/>
      <c r="Q119" s="199">
        <f>Q120</f>
        <v>0</v>
      </c>
      <c r="R119" s="199">
        <f>R120</f>
        <v>0</v>
      </c>
      <c r="S119" s="103"/>
      <c r="T119" s="200">
        <f>T120</f>
        <v>0</v>
      </c>
      <c r="U119" s="103"/>
      <c r="V119" s="200">
        <f>V120</f>
        <v>2.531961</v>
      </c>
      <c r="W119" s="103"/>
      <c r="X119" s="201">
        <f>X120</f>
        <v>0</v>
      </c>
      <c r="Y119" s="37"/>
      <c r="Z119" s="37"/>
      <c r="AA119" s="37"/>
      <c r="AB119" s="37"/>
      <c r="AC119" s="37"/>
      <c r="AD119" s="37"/>
      <c r="AE119" s="37"/>
      <c r="AT119" s="16" t="s">
        <v>78</v>
      </c>
      <c r="AU119" s="16" t="s">
        <v>116</v>
      </c>
      <c r="BK119" s="202">
        <f>BK120</f>
        <v>0</v>
      </c>
    </row>
    <row r="120" spans="1:63" s="12" customFormat="1" ht="25.9" customHeight="1">
      <c r="A120" s="12"/>
      <c r="B120" s="203"/>
      <c r="C120" s="204"/>
      <c r="D120" s="205" t="s">
        <v>78</v>
      </c>
      <c r="E120" s="206" t="s">
        <v>138</v>
      </c>
      <c r="F120" s="206" t="s">
        <v>139</v>
      </c>
      <c r="G120" s="204"/>
      <c r="H120" s="204"/>
      <c r="I120" s="207"/>
      <c r="J120" s="207"/>
      <c r="K120" s="208">
        <f>BK120</f>
        <v>0</v>
      </c>
      <c r="L120" s="204"/>
      <c r="M120" s="209"/>
      <c r="N120" s="210"/>
      <c r="O120" s="211"/>
      <c r="P120" s="211"/>
      <c r="Q120" s="212">
        <f>Q121+Q128</f>
        <v>0</v>
      </c>
      <c r="R120" s="212">
        <f>R121+R128</f>
        <v>0</v>
      </c>
      <c r="S120" s="211"/>
      <c r="T120" s="213">
        <f>T121+T128</f>
        <v>0</v>
      </c>
      <c r="U120" s="211"/>
      <c r="V120" s="213">
        <f>V121+V128</f>
        <v>2.531961</v>
      </c>
      <c r="W120" s="211"/>
      <c r="X120" s="214">
        <f>X121+X128</f>
        <v>0</v>
      </c>
      <c r="Y120" s="12"/>
      <c r="Z120" s="12"/>
      <c r="AA120" s="12"/>
      <c r="AB120" s="12"/>
      <c r="AC120" s="12"/>
      <c r="AD120" s="12"/>
      <c r="AE120" s="12"/>
      <c r="AR120" s="215" t="s">
        <v>87</v>
      </c>
      <c r="AT120" s="216" t="s">
        <v>78</v>
      </c>
      <c r="AU120" s="216" t="s">
        <v>79</v>
      </c>
      <c r="AY120" s="215" t="s">
        <v>140</v>
      </c>
      <c r="BK120" s="217">
        <f>BK121+BK128</f>
        <v>0</v>
      </c>
    </row>
    <row r="121" spans="1:63" s="12" customFormat="1" ht="22.8" customHeight="1">
      <c r="A121" s="12"/>
      <c r="B121" s="203"/>
      <c r="C121" s="204"/>
      <c r="D121" s="205" t="s">
        <v>78</v>
      </c>
      <c r="E121" s="218" t="s">
        <v>87</v>
      </c>
      <c r="F121" s="218" t="s">
        <v>141</v>
      </c>
      <c r="G121" s="204"/>
      <c r="H121" s="204"/>
      <c r="I121" s="207"/>
      <c r="J121" s="207"/>
      <c r="K121" s="219">
        <f>BK121</f>
        <v>0</v>
      </c>
      <c r="L121" s="204"/>
      <c r="M121" s="209"/>
      <c r="N121" s="210"/>
      <c r="O121" s="211"/>
      <c r="P121" s="211"/>
      <c r="Q121" s="212">
        <f>SUM(Q122:Q127)</f>
        <v>0</v>
      </c>
      <c r="R121" s="212">
        <f>SUM(R122:R127)</f>
        <v>0</v>
      </c>
      <c r="S121" s="211"/>
      <c r="T121" s="213">
        <f>SUM(T122:T127)</f>
        <v>0</v>
      </c>
      <c r="U121" s="211"/>
      <c r="V121" s="213">
        <f>SUM(V122:V127)</f>
        <v>0</v>
      </c>
      <c r="W121" s="211"/>
      <c r="X121" s="214">
        <f>SUM(X122:X127)</f>
        <v>0</v>
      </c>
      <c r="Y121" s="12"/>
      <c r="Z121" s="12"/>
      <c r="AA121" s="12"/>
      <c r="AB121" s="12"/>
      <c r="AC121" s="12"/>
      <c r="AD121" s="12"/>
      <c r="AE121" s="12"/>
      <c r="AR121" s="215" t="s">
        <v>87</v>
      </c>
      <c r="AT121" s="216" t="s">
        <v>78</v>
      </c>
      <c r="AU121" s="216" t="s">
        <v>87</v>
      </c>
      <c r="AY121" s="215" t="s">
        <v>140</v>
      </c>
      <c r="BK121" s="217">
        <f>SUM(BK122:BK127)</f>
        <v>0</v>
      </c>
    </row>
    <row r="122" spans="1:65" s="2" customFormat="1" ht="24.15" customHeight="1">
      <c r="A122" s="37"/>
      <c r="B122" s="38"/>
      <c r="C122" s="220" t="s">
        <v>87</v>
      </c>
      <c r="D122" s="220" t="s">
        <v>142</v>
      </c>
      <c r="E122" s="221" t="s">
        <v>379</v>
      </c>
      <c r="F122" s="222" t="s">
        <v>380</v>
      </c>
      <c r="G122" s="223" t="s">
        <v>161</v>
      </c>
      <c r="H122" s="224">
        <v>1.05</v>
      </c>
      <c r="I122" s="225"/>
      <c r="J122" s="225"/>
      <c r="K122" s="226">
        <f>ROUND(P122*H122,2)</f>
        <v>0</v>
      </c>
      <c r="L122" s="222" t="s">
        <v>146</v>
      </c>
      <c r="M122" s="43"/>
      <c r="N122" s="227" t="s">
        <v>1</v>
      </c>
      <c r="O122" s="228" t="s">
        <v>42</v>
      </c>
      <c r="P122" s="229">
        <f>I122+J122</f>
        <v>0</v>
      </c>
      <c r="Q122" s="229">
        <f>ROUND(I122*H122,2)</f>
        <v>0</v>
      </c>
      <c r="R122" s="229">
        <f>ROUND(J122*H122,2)</f>
        <v>0</v>
      </c>
      <c r="S122" s="90"/>
      <c r="T122" s="230">
        <f>S122*H122</f>
        <v>0</v>
      </c>
      <c r="U122" s="230">
        <v>0</v>
      </c>
      <c r="V122" s="230">
        <f>U122*H122</f>
        <v>0</v>
      </c>
      <c r="W122" s="230">
        <v>0</v>
      </c>
      <c r="X122" s="231">
        <f>W122*H122</f>
        <v>0</v>
      </c>
      <c r="Y122" s="37"/>
      <c r="Z122" s="37"/>
      <c r="AA122" s="37"/>
      <c r="AB122" s="37"/>
      <c r="AC122" s="37"/>
      <c r="AD122" s="37"/>
      <c r="AE122" s="37"/>
      <c r="AR122" s="232" t="s">
        <v>147</v>
      </c>
      <c r="AT122" s="232" t="s">
        <v>142</v>
      </c>
      <c r="AU122" s="232" t="s">
        <v>89</v>
      </c>
      <c r="AY122" s="16" t="s">
        <v>140</v>
      </c>
      <c r="BE122" s="233">
        <f>IF(O122="základní",K122,0)</f>
        <v>0</v>
      </c>
      <c r="BF122" s="233">
        <f>IF(O122="snížená",K122,0)</f>
        <v>0</v>
      </c>
      <c r="BG122" s="233">
        <f>IF(O122="zákl. přenesená",K122,0)</f>
        <v>0</v>
      </c>
      <c r="BH122" s="233">
        <f>IF(O122="sníž. přenesená",K122,0)</f>
        <v>0</v>
      </c>
      <c r="BI122" s="233">
        <f>IF(O122="nulová",K122,0)</f>
        <v>0</v>
      </c>
      <c r="BJ122" s="16" t="s">
        <v>87</v>
      </c>
      <c r="BK122" s="233">
        <f>ROUND(P122*H122,2)</f>
        <v>0</v>
      </c>
      <c r="BL122" s="16" t="s">
        <v>147</v>
      </c>
      <c r="BM122" s="232" t="s">
        <v>480</v>
      </c>
    </row>
    <row r="123" spans="1:47" s="2" customFormat="1" ht="12">
      <c r="A123" s="37"/>
      <c r="B123" s="38"/>
      <c r="C123" s="39"/>
      <c r="D123" s="234" t="s">
        <v>149</v>
      </c>
      <c r="E123" s="39"/>
      <c r="F123" s="235" t="s">
        <v>382</v>
      </c>
      <c r="G123" s="39"/>
      <c r="H123" s="39"/>
      <c r="I123" s="236"/>
      <c r="J123" s="236"/>
      <c r="K123" s="39"/>
      <c r="L123" s="39"/>
      <c r="M123" s="43"/>
      <c r="N123" s="237"/>
      <c r="O123" s="238"/>
      <c r="P123" s="90"/>
      <c r="Q123" s="90"/>
      <c r="R123" s="90"/>
      <c r="S123" s="90"/>
      <c r="T123" s="90"/>
      <c r="U123" s="90"/>
      <c r="V123" s="90"/>
      <c r="W123" s="90"/>
      <c r="X123" s="91"/>
      <c r="Y123" s="37"/>
      <c r="Z123" s="37"/>
      <c r="AA123" s="37"/>
      <c r="AB123" s="37"/>
      <c r="AC123" s="37"/>
      <c r="AD123" s="37"/>
      <c r="AE123" s="37"/>
      <c r="AT123" s="16" t="s">
        <v>149</v>
      </c>
      <c r="AU123" s="16" t="s">
        <v>89</v>
      </c>
    </row>
    <row r="124" spans="1:51" s="13" customFormat="1" ht="12">
      <c r="A124" s="13"/>
      <c r="B124" s="239"/>
      <c r="C124" s="240"/>
      <c r="D124" s="234" t="s">
        <v>151</v>
      </c>
      <c r="E124" s="241" t="s">
        <v>1</v>
      </c>
      <c r="F124" s="242" t="s">
        <v>481</v>
      </c>
      <c r="G124" s="240"/>
      <c r="H124" s="243">
        <v>1.05</v>
      </c>
      <c r="I124" s="244"/>
      <c r="J124" s="244"/>
      <c r="K124" s="240"/>
      <c r="L124" s="240"/>
      <c r="M124" s="245"/>
      <c r="N124" s="246"/>
      <c r="O124" s="247"/>
      <c r="P124" s="247"/>
      <c r="Q124" s="247"/>
      <c r="R124" s="247"/>
      <c r="S124" s="247"/>
      <c r="T124" s="247"/>
      <c r="U124" s="247"/>
      <c r="V124" s="247"/>
      <c r="W124" s="247"/>
      <c r="X124" s="248"/>
      <c r="Y124" s="13"/>
      <c r="Z124" s="13"/>
      <c r="AA124" s="13"/>
      <c r="AB124" s="13"/>
      <c r="AC124" s="13"/>
      <c r="AD124" s="13"/>
      <c r="AE124" s="13"/>
      <c r="AT124" s="249" t="s">
        <v>151</v>
      </c>
      <c r="AU124" s="249" t="s">
        <v>89</v>
      </c>
      <c r="AV124" s="13" t="s">
        <v>89</v>
      </c>
      <c r="AW124" s="13" t="s">
        <v>5</v>
      </c>
      <c r="AX124" s="13" t="s">
        <v>87</v>
      </c>
      <c r="AY124" s="249" t="s">
        <v>140</v>
      </c>
    </row>
    <row r="125" spans="1:65" s="2" customFormat="1" ht="62.7" customHeight="1">
      <c r="A125" s="37"/>
      <c r="B125" s="38"/>
      <c r="C125" s="220" t="s">
        <v>89</v>
      </c>
      <c r="D125" s="220" t="s">
        <v>142</v>
      </c>
      <c r="E125" s="221" t="s">
        <v>385</v>
      </c>
      <c r="F125" s="222" t="s">
        <v>386</v>
      </c>
      <c r="G125" s="223" t="s">
        <v>161</v>
      </c>
      <c r="H125" s="224">
        <v>1.05</v>
      </c>
      <c r="I125" s="225"/>
      <c r="J125" s="225"/>
      <c r="K125" s="226">
        <f>ROUND(P125*H125,2)</f>
        <v>0</v>
      </c>
      <c r="L125" s="222" t="s">
        <v>146</v>
      </c>
      <c r="M125" s="43"/>
      <c r="N125" s="227" t="s">
        <v>1</v>
      </c>
      <c r="O125" s="228" t="s">
        <v>42</v>
      </c>
      <c r="P125" s="229">
        <f>I125+J125</f>
        <v>0</v>
      </c>
      <c r="Q125" s="229">
        <f>ROUND(I125*H125,2)</f>
        <v>0</v>
      </c>
      <c r="R125" s="229">
        <f>ROUND(J125*H125,2)</f>
        <v>0</v>
      </c>
      <c r="S125" s="90"/>
      <c r="T125" s="230">
        <f>S125*H125</f>
        <v>0</v>
      </c>
      <c r="U125" s="230">
        <v>0</v>
      </c>
      <c r="V125" s="230">
        <f>U125*H125</f>
        <v>0</v>
      </c>
      <c r="W125" s="230">
        <v>0</v>
      </c>
      <c r="X125" s="231">
        <f>W125*H125</f>
        <v>0</v>
      </c>
      <c r="Y125" s="37"/>
      <c r="Z125" s="37"/>
      <c r="AA125" s="37"/>
      <c r="AB125" s="37"/>
      <c r="AC125" s="37"/>
      <c r="AD125" s="37"/>
      <c r="AE125" s="37"/>
      <c r="AR125" s="232" t="s">
        <v>147</v>
      </c>
      <c r="AT125" s="232" t="s">
        <v>142</v>
      </c>
      <c r="AU125" s="232" t="s">
        <v>89</v>
      </c>
      <c r="AY125" s="16" t="s">
        <v>140</v>
      </c>
      <c r="BE125" s="233">
        <f>IF(O125="základní",K125,0)</f>
        <v>0</v>
      </c>
      <c r="BF125" s="233">
        <f>IF(O125="snížená",K125,0)</f>
        <v>0</v>
      </c>
      <c r="BG125" s="233">
        <f>IF(O125="zákl. přenesená",K125,0)</f>
        <v>0</v>
      </c>
      <c r="BH125" s="233">
        <f>IF(O125="sníž. přenesená",K125,0)</f>
        <v>0</v>
      </c>
      <c r="BI125" s="233">
        <f>IF(O125="nulová",K125,0)</f>
        <v>0</v>
      </c>
      <c r="BJ125" s="16" t="s">
        <v>87</v>
      </c>
      <c r="BK125" s="233">
        <f>ROUND(P125*H125,2)</f>
        <v>0</v>
      </c>
      <c r="BL125" s="16" t="s">
        <v>147</v>
      </c>
      <c r="BM125" s="232" t="s">
        <v>482</v>
      </c>
    </row>
    <row r="126" spans="1:47" s="2" customFormat="1" ht="12">
      <c r="A126" s="37"/>
      <c r="B126" s="38"/>
      <c r="C126" s="39"/>
      <c r="D126" s="234" t="s">
        <v>149</v>
      </c>
      <c r="E126" s="39"/>
      <c r="F126" s="235" t="s">
        <v>388</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149</v>
      </c>
      <c r="AU126" s="16" t="s">
        <v>89</v>
      </c>
    </row>
    <row r="127" spans="1:51" s="13" customFormat="1" ht="12">
      <c r="A127" s="13"/>
      <c r="B127" s="239"/>
      <c r="C127" s="240"/>
      <c r="D127" s="234" t="s">
        <v>151</v>
      </c>
      <c r="E127" s="241" t="s">
        <v>1</v>
      </c>
      <c r="F127" s="242" t="s">
        <v>481</v>
      </c>
      <c r="G127" s="240"/>
      <c r="H127" s="243">
        <v>1.05</v>
      </c>
      <c r="I127" s="244"/>
      <c r="J127" s="244"/>
      <c r="K127" s="240"/>
      <c r="L127" s="240"/>
      <c r="M127" s="245"/>
      <c r="N127" s="246"/>
      <c r="O127" s="247"/>
      <c r="P127" s="247"/>
      <c r="Q127" s="247"/>
      <c r="R127" s="247"/>
      <c r="S127" s="247"/>
      <c r="T127" s="247"/>
      <c r="U127" s="247"/>
      <c r="V127" s="247"/>
      <c r="W127" s="247"/>
      <c r="X127" s="248"/>
      <c r="Y127" s="13"/>
      <c r="Z127" s="13"/>
      <c r="AA127" s="13"/>
      <c r="AB127" s="13"/>
      <c r="AC127" s="13"/>
      <c r="AD127" s="13"/>
      <c r="AE127" s="13"/>
      <c r="AT127" s="249" t="s">
        <v>151</v>
      </c>
      <c r="AU127" s="249" t="s">
        <v>89</v>
      </c>
      <c r="AV127" s="13" t="s">
        <v>89</v>
      </c>
      <c r="AW127" s="13" t="s">
        <v>5</v>
      </c>
      <c r="AX127" s="13" t="s">
        <v>87</v>
      </c>
      <c r="AY127" s="249" t="s">
        <v>140</v>
      </c>
    </row>
    <row r="128" spans="1:63" s="12" customFormat="1" ht="22.8" customHeight="1">
      <c r="A128" s="12"/>
      <c r="B128" s="203"/>
      <c r="C128" s="204"/>
      <c r="D128" s="205" t="s">
        <v>78</v>
      </c>
      <c r="E128" s="218" t="s">
        <v>89</v>
      </c>
      <c r="F128" s="218" t="s">
        <v>483</v>
      </c>
      <c r="G128" s="204"/>
      <c r="H128" s="204"/>
      <c r="I128" s="207"/>
      <c r="J128" s="207"/>
      <c r="K128" s="219">
        <f>BK128</f>
        <v>0</v>
      </c>
      <c r="L128" s="204"/>
      <c r="M128" s="209"/>
      <c r="N128" s="210"/>
      <c r="O128" s="211"/>
      <c r="P128" s="211"/>
      <c r="Q128" s="212">
        <f>SUM(Q129:Q142)</f>
        <v>0</v>
      </c>
      <c r="R128" s="212">
        <f>SUM(R129:R142)</f>
        <v>0</v>
      </c>
      <c r="S128" s="211"/>
      <c r="T128" s="213">
        <f>SUM(T129:T142)</f>
        <v>0</v>
      </c>
      <c r="U128" s="211"/>
      <c r="V128" s="213">
        <f>SUM(V129:V142)</f>
        <v>2.531961</v>
      </c>
      <c r="W128" s="211"/>
      <c r="X128" s="214">
        <f>SUM(X129:X142)</f>
        <v>0</v>
      </c>
      <c r="Y128" s="12"/>
      <c r="Z128" s="12"/>
      <c r="AA128" s="12"/>
      <c r="AB128" s="12"/>
      <c r="AC128" s="12"/>
      <c r="AD128" s="12"/>
      <c r="AE128" s="12"/>
      <c r="AR128" s="215" t="s">
        <v>87</v>
      </c>
      <c r="AT128" s="216" t="s">
        <v>78</v>
      </c>
      <c r="AU128" s="216" t="s">
        <v>87</v>
      </c>
      <c r="AY128" s="215" t="s">
        <v>140</v>
      </c>
      <c r="BK128" s="217">
        <f>SUM(BK129:BK142)</f>
        <v>0</v>
      </c>
    </row>
    <row r="129" spans="1:65" s="2" customFormat="1" ht="37.8" customHeight="1">
      <c r="A129" s="37"/>
      <c r="B129" s="38"/>
      <c r="C129" s="220" t="s">
        <v>157</v>
      </c>
      <c r="D129" s="220" t="s">
        <v>142</v>
      </c>
      <c r="E129" s="221" t="s">
        <v>484</v>
      </c>
      <c r="F129" s="222" t="s">
        <v>485</v>
      </c>
      <c r="G129" s="223" t="s">
        <v>161</v>
      </c>
      <c r="H129" s="224">
        <v>0.15</v>
      </c>
      <c r="I129" s="225"/>
      <c r="J129" s="225"/>
      <c r="K129" s="226">
        <f>ROUND(P129*H129,2)</f>
        <v>0</v>
      </c>
      <c r="L129" s="222" t="s">
        <v>146</v>
      </c>
      <c r="M129" s="43"/>
      <c r="N129" s="227" t="s">
        <v>1</v>
      </c>
      <c r="O129" s="228" t="s">
        <v>42</v>
      </c>
      <c r="P129" s="229">
        <f>I129+J129</f>
        <v>0</v>
      </c>
      <c r="Q129" s="229">
        <f>ROUND(I129*H129,2)</f>
        <v>0</v>
      </c>
      <c r="R129" s="229">
        <f>ROUND(J129*H129,2)</f>
        <v>0</v>
      </c>
      <c r="S129" s="90"/>
      <c r="T129" s="230">
        <f>S129*H129</f>
        <v>0</v>
      </c>
      <c r="U129" s="230">
        <v>2.16</v>
      </c>
      <c r="V129" s="230">
        <f>U129*H129</f>
        <v>0.324</v>
      </c>
      <c r="W129" s="230">
        <v>0</v>
      </c>
      <c r="X129" s="231">
        <f>W129*H129</f>
        <v>0</v>
      </c>
      <c r="Y129" s="37"/>
      <c r="Z129" s="37"/>
      <c r="AA129" s="37"/>
      <c r="AB129" s="37"/>
      <c r="AC129" s="37"/>
      <c r="AD129" s="37"/>
      <c r="AE129" s="37"/>
      <c r="AR129" s="232" t="s">
        <v>147</v>
      </c>
      <c r="AT129" s="232" t="s">
        <v>142</v>
      </c>
      <c r="AU129" s="232" t="s">
        <v>89</v>
      </c>
      <c r="AY129" s="16" t="s">
        <v>140</v>
      </c>
      <c r="BE129" s="233">
        <f>IF(O129="základní",K129,0)</f>
        <v>0</v>
      </c>
      <c r="BF129" s="233">
        <f>IF(O129="snížená",K129,0)</f>
        <v>0</v>
      </c>
      <c r="BG129" s="233">
        <f>IF(O129="zákl. přenesená",K129,0)</f>
        <v>0</v>
      </c>
      <c r="BH129" s="233">
        <f>IF(O129="sníž. přenesená",K129,0)</f>
        <v>0</v>
      </c>
      <c r="BI129" s="233">
        <f>IF(O129="nulová",K129,0)</f>
        <v>0</v>
      </c>
      <c r="BJ129" s="16" t="s">
        <v>87</v>
      </c>
      <c r="BK129" s="233">
        <f>ROUND(P129*H129,2)</f>
        <v>0</v>
      </c>
      <c r="BL129" s="16" t="s">
        <v>147</v>
      </c>
      <c r="BM129" s="232" t="s">
        <v>486</v>
      </c>
    </row>
    <row r="130" spans="1:47" s="2" customFormat="1" ht="12">
      <c r="A130" s="37"/>
      <c r="B130" s="38"/>
      <c r="C130" s="39"/>
      <c r="D130" s="234" t="s">
        <v>149</v>
      </c>
      <c r="E130" s="39"/>
      <c r="F130" s="235" t="s">
        <v>487</v>
      </c>
      <c r="G130" s="39"/>
      <c r="H130" s="39"/>
      <c r="I130" s="236"/>
      <c r="J130" s="236"/>
      <c r="K130" s="39"/>
      <c r="L130" s="39"/>
      <c r="M130" s="43"/>
      <c r="N130" s="237"/>
      <c r="O130" s="238"/>
      <c r="P130" s="90"/>
      <c r="Q130" s="90"/>
      <c r="R130" s="90"/>
      <c r="S130" s="90"/>
      <c r="T130" s="90"/>
      <c r="U130" s="90"/>
      <c r="V130" s="90"/>
      <c r="W130" s="90"/>
      <c r="X130" s="91"/>
      <c r="Y130" s="37"/>
      <c r="Z130" s="37"/>
      <c r="AA130" s="37"/>
      <c r="AB130" s="37"/>
      <c r="AC130" s="37"/>
      <c r="AD130" s="37"/>
      <c r="AE130" s="37"/>
      <c r="AT130" s="16" t="s">
        <v>149</v>
      </c>
      <c r="AU130" s="16" t="s">
        <v>89</v>
      </c>
    </row>
    <row r="131" spans="1:51" s="13" customFormat="1" ht="12">
      <c r="A131" s="13"/>
      <c r="B131" s="239"/>
      <c r="C131" s="240"/>
      <c r="D131" s="234" t="s">
        <v>151</v>
      </c>
      <c r="E131" s="241" t="s">
        <v>1</v>
      </c>
      <c r="F131" s="242" t="s">
        <v>488</v>
      </c>
      <c r="G131" s="240"/>
      <c r="H131" s="243">
        <v>0.15</v>
      </c>
      <c r="I131" s="244"/>
      <c r="J131" s="244"/>
      <c r="K131" s="240"/>
      <c r="L131" s="240"/>
      <c r="M131" s="245"/>
      <c r="N131" s="246"/>
      <c r="O131" s="247"/>
      <c r="P131" s="247"/>
      <c r="Q131" s="247"/>
      <c r="R131" s="247"/>
      <c r="S131" s="247"/>
      <c r="T131" s="247"/>
      <c r="U131" s="247"/>
      <c r="V131" s="247"/>
      <c r="W131" s="247"/>
      <c r="X131" s="248"/>
      <c r="Y131" s="13"/>
      <c r="Z131" s="13"/>
      <c r="AA131" s="13"/>
      <c r="AB131" s="13"/>
      <c r="AC131" s="13"/>
      <c r="AD131" s="13"/>
      <c r="AE131" s="13"/>
      <c r="AT131" s="249" t="s">
        <v>151</v>
      </c>
      <c r="AU131" s="249" t="s">
        <v>89</v>
      </c>
      <c r="AV131" s="13" t="s">
        <v>89</v>
      </c>
      <c r="AW131" s="13" t="s">
        <v>5</v>
      </c>
      <c r="AX131" s="13" t="s">
        <v>87</v>
      </c>
      <c r="AY131" s="249" t="s">
        <v>140</v>
      </c>
    </row>
    <row r="132" spans="1:65" s="2" customFormat="1" ht="24.15" customHeight="1">
      <c r="A132" s="37"/>
      <c r="B132" s="38"/>
      <c r="C132" s="220" t="s">
        <v>147</v>
      </c>
      <c r="D132" s="220" t="s">
        <v>142</v>
      </c>
      <c r="E132" s="221" t="s">
        <v>489</v>
      </c>
      <c r="F132" s="222" t="s">
        <v>490</v>
      </c>
      <c r="G132" s="223" t="s">
        <v>161</v>
      </c>
      <c r="H132" s="224">
        <v>0.9</v>
      </c>
      <c r="I132" s="225"/>
      <c r="J132" s="225"/>
      <c r="K132" s="226">
        <f>ROUND(P132*H132,2)</f>
        <v>0</v>
      </c>
      <c r="L132" s="222" t="s">
        <v>146</v>
      </c>
      <c r="M132" s="43"/>
      <c r="N132" s="227" t="s">
        <v>1</v>
      </c>
      <c r="O132" s="228" t="s">
        <v>42</v>
      </c>
      <c r="P132" s="229">
        <f>I132+J132</f>
        <v>0</v>
      </c>
      <c r="Q132" s="229">
        <f>ROUND(I132*H132,2)</f>
        <v>0</v>
      </c>
      <c r="R132" s="229">
        <f>ROUND(J132*H132,2)</f>
        <v>0</v>
      </c>
      <c r="S132" s="90"/>
      <c r="T132" s="230">
        <f>S132*H132</f>
        <v>0</v>
      </c>
      <c r="U132" s="230">
        <v>2.45329</v>
      </c>
      <c r="V132" s="230">
        <f>U132*H132</f>
        <v>2.207961</v>
      </c>
      <c r="W132" s="230">
        <v>0</v>
      </c>
      <c r="X132" s="231">
        <f>W132*H132</f>
        <v>0</v>
      </c>
      <c r="Y132" s="37"/>
      <c r="Z132" s="37"/>
      <c r="AA132" s="37"/>
      <c r="AB132" s="37"/>
      <c r="AC132" s="37"/>
      <c r="AD132" s="37"/>
      <c r="AE132" s="37"/>
      <c r="AR132" s="232" t="s">
        <v>147</v>
      </c>
      <c r="AT132" s="232" t="s">
        <v>142</v>
      </c>
      <c r="AU132" s="232" t="s">
        <v>89</v>
      </c>
      <c r="AY132" s="16" t="s">
        <v>140</v>
      </c>
      <c r="BE132" s="233">
        <f>IF(O132="základní",K132,0)</f>
        <v>0</v>
      </c>
      <c r="BF132" s="233">
        <f>IF(O132="snížená",K132,0)</f>
        <v>0</v>
      </c>
      <c r="BG132" s="233">
        <f>IF(O132="zákl. přenesená",K132,0)</f>
        <v>0</v>
      </c>
      <c r="BH132" s="233">
        <f>IF(O132="sníž. přenesená",K132,0)</f>
        <v>0</v>
      </c>
      <c r="BI132" s="233">
        <f>IF(O132="nulová",K132,0)</f>
        <v>0</v>
      </c>
      <c r="BJ132" s="16" t="s">
        <v>87</v>
      </c>
      <c r="BK132" s="233">
        <f>ROUND(P132*H132,2)</f>
        <v>0</v>
      </c>
      <c r="BL132" s="16" t="s">
        <v>147</v>
      </c>
      <c r="BM132" s="232" t="s">
        <v>491</v>
      </c>
    </row>
    <row r="133" spans="1:47" s="2" customFormat="1" ht="12">
      <c r="A133" s="37"/>
      <c r="B133" s="38"/>
      <c r="C133" s="39"/>
      <c r="D133" s="234" t="s">
        <v>149</v>
      </c>
      <c r="E133" s="39"/>
      <c r="F133" s="235" t="s">
        <v>492</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149</v>
      </c>
      <c r="AU133" s="16" t="s">
        <v>89</v>
      </c>
    </row>
    <row r="134" spans="1:51" s="13" customFormat="1" ht="12">
      <c r="A134" s="13"/>
      <c r="B134" s="239"/>
      <c r="C134" s="240"/>
      <c r="D134" s="234" t="s">
        <v>151</v>
      </c>
      <c r="E134" s="241" t="s">
        <v>1</v>
      </c>
      <c r="F134" s="242" t="s">
        <v>493</v>
      </c>
      <c r="G134" s="240"/>
      <c r="H134" s="243">
        <v>0.9</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87</v>
      </c>
      <c r="AY134" s="249" t="s">
        <v>140</v>
      </c>
    </row>
    <row r="135" spans="1:65" s="2" customFormat="1" ht="24.15" customHeight="1">
      <c r="A135" s="37"/>
      <c r="B135" s="38"/>
      <c r="C135" s="220" t="s">
        <v>172</v>
      </c>
      <c r="D135" s="220" t="s">
        <v>142</v>
      </c>
      <c r="E135" s="221" t="s">
        <v>193</v>
      </c>
      <c r="F135" s="222" t="s">
        <v>494</v>
      </c>
      <c r="G135" s="223" t="s">
        <v>145</v>
      </c>
      <c r="H135" s="224">
        <v>1</v>
      </c>
      <c r="I135" s="225"/>
      <c r="J135" s="225"/>
      <c r="K135" s="226">
        <f>ROUND(P135*H135,2)</f>
        <v>0</v>
      </c>
      <c r="L135" s="222" t="s">
        <v>1</v>
      </c>
      <c r="M135" s="43"/>
      <c r="N135" s="227" t="s">
        <v>1</v>
      </c>
      <c r="O135" s="228" t="s">
        <v>42</v>
      </c>
      <c r="P135" s="229">
        <f>I135+J135</f>
        <v>0</v>
      </c>
      <c r="Q135" s="229">
        <f>ROUND(I135*H135,2)</f>
        <v>0</v>
      </c>
      <c r="R135" s="229">
        <f>ROUND(J135*H135,2)</f>
        <v>0</v>
      </c>
      <c r="S135" s="90"/>
      <c r="T135" s="230">
        <f>S135*H135</f>
        <v>0</v>
      </c>
      <c r="U135" s="230">
        <v>0</v>
      </c>
      <c r="V135" s="230">
        <f>U135*H135</f>
        <v>0</v>
      </c>
      <c r="W135" s="230">
        <v>0</v>
      </c>
      <c r="X135" s="231">
        <f>W135*H135</f>
        <v>0</v>
      </c>
      <c r="Y135" s="37"/>
      <c r="Z135" s="37"/>
      <c r="AA135" s="37"/>
      <c r="AB135" s="37"/>
      <c r="AC135" s="37"/>
      <c r="AD135" s="37"/>
      <c r="AE135" s="37"/>
      <c r="AR135" s="232" t="s">
        <v>147</v>
      </c>
      <c r="AT135" s="232" t="s">
        <v>142</v>
      </c>
      <c r="AU135" s="232" t="s">
        <v>89</v>
      </c>
      <c r="AY135" s="16" t="s">
        <v>140</v>
      </c>
      <c r="BE135" s="233">
        <f>IF(O135="základní",K135,0)</f>
        <v>0</v>
      </c>
      <c r="BF135" s="233">
        <f>IF(O135="snížená",K135,0)</f>
        <v>0</v>
      </c>
      <c r="BG135" s="233">
        <f>IF(O135="zákl. přenesená",K135,0)</f>
        <v>0</v>
      </c>
      <c r="BH135" s="233">
        <f>IF(O135="sníž. přenesená",K135,0)</f>
        <v>0</v>
      </c>
      <c r="BI135" s="233">
        <f>IF(O135="nulová",K135,0)</f>
        <v>0</v>
      </c>
      <c r="BJ135" s="16" t="s">
        <v>87</v>
      </c>
      <c r="BK135" s="233">
        <f>ROUND(P135*H135,2)</f>
        <v>0</v>
      </c>
      <c r="BL135" s="16" t="s">
        <v>147</v>
      </c>
      <c r="BM135" s="232" t="s">
        <v>495</v>
      </c>
    </row>
    <row r="136" spans="1:47" s="2" customFormat="1" ht="12">
      <c r="A136" s="37"/>
      <c r="B136" s="38"/>
      <c r="C136" s="39"/>
      <c r="D136" s="234" t="s">
        <v>197</v>
      </c>
      <c r="E136" s="39"/>
      <c r="F136" s="235" t="s">
        <v>496</v>
      </c>
      <c r="G136" s="39"/>
      <c r="H136" s="39"/>
      <c r="I136" s="236"/>
      <c r="J136" s="236"/>
      <c r="K136" s="39"/>
      <c r="L136" s="39"/>
      <c r="M136" s="43"/>
      <c r="N136" s="237"/>
      <c r="O136" s="238"/>
      <c r="P136" s="90"/>
      <c r="Q136" s="90"/>
      <c r="R136" s="90"/>
      <c r="S136" s="90"/>
      <c r="T136" s="90"/>
      <c r="U136" s="90"/>
      <c r="V136" s="90"/>
      <c r="W136" s="90"/>
      <c r="X136" s="91"/>
      <c r="Y136" s="37"/>
      <c r="Z136" s="37"/>
      <c r="AA136" s="37"/>
      <c r="AB136" s="37"/>
      <c r="AC136" s="37"/>
      <c r="AD136" s="37"/>
      <c r="AE136" s="37"/>
      <c r="AT136" s="16" t="s">
        <v>197</v>
      </c>
      <c r="AU136" s="16" t="s">
        <v>89</v>
      </c>
    </row>
    <row r="137" spans="1:65" s="2" customFormat="1" ht="24.15" customHeight="1">
      <c r="A137" s="37"/>
      <c r="B137" s="38"/>
      <c r="C137" s="250" t="s">
        <v>177</v>
      </c>
      <c r="D137" s="250" t="s">
        <v>158</v>
      </c>
      <c r="E137" s="251" t="s">
        <v>202</v>
      </c>
      <c r="F137" s="252" t="s">
        <v>497</v>
      </c>
      <c r="G137" s="253" t="s">
        <v>145</v>
      </c>
      <c r="H137" s="254">
        <v>4</v>
      </c>
      <c r="I137" s="255"/>
      <c r="J137" s="256"/>
      <c r="K137" s="257">
        <f>ROUND(P137*H137,2)</f>
        <v>0</v>
      </c>
      <c r="L137" s="252" t="s">
        <v>1</v>
      </c>
      <c r="M137" s="258"/>
      <c r="N137" s="259" t="s">
        <v>1</v>
      </c>
      <c r="O137" s="228" t="s">
        <v>42</v>
      </c>
      <c r="P137" s="229">
        <f>I137+J137</f>
        <v>0</v>
      </c>
      <c r="Q137" s="229">
        <f>ROUND(I137*H137,2)</f>
        <v>0</v>
      </c>
      <c r="R137" s="229">
        <f>ROUND(J137*H137,2)</f>
        <v>0</v>
      </c>
      <c r="S137" s="90"/>
      <c r="T137" s="230">
        <f>S137*H137</f>
        <v>0</v>
      </c>
      <c r="U137" s="230">
        <v>0</v>
      </c>
      <c r="V137" s="230">
        <f>U137*H137</f>
        <v>0</v>
      </c>
      <c r="W137" s="230">
        <v>0</v>
      </c>
      <c r="X137" s="231">
        <f>W137*H137</f>
        <v>0</v>
      </c>
      <c r="Y137" s="37"/>
      <c r="Z137" s="37"/>
      <c r="AA137" s="37"/>
      <c r="AB137" s="37"/>
      <c r="AC137" s="37"/>
      <c r="AD137" s="37"/>
      <c r="AE137" s="37"/>
      <c r="AR137" s="232" t="s">
        <v>162</v>
      </c>
      <c r="AT137" s="232" t="s">
        <v>158</v>
      </c>
      <c r="AU137" s="232" t="s">
        <v>89</v>
      </c>
      <c r="AY137" s="16" t="s">
        <v>140</v>
      </c>
      <c r="BE137" s="233">
        <f>IF(O137="základní",K137,0)</f>
        <v>0</v>
      </c>
      <c r="BF137" s="233">
        <f>IF(O137="snížená",K137,0)</f>
        <v>0</v>
      </c>
      <c r="BG137" s="233">
        <f>IF(O137="zákl. přenesená",K137,0)</f>
        <v>0</v>
      </c>
      <c r="BH137" s="233">
        <f>IF(O137="sníž. přenesená",K137,0)</f>
        <v>0</v>
      </c>
      <c r="BI137" s="233">
        <f>IF(O137="nulová",K137,0)</f>
        <v>0</v>
      </c>
      <c r="BJ137" s="16" t="s">
        <v>87</v>
      </c>
      <c r="BK137" s="233">
        <f>ROUND(P137*H137,2)</f>
        <v>0</v>
      </c>
      <c r="BL137" s="16" t="s">
        <v>147</v>
      </c>
      <c r="BM137" s="232" t="s">
        <v>498</v>
      </c>
    </row>
    <row r="138" spans="1:65" s="2" customFormat="1" ht="16.5" customHeight="1">
      <c r="A138" s="37"/>
      <c r="B138" s="38"/>
      <c r="C138" s="250" t="s">
        <v>183</v>
      </c>
      <c r="D138" s="250" t="s">
        <v>158</v>
      </c>
      <c r="E138" s="251" t="s">
        <v>414</v>
      </c>
      <c r="F138" s="252" t="s">
        <v>499</v>
      </c>
      <c r="G138" s="253" t="s">
        <v>145</v>
      </c>
      <c r="H138" s="254">
        <v>4</v>
      </c>
      <c r="I138" s="255"/>
      <c r="J138" s="256"/>
      <c r="K138" s="257">
        <f>ROUND(P138*H138,2)</f>
        <v>0</v>
      </c>
      <c r="L138" s="252" t="s">
        <v>1</v>
      </c>
      <c r="M138" s="258"/>
      <c r="N138" s="259" t="s">
        <v>1</v>
      </c>
      <c r="O138" s="228" t="s">
        <v>42</v>
      </c>
      <c r="P138" s="229">
        <f>I138+J138</f>
        <v>0</v>
      </c>
      <c r="Q138" s="229">
        <f>ROUND(I138*H138,2)</f>
        <v>0</v>
      </c>
      <c r="R138" s="229">
        <f>ROUND(J138*H138,2)</f>
        <v>0</v>
      </c>
      <c r="S138" s="90"/>
      <c r="T138" s="230">
        <f>S138*H138</f>
        <v>0</v>
      </c>
      <c r="U138" s="230">
        <v>0</v>
      </c>
      <c r="V138" s="230">
        <f>U138*H138</f>
        <v>0</v>
      </c>
      <c r="W138" s="230">
        <v>0</v>
      </c>
      <c r="X138" s="231">
        <f>W138*H138</f>
        <v>0</v>
      </c>
      <c r="Y138" s="37"/>
      <c r="Z138" s="37"/>
      <c r="AA138" s="37"/>
      <c r="AB138" s="37"/>
      <c r="AC138" s="37"/>
      <c r="AD138" s="37"/>
      <c r="AE138" s="37"/>
      <c r="AR138" s="232" t="s">
        <v>162</v>
      </c>
      <c r="AT138" s="232" t="s">
        <v>158</v>
      </c>
      <c r="AU138" s="232" t="s">
        <v>89</v>
      </c>
      <c r="AY138" s="16" t="s">
        <v>140</v>
      </c>
      <c r="BE138" s="233">
        <f>IF(O138="základní",K138,0)</f>
        <v>0</v>
      </c>
      <c r="BF138" s="233">
        <f>IF(O138="snížená",K138,0)</f>
        <v>0</v>
      </c>
      <c r="BG138" s="233">
        <f>IF(O138="zákl. přenesená",K138,0)</f>
        <v>0</v>
      </c>
      <c r="BH138" s="233">
        <f>IF(O138="sníž. přenesená",K138,0)</f>
        <v>0</v>
      </c>
      <c r="BI138" s="233">
        <f>IF(O138="nulová",K138,0)</f>
        <v>0</v>
      </c>
      <c r="BJ138" s="16" t="s">
        <v>87</v>
      </c>
      <c r="BK138" s="233">
        <f>ROUND(P138*H138,2)</f>
        <v>0</v>
      </c>
      <c r="BL138" s="16" t="s">
        <v>147</v>
      </c>
      <c r="BM138" s="232" t="s">
        <v>500</v>
      </c>
    </row>
    <row r="139" spans="1:47" s="2" customFormat="1" ht="12">
      <c r="A139" s="37"/>
      <c r="B139" s="38"/>
      <c r="C139" s="39"/>
      <c r="D139" s="234" t="s">
        <v>197</v>
      </c>
      <c r="E139" s="39"/>
      <c r="F139" s="235" t="s">
        <v>501</v>
      </c>
      <c r="G139" s="39"/>
      <c r="H139" s="39"/>
      <c r="I139" s="236"/>
      <c r="J139" s="236"/>
      <c r="K139" s="39"/>
      <c r="L139" s="39"/>
      <c r="M139" s="43"/>
      <c r="N139" s="237"/>
      <c r="O139" s="238"/>
      <c r="P139" s="90"/>
      <c r="Q139" s="90"/>
      <c r="R139" s="90"/>
      <c r="S139" s="90"/>
      <c r="T139" s="90"/>
      <c r="U139" s="90"/>
      <c r="V139" s="90"/>
      <c r="W139" s="90"/>
      <c r="X139" s="91"/>
      <c r="Y139" s="37"/>
      <c r="Z139" s="37"/>
      <c r="AA139" s="37"/>
      <c r="AB139" s="37"/>
      <c r="AC139" s="37"/>
      <c r="AD139" s="37"/>
      <c r="AE139" s="37"/>
      <c r="AT139" s="16" t="s">
        <v>197</v>
      </c>
      <c r="AU139" s="16" t="s">
        <v>89</v>
      </c>
    </row>
    <row r="140" spans="1:65" s="2" customFormat="1" ht="16.5" customHeight="1">
      <c r="A140" s="37"/>
      <c r="B140" s="38"/>
      <c r="C140" s="250" t="s">
        <v>162</v>
      </c>
      <c r="D140" s="250" t="s">
        <v>158</v>
      </c>
      <c r="E140" s="251" t="s">
        <v>231</v>
      </c>
      <c r="F140" s="252" t="s">
        <v>502</v>
      </c>
      <c r="G140" s="253" t="s">
        <v>145</v>
      </c>
      <c r="H140" s="254">
        <v>1</v>
      </c>
      <c r="I140" s="255"/>
      <c r="J140" s="256"/>
      <c r="K140" s="257">
        <f>ROUND(P140*H140,2)</f>
        <v>0</v>
      </c>
      <c r="L140" s="252" t="s">
        <v>1</v>
      </c>
      <c r="M140" s="258"/>
      <c r="N140" s="259" t="s">
        <v>1</v>
      </c>
      <c r="O140" s="228" t="s">
        <v>42</v>
      </c>
      <c r="P140" s="229">
        <f>I140+J140</f>
        <v>0</v>
      </c>
      <c r="Q140" s="229">
        <f>ROUND(I140*H140,2)</f>
        <v>0</v>
      </c>
      <c r="R140" s="229">
        <f>ROUND(J140*H140,2)</f>
        <v>0</v>
      </c>
      <c r="S140" s="90"/>
      <c r="T140" s="230">
        <f>S140*H140</f>
        <v>0</v>
      </c>
      <c r="U140" s="230">
        <v>0</v>
      </c>
      <c r="V140" s="230">
        <f>U140*H140</f>
        <v>0</v>
      </c>
      <c r="W140" s="230">
        <v>0</v>
      </c>
      <c r="X140" s="231">
        <f>W140*H140</f>
        <v>0</v>
      </c>
      <c r="Y140" s="37"/>
      <c r="Z140" s="37"/>
      <c r="AA140" s="37"/>
      <c r="AB140" s="37"/>
      <c r="AC140" s="37"/>
      <c r="AD140" s="37"/>
      <c r="AE140" s="37"/>
      <c r="AR140" s="232" t="s">
        <v>162</v>
      </c>
      <c r="AT140" s="232" t="s">
        <v>158</v>
      </c>
      <c r="AU140" s="232" t="s">
        <v>89</v>
      </c>
      <c r="AY140" s="16" t="s">
        <v>140</v>
      </c>
      <c r="BE140" s="233">
        <f>IF(O140="základní",K140,0)</f>
        <v>0</v>
      </c>
      <c r="BF140" s="233">
        <f>IF(O140="snížená",K140,0)</f>
        <v>0</v>
      </c>
      <c r="BG140" s="233">
        <f>IF(O140="zákl. přenesená",K140,0)</f>
        <v>0</v>
      </c>
      <c r="BH140" s="233">
        <f>IF(O140="sníž. přenesená",K140,0)</f>
        <v>0</v>
      </c>
      <c r="BI140" s="233">
        <f>IF(O140="nulová",K140,0)</f>
        <v>0</v>
      </c>
      <c r="BJ140" s="16" t="s">
        <v>87</v>
      </c>
      <c r="BK140" s="233">
        <f>ROUND(P140*H140,2)</f>
        <v>0</v>
      </c>
      <c r="BL140" s="16" t="s">
        <v>147</v>
      </c>
      <c r="BM140" s="232" t="s">
        <v>503</v>
      </c>
    </row>
    <row r="141" spans="1:65" s="2" customFormat="1" ht="16.5" customHeight="1">
      <c r="A141" s="37"/>
      <c r="B141" s="38"/>
      <c r="C141" s="250" t="s">
        <v>192</v>
      </c>
      <c r="D141" s="250" t="s">
        <v>158</v>
      </c>
      <c r="E141" s="251" t="s">
        <v>236</v>
      </c>
      <c r="F141" s="252" t="s">
        <v>504</v>
      </c>
      <c r="G141" s="253" t="s">
        <v>145</v>
      </c>
      <c r="H141" s="254">
        <v>1</v>
      </c>
      <c r="I141" s="255"/>
      <c r="J141" s="256"/>
      <c r="K141" s="257">
        <f>ROUND(P141*H141,2)</f>
        <v>0</v>
      </c>
      <c r="L141" s="252" t="s">
        <v>1</v>
      </c>
      <c r="M141" s="258"/>
      <c r="N141" s="259" t="s">
        <v>1</v>
      </c>
      <c r="O141" s="228" t="s">
        <v>42</v>
      </c>
      <c r="P141" s="229">
        <f>I141+J141</f>
        <v>0</v>
      </c>
      <c r="Q141" s="229">
        <f>ROUND(I141*H141,2)</f>
        <v>0</v>
      </c>
      <c r="R141" s="229">
        <f>ROUND(J141*H141,2)</f>
        <v>0</v>
      </c>
      <c r="S141" s="90"/>
      <c r="T141" s="230">
        <f>S141*H141</f>
        <v>0</v>
      </c>
      <c r="U141" s="230">
        <v>0</v>
      </c>
      <c r="V141" s="230">
        <f>U141*H141</f>
        <v>0</v>
      </c>
      <c r="W141" s="230">
        <v>0</v>
      </c>
      <c r="X141" s="231">
        <f>W141*H141</f>
        <v>0</v>
      </c>
      <c r="Y141" s="37"/>
      <c r="Z141" s="37"/>
      <c r="AA141" s="37"/>
      <c r="AB141" s="37"/>
      <c r="AC141" s="37"/>
      <c r="AD141" s="37"/>
      <c r="AE141" s="37"/>
      <c r="AR141" s="232" t="s">
        <v>162</v>
      </c>
      <c r="AT141" s="232" t="s">
        <v>158</v>
      </c>
      <c r="AU141" s="232" t="s">
        <v>89</v>
      </c>
      <c r="AY141" s="16" t="s">
        <v>140</v>
      </c>
      <c r="BE141" s="233">
        <f>IF(O141="základní",K141,0)</f>
        <v>0</v>
      </c>
      <c r="BF141" s="233">
        <f>IF(O141="snížená",K141,0)</f>
        <v>0</v>
      </c>
      <c r="BG141" s="233">
        <f>IF(O141="zákl. přenesená",K141,0)</f>
        <v>0</v>
      </c>
      <c r="BH141" s="233">
        <f>IF(O141="sníž. přenesená",K141,0)</f>
        <v>0</v>
      </c>
      <c r="BI141" s="233">
        <f>IF(O141="nulová",K141,0)</f>
        <v>0</v>
      </c>
      <c r="BJ141" s="16" t="s">
        <v>87</v>
      </c>
      <c r="BK141" s="233">
        <f>ROUND(P141*H141,2)</f>
        <v>0</v>
      </c>
      <c r="BL141" s="16" t="s">
        <v>147</v>
      </c>
      <c r="BM141" s="232" t="s">
        <v>505</v>
      </c>
    </row>
    <row r="142" spans="1:65" s="2" customFormat="1" ht="16.5" customHeight="1">
      <c r="A142" s="37"/>
      <c r="B142" s="38"/>
      <c r="C142" s="250" t="s">
        <v>201</v>
      </c>
      <c r="D142" s="250" t="s">
        <v>158</v>
      </c>
      <c r="E142" s="251" t="s">
        <v>241</v>
      </c>
      <c r="F142" s="252" t="s">
        <v>506</v>
      </c>
      <c r="G142" s="253" t="s">
        <v>145</v>
      </c>
      <c r="H142" s="254">
        <v>4</v>
      </c>
      <c r="I142" s="255"/>
      <c r="J142" s="256"/>
      <c r="K142" s="257">
        <f>ROUND(P142*H142,2)</f>
        <v>0</v>
      </c>
      <c r="L142" s="252" t="s">
        <v>1</v>
      </c>
      <c r="M142" s="258"/>
      <c r="N142" s="271" t="s">
        <v>1</v>
      </c>
      <c r="O142" s="272" t="s">
        <v>42</v>
      </c>
      <c r="P142" s="273">
        <f>I142+J142</f>
        <v>0</v>
      </c>
      <c r="Q142" s="273">
        <f>ROUND(I142*H142,2)</f>
        <v>0</v>
      </c>
      <c r="R142" s="273">
        <f>ROUND(J142*H142,2)</f>
        <v>0</v>
      </c>
      <c r="S142" s="274"/>
      <c r="T142" s="275">
        <f>S142*H142</f>
        <v>0</v>
      </c>
      <c r="U142" s="275">
        <v>0</v>
      </c>
      <c r="V142" s="275">
        <f>U142*H142</f>
        <v>0</v>
      </c>
      <c r="W142" s="275">
        <v>0</v>
      </c>
      <c r="X142" s="276">
        <f>W142*H142</f>
        <v>0</v>
      </c>
      <c r="Y142" s="37"/>
      <c r="Z142" s="37"/>
      <c r="AA142" s="37"/>
      <c r="AB142" s="37"/>
      <c r="AC142" s="37"/>
      <c r="AD142" s="37"/>
      <c r="AE142" s="37"/>
      <c r="AR142" s="232" t="s">
        <v>162</v>
      </c>
      <c r="AT142" s="232" t="s">
        <v>158</v>
      </c>
      <c r="AU142" s="232" t="s">
        <v>89</v>
      </c>
      <c r="AY142" s="16" t="s">
        <v>140</v>
      </c>
      <c r="BE142" s="233">
        <f>IF(O142="základní",K142,0)</f>
        <v>0</v>
      </c>
      <c r="BF142" s="233">
        <f>IF(O142="snížená",K142,0)</f>
        <v>0</v>
      </c>
      <c r="BG142" s="233">
        <f>IF(O142="zákl. přenesená",K142,0)</f>
        <v>0</v>
      </c>
      <c r="BH142" s="233">
        <f>IF(O142="sníž. přenesená",K142,0)</f>
        <v>0</v>
      </c>
      <c r="BI142" s="233">
        <f>IF(O142="nulová",K142,0)</f>
        <v>0</v>
      </c>
      <c r="BJ142" s="16" t="s">
        <v>87</v>
      </c>
      <c r="BK142" s="233">
        <f>ROUND(P142*H142,2)</f>
        <v>0</v>
      </c>
      <c r="BL142" s="16" t="s">
        <v>147</v>
      </c>
      <c r="BM142" s="232" t="s">
        <v>507</v>
      </c>
    </row>
    <row r="143" spans="1:31" s="2" customFormat="1" ht="6.95" customHeight="1">
      <c r="A143" s="37"/>
      <c r="B143" s="65"/>
      <c r="C143" s="66"/>
      <c r="D143" s="66"/>
      <c r="E143" s="66"/>
      <c r="F143" s="66"/>
      <c r="G143" s="66"/>
      <c r="H143" s="66"/>
      <c r="I143" s="66"/>
      <c r="J143" s="66"/>
      <c r="K143" s="66"/>
      <c r="L143" s="66"/>
      <c r="M143" s="43"/>
      <c r="N143" s="37"/>
      <c r="P143" s="37"/>
      <c r="Q143" s="37"/>
      <c r="R143" s="37"/>
      <c r="S143" s="37"/>
      <c r="T143" s="37"/>
      <c r="U143" s="37"/>
      <c r="V143" s="37"/>
      <c r="W143" s="37"/>
      <c r="X143" s="37"/>
      <c r="Y143" s="37"/>
      <c r="Z143" s="37"/>
      <c r="AA143" s="37"/>
      <c r="AB143" s="37"/>
      <c r="AC143" s="37"/>
      <c r="AD143" s="37"/>
      <c r="AE143" s="37"/>
    </row>
  </sheetData>
  <sheetProtection password="CC35" sheet="1" objects="1" scenarios="1" formatColumns="0" formatRows="0" autoFilter="0"/>
  <autoFilter ref="C118:L142"/>
  <mergeCells count="9">
    <mergeCell ref="E7:H7"/>
    <mergeCell ref="E9:H9"/>
    <mergeCell ref="E18:H18"/>
    <mergeCell ref="E27:H27"/>
    <mergeCell ref="E85:H85"/>
    <mergeCell ref="E87:H87"/>
    <mergeCell ref="E109:H109"/>
    <mergeCell ref="E111:H111"/>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104</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508</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ROUND((SUM(BE120:BE150)),2)</f>
        <v>0</v>
      </c>
      <c r="G35" s="37"/>
      <c r="H35" s="37"/>
      <c r="I35" s="155">
        <v>0.21</v>
      </c>
      <c r="J35" s="37"/>
      <c r="K35" s="150">
        <f>ROUND(((SUM(BE120:BE150))*I35),2)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ROUND((SUM(BF120:BF150)),2)</f>
        <v>0</v>
      </c>
      <c r="G36" s="37"/>
      <c r="H36" s="37"/>
      <c r="I36" s="155">
        <v>0.15</v>
      </c>
      <c r="J36" s="37"/>
      <c r="K36" s="150">
        <f>ROUND(((SUM(BF120:BF150))*I36),2)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ROUND((SUM(BG120:BG150)),2)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ROUND((SUM(BH120:BH150)),2)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ROUND((SUM(BI120:BI150)),2)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06 - Didaktické prvky</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376</v>
      </c>
      <c r="E99" s="188"/>
      <c r="F99" s="188"/>
      <c r="G99" s="188"/>
      <c r="H99" s="188"/>
      <c r="I99" s="189">
        <f>Q143</f>
        <v>0</v>
      </c>
      <c r="J99" s="189">
        <f>R143</f>
        <v>0</v>
      </c>
      <c r="K99" s="189">
        <f>K143</f>
        <v>0</v>
      </c>
      <c r="L99" s="186"/>
      <c r="M99" s="190"/>
      <c r="S99" s="10"/>
      <c r="T99" s="10"/>
      <c r="U99" s="10"/>
      <c r="V99" s="10"/>
      <c r="W99" s="10"/>
      <c r="X99" s="10"/>
      <c r="Y99" s="10"/>
      <c r="Z99" s="10"/>
      <c r="AA99" s="10"/>
      <c r="AB99" s="10"/>
      <c r="AC99" s="10"/>
      <c r="AD99" s="10"/>
      <c r="AE99" s="10"/>
    </row>
    <row r="100" spans="1:31" s="10" customFormat="1" ht="19.9" customHeight="1">
      <c r="A100" s="10"/>
      <c r="B100" s="185"/>
      <c r="C100" s="186"/>
      <c r="D100" s="187" t="s">
        <v>509</v>
      </c>
      <c r="E100" s="188"/>
      <c r="F100" s="188"/>
      <c r="G100" s="188"/>
      <c r="H100" s="188"/>
      <c r="I100" s="189">
        <f>Q147</f>
        <v>0</v>
      </c>
      <c r="J100" s="189">
        <f>R147</f>
        <v>0</v>
      </c>
      <c r="K100" s="189">
        <f>K147</f>
        <v>0</v>
      </c>
      <c r="L100" s="186"/>
      <c r="M100" s="190"/>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Přírodní zahrada - MŠ Divadelní nám., Cheb</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106</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06 - Didaktické prvky</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Cheb</v>
      </c>
      <c r="G114" s="39"/>
      <c r="H114" s="39"/>
      <c r="I114" s="31" t="s">
        <v>23</v>
      </c>
      <c r="J114" s="78" t="str">
        <f>IF(J12="","",J12)</f>
        <v>20. 9. 2022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25</v>
      </c>
      <c r="D116" s="39"/>
      <c r="E116" s="39"/>
      <c r="F116" s="26" t="str">
        <f>E15</f>
        <v>Město Cheb</v>
      </c>
      <c r="G116" s="39"/>
      <c r="H116" s="39"/>
      <c r="I116" s="31" t="s">
        <v>31</v>
      </c>
      <c r="J116" s="35" t="str">
        <f>E21</f>
        <v>Ing. Nikola Prinzová</v>
      </c>
      <c r="K116" s="39"/>
      <c r="L116" s="39"/>
      <c r="M116" s="62"/>
      <c r="S116" s="37"/>
      <c r="T116" s="37"/>
      <c r="U116" s="37"/>
      <c r="V116" s="37"/>
      <c r="W116" s="37"/>
      <c r="X116" s="37"/>
      <c r="Y116" s="37"/>
      <c r="Z116" s="37"/>
      <c r="AA116" s="37"/>
      <c r="AB116" s="37"/>
      <c r="AC116" s="37"/>
      <c r="AD116" s="37"/>
      <c r="AE116" s="37"/>
    </row>
    <row r="117" spans="1:31" s="2" customFormat="1" ht="15.15" customHeight="1">
      <c r="A117" s="37"/>
      <c r="B117" s="38"/>
      <c r="C117" s="31" t="s">
        <v>29</v>
      </c>
      <c r="D117" s="39"/>
      <c r="E117" s="39"/>
      <c r="F117" s="26" t="str">
        <f>IF(E18="","",E18)</f>
        <v>Vyplň údaj</v>
      </c>
      <c r="G117" s="39"/>
      <c r="H117" s="39"/>
      <c r="I117" s="31" t="s">
        <v>34</v>
      </c>
      <c r="J117" s="35" t="str">
        <f>E24</f>
        <v xml:space="preserve"> </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62</v>
      </c>
      <c r="E119" s="194" t="s">
        <v>58</v>
      </c>
      <c r="F119" s="194" t="s">
        <v>59</v>
      </c>
      <c r="G119" s="194" t="s">
        <v>123</v>
      </c>
      <c r="H119" s="194" t="s">
        <v>124</v>
      </c>
      <c r="I119" s="194" t="s">
        <v>125</v>
      </c>
      <c r="J119" s="194" t="s">
        <v>126</v>
      </c>
      <c r="K119" s="194" t="s">
        <v>114</v>
      </c>
      <c r="L119" s="195" t="s">
        <v>127</v>
      </c>
      <c r="M119" s="196"/>
      <c r="N119" s="99" t="s">
        <v>1</v>
      </c>
      <c r="O119" s="100" t="s">
        <v>41</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f>
        <v>0</v>
      </c>
      <c r="R120" s="199">
        <f>R121</f>
        <v>0</v>
      </c>
      <c r="S120" s="103"/>
      <c r="T120" s="200">
        <f>T121</f>
        <v>0</v>
      </c>
      <c r="U120" s="103"/>
      <c r="V120" s="200">
        <f>V121</f>
        <v>0.96174</v>
      </c>
      <c r="W120" s="103"/>
      <c r="X120" s="201">
        <f>X121</f>
        <v>0</v>
      </c>
      <c r="Y120" s="37"/>
      <c r="Z120" s="37"/>
      <c r="AA120" s="37"/>
      <c r="AB120" s="37"/>
      <c r="AC120" s="37"/>
      <c r="AD120" s="37"/>
      <c r="AE120" s="37"/>
      <c r="AT120" s="16" t="s">
        <v>78</v>
      </c>
      <c r="AU120" s="16" t="s">
        <v>116</v>
      </c>
      <c r="BK120" s="202">
        <f>BK121</f>
        <v>0</v>
      </c>
    </row>
    <row r="121" spans="1:63" s="12" customFormat="1" ht="25.9" customHeight="1">
      <c r="A121" s="12"/>
      <c r="B121" s="203"/>
      <c r="C121" s="204"/>
      <c r="D121" s="205" t="s">
        <v>78</v>
      </c>
      <c r="E121" s="206" t="s">
        <v>138</v>
      </c>
      <c r="F121" s="206" t="s">
        <v>139</v>
      </c>
      <c r="G121" s="204"/>
      <c r="H121" s="204"/>
      <c r="I121" s="207"/>
      <c r="J121" s="207"/>
      <c r="K121" s="208">
        <f>BK121</f>
        <v>0</v>
      </c>
      <c r="L121" s="204"/>
      <c r="M121" s="209"/>
      <c r="N121" s="210"/>
      <c r="O121" s="211"/>
      <c r="P121" s="211"/>
      <c r="Q121" s="212">
        <f>Q122+Q143+Q147</f>
        <v>0</v>
      </c>
      <c r="R121" s="212">
        <f>R122+R143+R147</f>
        <v>0</v>
      </c>
      <c r="S121" s="211"/>
      <c r="T121" s="213">
        <f>T122+T143+T147</f>
        <v>0</v>
      </c>
      <c r="U121" s="211"/>
      <c r="V121" s="213">
        <f>V122+V143+V147</f>
        <v>0.96174</v>
      </c>
      <c r="W121" s="211"/>
      <c r="X121" s="214">
        <f>X122+X143+X147</f>
        <v>0</v>
      </c>
      <c r="Y121" s="12"/>
      <c r="Z121" s="12"/>
      <c r="AA121" s="12"/>
      <c r="AB121" s="12"/>
      <c r="AC121" s="12"/>
      <c r="AD121" s="12"/>
      <c r="AE121" s="12"/>
      <c r="AR121" s="215" t="s">
        <v>87</v>
      </c>
      <c r="AT121" s="216" t="s">
        <v>78</v>
      </c>
      <c r="AU121" s="216" t="s">
        <v>79</v>
      </c>
      <c r="AY121" s="215" t="s">
        <v>140</v>
      </c>
      <c r="BK121" s="217">
        <f>BK122+BK143+BK147</f>
        <v>0</v>
      </c>
    </row>
    <row r="122" spans="1:63" s="12" customFormat="1" ht="22.8" customHeight="1">
      <c r="A122" s="12"/>
      <c r="B122" s="203"/>
      <c r="C122" s="204"/>
      <c r="D122" s="205" t="s">
        <v>78</v>
      </c>
      <c r="E122" s="218" t="s">
        <v>87</v>
      </c>
      <c r="F122" s="218" t="s">
        <v>141</v>
      </c>
      <c r="G122" s="204"/>
      <c r="H122" s="204"/>
      <c r="I122" s="207"/>
      <c r="J122" s="207"/>
      <c r="K122" s="219">
        <f>BK122</f>
        <v>0</v>
      </c>
      <c r="L122" s="204"/>
      <c r="M122" s="209"/>
      <c r="N122" s="210"/>
      <c r="O122" s="211"/>
      <c r="P122" s="211"/>
      <c r="Q122" s="212">
        <f>SUM(Q123:Q142)</f>
        <v>0</v>
      </c>
      <c r="R122" s="212">
        <f>SUM(R123:R142)</f>
        <v>0</v>
      </c>
      <c r="S122" s="211"/>
      <c r="T122" s="213">
        <f>SUM(T123:T142)</f>
        <v>0</v>
      </c>
      <c r="U122" s="211"/>
      <c r="V122" s="213">
        <f>SUM(V123:V142)</f>
        <v>0.792</v>
      </c>
      <c r="W122" s="211"/>
      <c r="X122" s="214">
        <f>SUM(X123:X142)</f>
        <v>0</v>
      </c>
      <c r="Y122" s="12"/>
      <c r="Z122" s="12"/>
      <c r="AA122" s="12"/>
      <c r="AB122" s="12"/>
      <c r="AC122" s="12"/>
      <c r="AD122" s="12"/>
      <c r="AE122" s="12"/>
      <c r="AR122" s="215" t="s">
        <v>87</v>
      </c>
      <c r="AT122" s="216" t="s">
        <v>78</v>
      </c>
      <c r="AU122" s="216" t="s">
        <v>87</v>
      </c>
      <c r="AY122" s="215" t="s">
        <v>140</v>
      </c>
      <c r="BK122" s="217">
        <f>SUM(BK123:BK142)</f>
        <v>0</v>
      </c>
    </row>
    <row r="123" spans="1:65" s="2" customFormat="1" ht="24.15" customHeight="1">
      <c r="A123" s="37"/>
      <c r="B123" s="38"/>
      <c r="C123" s="220" t="s">
        <v>87</v>
      </c>
      <c r="D123" s="220" t="s">
        <v>142</v>
      </c>
      <c r="E123" s="221" t="s">
        <v>379</v>
      </c>
      <c r="F123" s="222" t="s">
        <v>380</v>
      </c>
      <c r="G123" s="223" t="s">
        <v>161</v>
      </c>
      <c r="H123" s="224">
        <v>0.738</v>
      </c>
      <c r="I123" s="225"/>
      <c r="J123" s="225"/>
      <c r="K123" s="226">
        <f>ROUND(P123*H123,2)</f>
        <v>0</v>
      </c>
      <c r="L123" s="222" t="s">
        <v>146</v>
      </c>
      <c r="M123" s="43"/>
      <c r="N123" s="227" t="s">
        <v>1</v>
      </c>
      <c r="O123" s="228" t="s">
        <v>42</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147</v>
      </c>
      <c r="AT123" s="232" t="s">
        <v>142</v>
      </c>
      <c r="AU123" s="232" t="s">
        <v>89</v>
      </c>
      <c r="AY123" s="16" t="s">
        <v>140</v>
      </c>
      <c r="BE123" s="233">
        <f>IF(O123="základní",K123,0)</f>
        <v>0</v>
      </c>
      <c r="BF123" s="233">
        <f>IF(O123="snížená",K123,0)</f>
        <v>0</v>
      </c>
      <c r="BG123" s="233">
        <f>IF(O123="zákl. přenesená",K123,0)</f>
        <v>0</v>
      </c>
      <c r="BH123" s="233">
        <f>IF(O123="sníž. přenesená",K123,0)</f>
        <v>0</v>
      </c>
      <c r="BI123" s="233">
        <f>IF(O123="nulová",K123,0)</f>
        <v>0</v>
      </c>
      <c r="BJ123" s="16" t="s">
        <v>87</v>
      </c>
      <c r="BK123" s="233">
        <f>ROUND(P123*H123,2)</f>
        <v>0</v>
      </c>
      <c r="BL123" s="16" t="s">
        <v>147</v>
      </c>
      <c r="BM123" s="232" t="s">
        <v>510</v>
      </c>
    </row>
    <row r="124" spans="1:47" s="2" customFormat="1" ht="12">
      <c r="A124" s="37"/>
      <c r="B124" s="38"/>
      <c r="C124" s="39"/>
      <c r="D124" s="234" t="s">
        <v>149</v>
      </c>
      <c r="E124" s="39"/>
      <c r="F124" s="235" t="s">
        <v>382</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89</v>
      </c>
    </row>
    <row r="125" spans="1:51" s="13" customFormat="1" ht="12">
      <c r="A125" s="13"/>
      <c r="B125" s="239"/>
      <c r="C125" s="240"/>
      <c r="D125" s="234" t="s">
        <v>151</v>
      </c>
      <c r="E125" s="241" t="s">
        <v>1</v>
      </c>
      <c r="F125" s="242" t="s">
        <v>511</v>
      </c>
      <c r="G125" s="240"/>
      <c r="H125" s="243">
        <v>0.738</v>
      </c>
      <c r="I125" s="244"/>
      <c r="J125" s="244"/>
      <c r="K125" s="240"/>
      <c r="L125" s="240"/>
      <c r="M125" s="245"/>
      <c r="N125" s="246"/>
      <c r="O125" s="247"/>
      <c r="P125" s="247"/>
      <c r="Q125" s="247"/>
      <c r="R125" s="247"/>
      <c r="S125" s="247"/>
      <c r="T125" s="247"/>
      <c r="U125" s="247"/>
      <c r="V125" s="247"/>
      <c r="W125" s="247"/>
      <c r="X125" s="248"/>
      <c r="Y125" s="13"/>
      <c r="Z125" s="13"/>
      <c r="AA125" s="13"/>
      <c r="AB125" s="13"/>
      <c r="AC125" s="13"/>
      <c r="AD125" s="13"/>
      <c r="AE125" s="13"/>
      <c r="AT125" s="249" t="s">
        <v>151</v>
      </c>
      <c r="AU125" s="249" t="s">
        <v>89</v>
      </c>
      <c r="AV125" s="13" t="s">
        <v>89</v>
      </c>
      <c r="AW125" s="13" t="s">
        <v>5</v>
      </c>
      <c r="AX125" s="13" t="s">
        <v>79</v>
      </c>
      <c r="AY125" s="249" t="s">
        <v>140</v>
      </c>
    </row>
    <row r="126" spans="1:51" s="14" customFormat="1" ht="12">
      <c r="A126" s="14"/>
      <c r="B126" s="260"/>
      <c r="C126" s="261"/>
      <c r="D126" s="234" t="s">
        <v>151</v>
      </c>
      <c r="E126" s="262" t="s">
        <v>1</v>
      </c>
      <c r="F126" s="263" t="s">
        <v>166</v>
      </c>
      <c r="G126" s="261"/>
      <c r="H126" s="264">
        <v>0.738</v>
      </c>
      <c r="I126" s="265"/>
      <c r="J126" s="265"/>
      <c r="K126" s="261"/>
      <c r="L126" s="261"/>
      <c r="M126" s="266"/>
      <c r="N126" s="267"/>
      <c r="O126" s="268"/>
      <c r="P126" s="268"/>
      <c r="Q126" s="268"/>
      <c r="R126" s="268"/>
      <c r="S126" s="268"/>
      <c r="T126" s="268"/>
      <c r="U126" s="268"/>
      <c r="V126" s="268"/>
      <c r="W126" s="268"/>
      <c r="X126" s="269"/>
      <c r="Y126" s="14"/>
      <c r="Z126" s="14"/>
      <c r="AA126" s="14"/>
      <c r="AB126" s="14"/>
      <c r="AC126" s="14"/>
      <c r="AD126" s="14"/>
      <c r="AE126" s="14"/>
      <c r="AT126" s="270" t="s">
        <v>151</v>
      </c>
      <c r="AU126" s="270" t="s">
        <v>89</v>
      </c>
      <c r="AV126" s="14" t="s">
        <v>147</v>
      </c>
      <c r="AW126" s="14" t="s">
        <v>5</v>
      </c>
      <c r="AX126" s="14" t="s">
        <v>87</v>
      </c>
      <c r="AY126" s="270" t="s">
        <v>140</v>
      </c>
    </row>
    <row r="127" spans="1:65" s="2" customFormat="1" ht="62.7" customHeight="1">
      <c r="A127" s="37"/>
      <c r="B127" s="38"/>
      <c r="C127" s="220" t="s">
        <v>89</v>
      </c>
      <c r="D127" s="220" t="s">
        <v>142</v>
      </c>
      <c r="E127" s="221" t="s">
        <v>385</v>
      </c>
      <c r="F127" s="222" t="s">
        <v>386</v>
      </c>
      <c r="G127" s="223" t="s">
        <v>161</v>
      </c>
      <c r="H127" s="224">
        <v>0.738</v>
      </c>
      <c r="I127" s="225"/>
      <c r="J127" s="225"/>
      <c r="K127" s="226">
        <f>ROUND(P127*H127,2)</f>
        <v>0</v>
      </c>
      <c r="L127" s="222" t="s">
        <v>146</v>
      </c>
      <c r="M127" s="43"/>
      <c r="N127" s="227" t="s">
        <v>1</v>
      </c>
      <c r="O127" s="228" t="s">
        <v>42</v>
      </c>
      <c r="P127" s="229">
        <f>I127+J127</f>
        <v>0</v>
      </c>
      <c r="Q127" s="229">
        <f>ROUND(I127*H127,2)</f>
        <v>0</v>
      </c>
      <c r="R127" s="229">
        <f>ROUND(J127*H127,2)</f>
        <v>0</v>
      </c>
      <c r="S127" s="90"/>
      <c r="T127" s="230">
        <f>S127*H127</f>
        <v>0</v>
      </c>
      <c r="U127" s="230">
        <v>0</v>
      </c>
      <c r="V127" s="230">
        <f>U127*H127</f>
        <v>0</v>
      </c>
      <c r="W127" s="230">
        <v>0</v>
      </c>
      <c r="X127" s="231">
        <f>W127*H127</f>
        <v>0</v>
      </c>
      <c r="Y127" s="37"/>
      <c r="Z127" s="37"/>
      <c r="AA127" s="37"/>
      <c r="AB127" s="37"/>
      <c r="AC127" s="37"/>
      <c r="AD127" s="37"/>
      <c r="AE127" s="37"/>
      <c r="AR127" s="232" t="s">
        <v>147</v>
      </c>
      <c r="AT127" s="232" t="s">
        <v>142</v>
      </c>
      <c r="AU127" s="232" t="s">
        <v>89</v>
      </c>
      <c r="AY127" s="16" t="s">
        <v>140</v>
      </c>
      <c r="BE127" s="233">
        <f>IF(O127="základní",K127,0)</f>
        <v>0</v>
      </c>
      <c r="BF127" s="233">
        <f>IF(O127="snížená",K127,0)</f>
        <v>0</v>
      </c>
      <c r="BG127" s="233">
        <f>IF(O127="zákl. přenesená",K127,0)</f>
        <v>0</v>
      </c>
      <c r="BH127" s="233">
        <f>IF(O127="sníž. přenesená",K127,0)</f>
        <v>0</v>
      </c>
      <c r="BI127" s="233">
        <f>IF(O127="nulová",K127,0)</f>
        <v>0</v>
      </c>
      <c r="BJ127" s="16" t="s">
        <v>87</v>
      </c>
      <c r="BK127" s="233">
        <f>ROUND(P127*H127,2)</f>
        <v>0</v>
      </c>
      <c r="BL127" s="16" t="s">
        <v>147</v>
      </c>
      <c r="BM127" s="232" t="s">
        <v>512</v>
      </c>
    </row>
    <row r="128" spans="1:47" s="2" customFormat="1" ht="12">
      <c r="A128" s="37"/>
      <c r="B128" s="38"/>
      <c r="C128" s="39"/>
      <c r="D128" s="234" t="s">
        <v>149</v>
      </c>
      <c r="E128" s="39"/>
      <c r="F128" s="235" t="s">
        <v>388</v>
      </c>
      <c r="G128" s="39"/>
      <c r="H128" s="39"/>
      <c r="I128" s="236"/>
      <c r="J128" s="236"/>
      <c r="K128" s="39"/>
      <c r="L128" s="39"/>
      <c r="M128" s="43"/>
      <c r="N128" s="237"/>
      <c r="O128" s="238"/>
      <c r="P128" s="90"/>
      <c r="Q128" s="90"/>
      <c r="R128" s="90"/>
      <c r="S128" s="90"/>
      <c r="T128" s="90"/>
      <c r="U128" s="90"/>
      <c r="V128" s="90"/>
      <c r="W128" s="90"/>
      <c r="X128" s="91"/>
      <c r="Y128" s="37"/>
      <c r="Z128" s="37"/>
      <c r="AA128" s="37"/>
      <c r="AB128" s="37"/>
      <c r="AC128" s="37"/>
      <c r="AD128" s="37"/>
      <c r="AE128" s="37"/>
      <c r="AT128" s="16" t="s">
        <v>149</v>
      </c>
      <c r="AU128" s="16" t="s">
        <v>89</v>
      </c>
    </row>
    <row r="129" spans="1:47" s="2" customFormat="1" ht="12">
      <c r="A129" s="37"/>
      <c r="B129" s="38"/>
      <c r="C129" s="39"/>
      <c r="D129" s="234" t="s">
        <v>197</v>
      </c>
      <c r="E129" s="39"/>
      <c r="F129" s="235" t="s">
        <v>513</v>
      </c>
      <c r="G129" s="39"/>
      <c r="H129" s="39"/>
      <c r="I129" s="236"/>
      <c r="J129" s="236"/>
      <c r="K129" s="39"/>
      <c r="L129" s="39"/>
      <c r="M129" s="43"/>
      <c r="N129" s="237"/>
      <c r="O129" s="238"/>
      <c r="P129" s="90"/>
      <c r="Q129" s="90"/>
      <c r="R129" s="90"/>
      <c r="S129" s="90"/>
      <c r="T129" s="90"/>
      <c r="U129" s="90"/>
      <c r="V129" s="90"/>
      <c r="W129" s="90"/>
      <c r="X129" s="91"/>
      <c r="Y129" s="37"/>
      <c r="Z129" s="37"/>
      <c r="AA129" s="37"/>
      <c r="AB129" s="37"/>
      <c r="AC129" s="37"/>
      <c r="AD129" s="37"/>
      <c r="AE129" s="37"/>
      <c r="AT129" s="16" t="s">
        <v>197</v>
      </c>
      <c r="AU129" s="16" t="s">
        <v>89</v>
      </c>
    </row>
    <row r="130" spans="1:51" s="13" customFormat="1" ht="12">
      <c r="A130" s="13"/>
      <c r="B130" s="239"/>
      <c r="C130" s="240"/>
      <c r="D130" s="234" t="s">
        <v>151</v>
      </c>
      <c r="E130" s="241" t="s">
        <v>1</v>
      </c>
      <c r="F130" s="242" t="s">
        <v>511</v>
      </c>
      <c r="G130" s="240"/>
      <c r="H130" s="243">
        <v>0.738</v>
      </c>
      <c r="I130" s="244"/>
      <c r="J130" s="244"/>
      <c r="K130" s="240"/>
      <c r="L130" s="240"/>
      <c r="M130" s="245"/>
      <c r="N130" s="246"/>
      <c r="O130" s="247"/>
      <c r="P130" s="247"/>
      <c r="Q130" s="247"/>
      <c r="R130" s="247"/>
      <c r="S130" s="247"/>
      <c r="T130" s="247"/>
      <c r="U130" s="247"/>
      <c r="V130" s="247"/>
      <c r="W130" s="247"/>
      <c r="X130" s="248"/>
      <c r="Y130" s="13"/>
      <c r="Z130" s="13"/>
      <c r="AA130" s="13"/>
      <c r="AB130" s="13"/>
      <c r="AC130" s="13"/>
      <c r="AD130" s="13"/>
      <c r="AE130" s="13"/>
      <c r="AT130" s="249" t="s">
        <v>151</v>
      </c>
      <c r="AU130" s="249" t="s">
        <v>89</v>
      </c>
      <c r="AV130" s="13" t="s">
        <v>89</v>
      </c>
      <c r="AW130" s="13" t="s">
        <v>5</v>
      </c>
      <c r="AX130" s="13" t="s">
        <v>79</v>
      </c>
      <c r="AY130" s="249" t="s">
        <v>140</v>
      </c>
    </row>
    <row r="131" spans="1:51" s="14" customFormat="1" ht="12">
      <c r="A131" s="14"/>
      <c r="B131" s="260"/>
      <c r="C131" s="261"/>
      <c r="D131" s="234" t="s">
        <v>151</v>
      </c>
      <c r="E131" s="262" t="s">
        <v>1</v>
      </c>
      <c r="F131" s="263" t="s">
        <v>166</v>
      </c>
      <c r="G131" s="261"/>
      <c r="H131" s="264">
        <v>0.738</v>
      </c>
      <c r="I131" s="265"/>
      <c r="J131" s="265"/>
      <c r="K131" s="261"/>
      <c r="L131" s="261"/>
      <c r="M131" s="266"/>
      <c r="N131" s="267"/>
      <c r="O131" s="268"/>
      <c r="P131" s="268"/>
      <c r="Q131" s="268"/>
      <c r="R131" s="268"/>
      <c r="S131" s="268"/>
      <c r="T131" s="268"/>
      <c r="U131" s="268"/>
      <c r="V131" s="268"/>
      <c r="W131" s="268"/>
      <c r="X131" s="269"/>
      <c r="Y131" s="14"/>
      <c r="Z131" s="14"/>
      <c r="AA131" s="14"/>
      <c r="AB131" s="14"/>
      <c r="AC131" s="14"/>
      <c r="AD131" s="14"/>
      <c r="AE131" s="14"/>
      <c r="AT131" s="270" t="s">
        <v>151</v>
      </c>
      <c r="AU131" s="270" t="s">
        <v>89</v>
      </c>
      <c r="AV131" s="14" t="s">
        <v>147</v>
      </c>
      <c r="AW131" s="14" t="s">
        <v>5</v>
      </c>
      <c r="AX131" s="14" t="s">
        <v>87</v>
      </c>
      <c r="AY131" s="270" t="s">
        <v>140</v>
      </c>
    </row>
    <row r="132" spans="1:65" s="2" customFormat="1" ht="44.25" customHeight="1">
      <c r="A132" s="37"/>
      <c r="B132" s="38"/>
      <c r="C132" s="220" t="s">
        <v>157</v>
      </c>
      <c r="D132" s="220" t="s">
        <v>142</v>
      </c>
      <c r="E132" s="221" t="s">
        <v>391</v>
      </c>
      <c r="F132" s="222" t="s">
        <v>392</v>
      </c>
      <c r="G132" s="223" t="s">
        <v>249</v>
      </c>
      <c r="H132" s="224">
        <v>0.738</v>
      </c>
      <c r="I132" s="225"/>
      <c r="J132" s="225"/>
      <c r="K132" s="226">
        <f>ROUND(P132*H132,2)</f>
        <v>0</v>
      </c>
      <c r="L132" s="222" t="s">
        <v>146</v>
      </c>
      <c r="M132" s="43"/>
      <c r="N132" s="227" t="s">
        <v>1</v>
      </c>
      <c r="O132" s="228" t="s">
        <v>42</v>
      </c>
      <c r="P132" s="229">
        <f>I132+J132</f>
        <v>0</v>
      </c>
      <c r="Q132" s="229">
        <f>ROUND(I132*H132,2)</f>
        <v>0</v>
      </c>
      <c r="R132" s="229">
        <f>ROUND(J132*H132,2)</f>
        <v>0</v>
      </c>
      <c r="S132" s="90"/>
      <c r="T132" s="230">
        <f>S132*H132</f>
        <v>0</v>
      </c>
      <c r="U132" s="230">
        <v>0</v>
      </c>
      <c r="V132" s="230">
        <f>U132*H132</f>
        <v>0</v>
      </c>
      <c r="W132" s="230">
        <v>0</v>
      </c>
      <c r="X132" s="231">
        <f>W132*H132</f>
        <v>0</v>
      </c>
      <c r="Y132" s="37"/>
      <c r="Z132" s="37"/>
      <c r="AA132" s="37"/>
      <c r="AB132" s="37"/>
      <c r="AC132" s="37"/>
      <c r="AD132" s="37"/>
      <c r="AE132" s="37"/>
      <c r="AR132" s="232" t="s">
        <v>147</v>
      </c>
      <c r="AT132" s="232" t="s">
        <v>142</v>
      </c>
      <c r="AU132" s="232" t="s">
        <v>89</v>
      </c>
      <c r="AY132" s="16" t="s">
        <v>140</v>
      </c>
      <c r="BE132" s="233">
        <f>IF(O132="základní",K132,0)</f>
        <v>0</v>
      </c>
      <c r="BF132" s="233">
        <f>IF(O132="snížená",K132,0)</f>
        <v>0</v>
      </c>
      <c r="BG132" s="233">
        <f>IF(O132="zákl. přenesená",K132,0)</f>
        <v>0</v>
      </c>
      <c r="BH132" s="233">
        <f>IF(O132="sníž. přenesená",K132,0)</f>
        <v>0</v>
      </c>
      <c r="BI132" s="233">
        <f>IF(O132="nulová",K132,0)</f>
        <v>0</v>
      </c>
      <c r="BJ132" s="16" t="s">
        <v>87</v>
      </c>
      <c r="BK132" s="233">
        <f>ROUND(P132*H132,2)</f>
        <v>0</v>
      </c>
      <c r="BL132" s="16" t="s">
        <v>147</v>
      </c>
      <c r="BM132" s="232" t="s">
        <v>514</v>
      </c>
    </row>
    <row r="133" spans="1:47" s="2" customFormat="1" ht="12">
      <c r="A133" s="37"/>
      <c r="B133" s="38"/>
      <c r="C133" s="39"/>
      <c r="D133" s="234" t="s">
        <v>149</v>
      </c>
      <c r="E133" s="39"/>
      <c r="F133" s="235" t="s">
        <v>394</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149</v>
      </c>
      <c r="AU133" s="16" t="s">
        <v>89</v>
      </c>
    </row>
    <row r="134" spans="1:51" s="13" customFormat="1" ht="12">
      <c r="A134" s="13"/>
      <c r="B134" s="239"/>
      <c r="C134" s="240"/>
      <c r="D134" s="234" t="s">
        <v>151</v>
      </c>
      <c r="E134" s="241" t="s">
        <v>1</v>
      </c>
      <c r="F134" s="242" t="s">
        <v>511</v>
      </c>
      <c r="G134" s="240"/>
      <c r="H134" s="243">
        <v>0.738</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79</v>
      </c>
      <c r="AY134" s="249" t="s">
        <v>140</v>
      </c>
    </row>
    <row r="135" spans="1:51" s="14" customFormat="1" ht="12">
      <c r="A135" s="14"/>
      <c r="B135" s="260"/>
      <c r="C135" s="261"/>
      <c r="D135" s="234" t="s">
        <v>151</v>
      </c>
      <c r="E135" s="262" t="s">
        <v>1</v>
      </c>
      <c r="F135" s="263" t="s">
        <v>166</v>
      </c>
      <c r="G135" s="261"/>
      <c r="H135" s="264">
        <v>0.738</v>
      </c>
      <c r="I135" s="265"/>
      <c r="J135" s="265"/>
      <c r="K135" s="261"/>
      <c r="L135" s="261"/>
      <c r="M135" s="266"/>
      <c r="N135" s="267"/>
      <c r="O135" s="268"/>
      <c r="P135" s="268"/>
      <c r="Q135" s="268"/>
      <c r="R135" s="268"/>
      <c r="S135" s="268"/>
      <c r="T135" s="268"/>
      <c r="U135" s="268"/>
      <c r="V135" s="268"/>
      <c r="W135" s="268"/>
      <c r="X135" s="269"/>
      <c r="Y135" s="14"/>
      <c r="Z135" s="14"/>
      <c r="AA135" s="14"/>
      <c r="AB135" s="14"/>
      <c r="AC135" s="14"/>
      <c r="AD135" s="14"/>
      <c r="AE135" s="14"/>
      <c r="AT135" s="270" t="s">
        <v>151</v>
      </c>
      <c r="AU135" s="270" t="s">
        <v>89</v>
      </c>
      <c r="AV135" s="14" t="s">
        <v>147</v>
      </c>
      <c r="AW135" s="14" t="s">
        <v>5</v>
      </c>
      <c r="AX135" s="14" t="s">
        <v>87</v>
      </c>
      <c r="AY135" s="270" t="s">
        <v>140</v>
      </c>
    </row>
    <row r="136" spans="1:65" s="2" customFormat="1" ht="24.15" customHeight="1">
      <c r="A136" s="37"/>
      <c r="B136" s="38"/>
      <c r="C136" s="250" t="s">
        <v>147</v>
      </c>
      <c r="D136" s="250" t="s">
        <v>158</v>
      </c>
      <c r="E136" s="251" t="s">
        <v>159</v>
      </c>
      <c r="F136" s="252" t="s">
        <v>160</v>
      </c>
      <c r="G136" s="253" t="s">
        <v>161</v>
      </c>
      <c r="H136" s="254">
        <v>3.6</v>
      </c>
      <c r="I136" s="255"/>
      <c r="J136" s="256"/>
      <c r="K136" s="257">
        <f>ROUND(P136*H136,2)</f>
        <v>0</v>
      </c>
      <c r="L136" s="252" t="s">
        <v>146</v>
      </c>
      <c r="M136" s="258"/>
      <c r="N136" s="259" t="s">
        <v>1</v>
      </c>
      <c r="O136" s="228" t="s">
        <v>42</v>
      </c>
      <c r="P136" s="229">
        <f>I136+J136</f>
        <v>0</v>
      </c>
      <c r="Q136" s="229">
        <f>ROUND(I136*H136,2)</f>
        <v>0</v>
      </c>
      <c r="R136" s="229">
        <f>ROUND(J136*H136,2)</f>
        <v>0</v>
      </c>
      <c r="S136" s="90"/>
      <c r="T136" s="230">
        <f>S136*H136</f>
        <v>0</v>
      </c>
      <c r="U136" s="230">
        <v>0.22</v>
      </c>
      <c r="V136" s="230">
        <f>U136*H136</f>
        <v>0.792</v>
      </c>
      <c r="W136" s="230">
        <v>0</v>
      </c>
      <c r="X136" s="231">
        <f>W136*H136</f>
        <v>0</v>
      </c>
      <c r="Y136" s="37"/>
      <c r="Z136" s="37"/>
      <c r="AA136" s="37"/>
      <c r="AB136" s="37"/>
      <c r="AC136" s="37"/>
      <c r="AD136" s="37"/>
      <c r="AE136" s="37"/>
      <c r="AR136" s="232" t="s">
        <v>162</v>
      </c>
      <c r="AT136" s="232" t="s">
        <v>158</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515</v>
      </c>
    </row>
    <row r="137" spans="1:51" s="13" customFormat="1" ht="12">
      <c r="A137" s="13"/>
      <c r="B137" s="239"/>
      <c r="C137" s="240"/>
      <c r="D137" s="234" t="s">
        <v>151</v>
      </c>
      <c r="E137" s="241" t="s">
        <v>1</v>
      </c>
      <c r="F137" s="242" t="s">
        <v>516</v>
      </c>
      <c r="G137" s="240"/>
      <c r="H137" s="243">
        <v>3.6</v>
      </c>
      <c r="I137" s="244"/>
      <c r="J137" s="244"/>
      <c r="K137" s="240"/>
      <c r="L137" s="240"/>
      <c r="M137" s="245"/>
      <c r="N137" s="246"/>
      <c r="O137" s="247"/>
      <c r="P137" s="247"/>
      <c r="Q137" s="247"/>
      <c r="R137" s="247"/>
      <c r="S137" s="247"/>
      <c r="T137" s="247"/>
      <c r="U137" s="247"/>
      <c r="V137" s="247"/>
      <c r="W137" s="247"/>
      <c r="X137" s="248"/>
      <c r="Y137" s="13"/>
      <c r="Z137" s="13"/>
      <c r="AA137" s="13"/>
      <c r="AB137" s="13"/>
      <c r="AC137" s="13"/>
      <c r="AD137" s="13"/>
      <c r="AE137" s="13"/>
      <c r="AT137" s="249" t="s">
        <v>151</v>
      </c>
      <c r="AU137" s="249" t="s">
        <v>89</v>
      </c>
      <c r="AV137" s="13" t="s">
        <v>89</v>
      </c>
      <c r="AW137" s="13" t="s">
        <v>5</v>
      </c>
      <c r="AX137" s="13" t="s">
        <v>87</v>
      </c>
      <c r="AY137" s="249" t="s">
        <v>140</v>
      </c>
    </row>
    <row r="138" spans="1:65" s="2" customFormat="1" ht="16.5" customHeight="1">
      <c r="A138" s="37"/>
      <c r="B138" s="38"/>
      <c r="C138" s="220" t="s">
        <v>172</v>
      </c>
      <c r="D138" s="220" t="s">
        <v>142</v>
      </c>
      <c r="E138" s="221" t="s">
        <v>414</v>
      </c>
      <c r="F138" s="222" t="s">
        <v>517</v>
      </c>
      <c r="G138" s="223" t="s">
        <v>249</v>
      </c>
      <c r="H138" s="224">
        <v>4.16</v>
      </c>
      <c r="I138" s="225"/>
      <c r="J138" s="225"/>
      <c r="K138" s="226">
        <f>ROUND(P138*H138,2)</f>
        <v>0</v>
      </c>
      <c r="L138" s="222" t="s">
        <v>1</v>
      </c>
      <c r="M138" s="43"/>
      <c r="N138" s="227" t="s">
        <v>1</v>
      </c>
      <c r="O138" s="228" t="s">
        <v>42</v>
      </c>
      <c r="P138" s="229">
        <f>I138+J138</f>
        <v>0</v>
      </c>
      <c r="Q138" s="229">
        <f>ROUND(I138*H138,2)</f>
        <v>0</v>
      </c>
      <c r="R138" s="229">
        <f>ROUND(J138*H138,2)</f>
        <v>0</v>
      </c>
      <c r="S138" s="90"/>
      <c r="T138" s="230">
        <f>S138*H138</f>
        <v>0</v>
      </c>
      <c r="U138" s="230">
        <v>0</v>
      </c>
      <c r="V138" s="230">
        <f>U138*H138</f>
        <v>0</v>
      </c>
      <c r="W138" s="230">
        <v>0</v>
      </c>
      <c r="X138" s="231">
        <f>W138*H138</f>
        <v>0</v>
      </c>
      <c r="Y138" s="37"/>
      <c r="Z138" s="37"/>
      <c r="AA138" s="37"/>
      <c r="AB138" s="37"/>
      <c r="AC138" s="37"/>
      <c r="AD138" s="37"/>
      <c r="AE138" s="37"/>
      <c r="AR138" s="232" t="s">
        <v>147</v>
      </c>
      <c r="AT138" s="232" t="s">
        <v>142</v>
      </c>
      <c r="AU138" s="232" t="s">
        <v>89</v>
      </c>
      <c r="AY138" s="16" t="s">
        <v>140</v>
      </c>
      <c r="BE138" s="233">
        <f>IF(O138="základní",K138,0)</f>
        <v>0</v>
      </c>
      <c r="BF138" s="233">
        <f>IF(O138="snížená",K138,0)</f>
        <v>0</v>
      </c>
      <c r="BG138" s="233">
        <f>IF(O138="zákl. přenesená",K138,0)</f>
        <v>0</v>
      </c>
      <c r="BH138" s="233">
        <f>IF(O138="sníž. přenesená",K138,0)</f>
        <v>0</v>
      </c>
      <c r="BI138" s="233">
        <f>IF(O138="nulová",K138,0)</f>
        <v>0</v>
      </c>
      <c r="BJ138" s="16" t="s">
        <v>87</v>
      </c>
      <c r="BK138" s="233">
        <f>ROUND(P138*H138,2)</f>
        <v>0</v>
      </c>
      <c r="BL138" s="16" t="s">
        <v>147</v>
      </c>
      <c r="BM138" s="232" t="s">
        <v>518</v>
      </c>
    </row>
    <row r="139" spans="1:47" s="2" customFormat="1" ht="12">
      <c r="A139" s="37"/>
      <c r="B139" s="38"/>
      <c r="C139" s="39"/>
      <c r="D139" s="234" t="s">
        <v>197</v>
      </c>
      <c r="E139" s="39"/>
      <c r="F139" s="235" t="s">
        <v>519</v>
      </c>
      <c r="G139" s="39"/>
      <c r="H139" s="39"/>
      <c r="I139" s="236"/>
      <c r="J139" s="236"/>
      <c r="K139" s="39"/>
      <c r="L139" s="39"/>
      <c r="M139" s="43"/>
      <c r="N139" s="237"/>
      <c r="O139" s="238"/>
      <c r="P139" s="90"/>
      <c r="Q139" s="90"/>
      <c r="R139" s="90"/>
      <c r="S139" s="90"/>
      <c r="T139" s="90"/>
      <c r="U139" s="90"/>
      <c r="V139" s="90"/>
      <c r="W139" s="90"/>
      <c r="X139" s="91"/>
      <c r="Y139" s="37"/>
      <c r="Z139" s="37"/>
      <c r="AA139" s="37"/>
      <c r="AB139" s="37"/>
      <c r="AC139" s="37"/>
      <c r="AD139" s="37"/>
      <c r="AE139" s="37"/>
      <c r="AT139" s="16" t="s">
        <v>197</v>
      </c>
      <c r="AU139" s="16" t="s">
        <v>89</v>
      </c>
    </row>
    <row r="140" spans="1:51" s="13" customFormat="1" ht="12">
      <c r="A140" s="13"/>
      <c r="B140" s="239"/>
      <c r="C140" s="240"/>
      <c r="D140" s="234" t="s">
        <v>151</v>
      </c>
      <c r="E140" s="241" t="s">
        <v>1</v>
      </c>
      <c r="F140" s="242" t="s">
        <v>520</v>
      </c>
      <c r="G140" s="240"/>
      <c r="H140" s="243">
        <v>2.6</v>
      </c>
      <c r="I140" s="244"/>
      <c r="J140" s="244"/>
      <c r="K140" s="240"/>
      <c r="L140" s="240"/>
      <c r="M140" s="245"/>
      <c r="N140" s="246"/>
      <c r="O140" s="247"/>
      <c r="P140" s="247"/>
      <c r="Q140" s="247"/>
      <c r="R140" s="247"/>
      <c r="S140" s="247"/>
      <c r="T140" s="247"/>
      <c r="U140" s="247"/>
      <c r="V140" s="247"/>
      <c r="W140" s="247"/>
      <c r="X140" s="248"/>
      <c r="Y140" s="13"/>
      <c r="Z140" s="13"/>
      <c r="AA140" s="13"/>
      <c r="AB140" s="13"/>
      <c r="AC140" s="13"/>
      <c r="AD140" s="13"/>
      <c r="AE140" s="13"/>
      <c r="AT140" s="249" t="s">
        <v>151</v>
      </c>
      <c r="AU140" s="249" t="s">
        <v>89</v>
      </c>
      <c r="AV140" s="13" t="s">
        <v>89</v>
      </c>
      <c r="AW140" s="13" t="s">
        <v>5</v>
      </c>
      <c r="AX140" s="13" t="s">
        <v>87</v>
      </c>
      <c r="AY140" s="249" t="s">
        <v>140</v>
      </c>
    </row>
    <row r="141" spans="1:51" s="13" customFormat="1" ht="12">
      <c r="A141" s="13"/>
      <c r="B141" s="239"/>
      <c r="C141" s="240"/>
      <c r="D141" s="234" t="s">
        <v>151</v>
      </c>
      <c r="E141" s="240"/>
      <c r="F141" s="242" t="s">
        <v>521</v>
      </c>
      <c r="G141" s="240"/>
      <c r="H141" s="243">
        <v>4.16</v>
      </c>
      <c r="I141" s="244"/>
      <c r="J141" s="244"/>
      <c r="K141" s="240"/>
      <c r="L141" s="240"/>
      <c r="M141" s="245"/>
      <c r="N141" s="246"/>
      <c r="O141" s="247"/>
      <c r="P141" s="247"/>
      <c r="Q141" s="247"/>
      <c r="R141" s="247"/>
      <c r="S141" s="247"/>
      <c r="T141" s="247"/>
      <c r="U141" s="247"/>
      <c r="V141" s="247"/>
      <c r="W141" s="247"/>
      <c r="X141" s="248"/>
      <c r="Y141" s="13"/>
      <c r="Z141" s="13"/>
      <c r="AA141" s="13"/>
      <c r="AB141" s="13"/>
      <c r="AC141" s="13"/>
      <c r="AD141" s="13"/>
      <c r="AE141" s="13"/>
      <c r="AT141" s="249" t="s">
        <v>151</v>
      </c>
      <c r="AU141" s="249" t="s">
        <v>89</v>
      </c>
      <c r="AV141" s="13" t="s">
        <v>89</v>
      </c>
      <c r="AW141" s="13" t="s">
        <v>4</v>
      </c>
      <c r="AX141" s="13" t="s">
        <v>87</v>
      </c>
      <c r="AY141" s="249" t="s">
        <v>140</v>
      </c>
    </row>
    <row r="142" spans="1:65" s="2" customFormat="1" ht="16.5" customHeight="1">
      <c r="A142" s="37"/>
      <c r="B142" s="38"/>
      <c r="C142" s="220" t="s">
        <v>177</v>
      </c>
      <c r="D142" s="220" t="s">
        <v>142</v>
      </c>
      <c r="E142" s="221" t="s">
        <v>231</v>
      </c>
      <c r="F142" s="222" t="s">
        <v>522</v>
      </c>
      <c r="G142" s="223" t="s">
        <v>310</v>
      </c>
      <c r="H142" s="224">
        <v>1</v>
      </c>
      <c r="I142" s="225"/>
      <c r="J142" s="225"/>
      <c r="K142" s="226">
        <f>ROUND(P142*H142,2)</f>
        <v>0</v>
      </c>
      <c r="L142" s="222" t="s">
        <v>1</v>
      </c>
      <c r="M142" s="43"/>
      <c r="N142" s="227" t="s">
        <v>1</v>
      </c>
      <c r="O142" s="228" t="s">
        <v>42</v>
      </c>
      <c r="P142" s="229">
        <f>I142+J142</f>
        <v>0</v>
      </c>
      <c r="Q142" s="229">
        <f>ROUND(I142*H142,2)</f>
        <v>0</v>
      </c>
      <c r="R142" s="229">
        <f>ROUND(J142*H142,2)</f>
        <v>0</v>
      </c>
      <c r="S142" s="90"/>
      <c r="T142" s="230">
        <f>S142*H142</f>
        <v>0</v>
      </c>
      <c r="U142" s="230">
        <v>0</v>
      </c>
      <c r="V142" s="230">
        <f>U142*H142</f>
        <v>0</v>
      </c>
      <c r="W142" s="230">
        <v>0</v>
      </c>
      <c r="X142" s="231">
        <f>W142*H142</f>
        <v>0</v>
      </c>
      <c r="Y142" s="37"/>
      <c r="Z142" s="37"/>
      <c r="AA142" s="37"/>
      <c r="AB142" s="37"/>
      <c r="AC142" s="37"/>
      <c r="AD142" s="37"/>
      <c r="AE142" s="37"/>
      <c r="AR142" s="232" t="s">
        <v>147</v>
      </c>
      <c r="AT142" s="232" t="s">
        <v>142</v>
      </c>
      <c r="AU142" s="232" t="s">
        <v>89</v>
      </c>
      <c r="AY142" s="16" t="s">
        <v>140</v>
      </c>
      <c r="BE142" s="233">
        <f>IF(O142="základní",K142,0)</f>
        <v>0</v>
      </c>
      <c r="BF142" s="233">
        <f>IF(O142="snížená",K142,0)</f>
        <v>0</v>
      </c>
      <c r="BG142" s="233">
        <f>IF(O142="zákl. přenesená",K142,0)</f>
        <v>0</v>
      </c>
      <c r="BH142" s="233">
        <f>IF(O142="sníž. přenesená",K142,0)</f>
        <v>0</v>
      </c>
      <c r="BI142" s="233">
        <f>IF(O142="nulová",K142,0)</f>
        <v>0</v>
      </c>
      <c r="BJ142" s="16" t="s">
        <v>87</v>
      </c>
      <c r="BK142" s="233">
        <f>ROUND(P142*H142,2)</f>
        <v>0</v>
      </c>
      <c r="BL142" s="16" t="s">
        <v>147</v>
      </c>
      <c r="BM142" s="232" t="s">
        <v>523</v>
      </c>
    </row>
    <row r="143" spans="1:63" s="12" customFormat="1" ht="22.8" customHeight="1">
      <c r="A143" s="12"/>
      <c r="B143" s="203"/>
      <c r="C143" s="204"/>
      <c r="D143" s="205" t="s">
        <v>78</v>
      </c>
      <c r="E143" s="218" t="s">
        <v>172</v>
      </c>
      <c r="F143" s="218" t="s">
        <v>396</v>
      </c>
      <c r="G143" s="204"/>
      <c r="H143" s="204"/>
      <c r="I143" s="207"/>
      <c r="J143" s="207"/>
      <c r="K143" s="219">
        <f>BK143</f>
        <v>0</v>
      </c>
      <c r="L143" s="204"/>
      <c r="M143" s="209"/>
      <c r="N143" s="210"/>
      <c r="O143" s="211"/>
      <c r="P143" s="211"/>
      <c r="Q143" s="212">
        <f>SUM(Q144:Q146)</f>
        <v>0</v>
      </c>
      <c r="R143" s="212">
        <f>SUM(R144:R146)</f>
        <v>0</v>
      </c>
      <c r="S143" s="211"/>
      <c r="T143" s="213">
        <f>SUM(T144:T146)</f>
        <v>0</v>
      </c>
      <c r="U143" s="211"/>
      <c r="V143" s="213">
        <f>SUM(V144:V146)</f>
        <v>0.16974</v>
      </c>
      <c r="W143" s="211"/>
      <c r="X143" s="214">
        <f>SUM(X144:X146)</f>
        <v>0</v>
      </c>
      <c r="Y143" s="12"/>
      <c r="Z143" s="12"/>
      <c r="AA143" s="12"/>
      <c r="AB143" s="12"/>
      <c r="AC143" s="12"/>
      <c r="AD143" s="12"/>
      <c r="AE143" s="12"/>
      <c r="AR143" s="215" t="s">
        <v>87</v>
      </c>
      <c r="AT143" s="216" t="s">
        <v>78</v>
      </c>
      <c r="AU143" s="216" t="s">
        <v>87</v>
      </c>
      <c r="AY143" s="215" t="s">
        <v>140</v>
      </c>
      <c r="BK143" s="217">
        <f>SUM(BK144:BK146)</f>
        <v>0</v>
      </c>
    </row>
    <row r="144" spans="1:65" s="2" customFormat="1" ht="24.15" customHeight="1">
      <c r="A144" s="37"/>
      <c r="B144" s="38"/>
      <c r="C144" s="220" t="s">
        <v>183</v>
      </c>
      <c r="D144" s="220" t="s">
        <v>142</v>
      </c>
      <c r="E144" s="221" t="s">
        <v>401</v>
      </c>
      <c r="F144" s="222" t="s">
        <v>402</v>
      </c>
      <c r="G144" s="223" t="s">
        <v>214</v>
      </c>
      <c r="H144" s="224">
        <v>0.738</v>
      </c>
      <c r="I144" s="225"/>
      <c r="J144" s="225"/>
      <c r="K144" s="226">
        <f>ROUND(P144*H144,2)</f>
        <v>0</v>
      </c>
      <c r="L144" s="222" t="s">
        <v>146</v>
      </c>
      <c r="M144" s="43"/>
      <c r="N144" s="227" t="s">
        <v>1</v>
      </c>
      <c r="O144" s="228" t="s">
        <v>42</v>
      </c>
      <c r="P144" s="229">
        <f>I144+J144</f>
        <v>0</v>
      </c>
      <c r="Q144" s="229">
        <f>ROUND(I144*H144,2)</f>
        <v>0</v>
      </c>
      <c r="R144" s="229">
        <f>ROUND(J144*H144,2)</f>
        <v>0</v>
      </c>
      <c r="S144" s="90"/>
      <c r="T144" s="230">
        <f>S144*H144</f>
        <v>0</v>
      </c>
      <c r="U144" s="230">
        <v>0.23</v>
      </c>
      <c r="V144" s="230">
        <f>U144*H144</f>
        <v>0.16974</v>
      </c>
      <c r="W144" s="230">
        <v>0</v>
      </c>
      <c r="X144" s="231">
        <f>W144*H144</f>
        <v>0</v>
      </c>
      <c r="Y144" s="37"/>
      <c r="Z144" s="37"/>
      <c r="AA144" s="37"/>
      <c r="AB144" s="37"/>
      <c r="AC144" s="37"/>
      <c r="AD144" s="37"/>
      <c r="AE144" s="37"/>
      <c r="AR144" s="232" t="s">
        <v>147</v>
      </c>
      <c r="AT144" s="232" t="s">
        <v>142</v>
      </c>
      <c r="AU144" s="232" t="s">
        <v>89</v>
      </c>
      <c r="AY144" s="16" t="s">
        <v>140</v>
      </c>
      <c r="BE144" s="233">
        <f>IF(O144="základní",K144,0)</f>
        <v>0</v>
      </c>
      <c r="BF144" s="233">
        <f>IF(O144="snížená",K144,0)</f>
        <v>0</v>
      </c>
      <c r="BG144" s="233">
        <f>IF(O144="zákl. přenesená",K144,0)</f>
        <v>0</v>
      </c>
      <c r="BH144" s="233">
        <f>IF(O144="sníž. přenesená",K144,0)</f>
        <v>0</v>
      </c>
      <c r="BI144" s="233">
        <f>IF(O144="nulová",K144,0)</f>
        <v>0</v>
      </c>
      <c r="BJ144" s="16" t="s">
        <v>87</v>
      </c>
      <c r="BK144" s="233">
        <f>ROUND(P144*H144,2)</f>
        <v>0</v>
      </c>
      <c r="BL144" s="16" t="s">
        <v>147</v>
      </c>
      <c r="BM144" s="232" t="s">
        <v>524</v>
      </c>
    </row>
    <row r="145" spans="1:51" s="13" customFormat="1" ht="12">
      <c r="A145" s="13"/>
      <c r="B145" s="239"/>
      <c r="C145" s="240"/>
      <c r="D145" s="234" t="s">
        <v>151</v>
      </c>
      <c r="E145" s="241" t="s">
        <v>1</v>
      </c>
      <c r="F145" s="242" t="s">
        <v>525</v>
      </c>
      <c r="G145" s="240"/>
      <c r="H145" s="243">
        <v>0.738</v>
      </c>
      <c r="I145" s="244"/>
      <c r="J145" s="244"/>
      <c r="K145" s="240"/>
      <c r="L145" s="240"/>
      <c r="M145" s="245"/>
      <c r="N145" s="246"/>
      <c r="O145" s="247"/>
      <c r="P145" s="247"/>
      <c r="Q145" s="247"/>
      <c r="R145" s="247"/>
      <c r="S145" s="247"/>
      <c r="T145" s="247"/>
      <c r="U145" s="247"/>
      <c r="V145" s="247"/>
      <c r="W145" s="247"/>
      <c r="X145" s="248"/>
      <c r="Y145" s="13"/>
      <c r="Z145" s="13"/>
      <c r="AA145" s="13"/>
      <c r="AB145" s="13"/>
      <c r="AC145" s="13"/>
      <c r="AD145" s="13"/>
      <c r="AE145" s="13"/>
      <c r="AT145" s="249" t="s">
        <v>151</v>
      </c>
      <c r="AU145" s="249" t="s">
        <v>89</v>
      </c>
      <c r="AV145" s="13" t="s">
        <v>89</v>
      </c>
      <c r="AW145" s="13" t="s">
        <v>5</v>
      </c>
      <c r="AX145" s="13" t="s">
        <v>79</v>
      </c>
      <c r="AY145" s="249" t="s">
        <v>140</v>
      </c>
    </row>
    <row r="146" spans="1:51" s="14" customFormat="1" ht="12">
      <c r="A146" s="14"/>
      <c r="B146" s="260"/>
      <c r="C146" s="261"/>
      <c r="D146" s="234" t="s">
        <v>151</v>
      </c>
      <c r="E146" s="262" t="s">
        <v>1</v>
      </c>
      <c r="F146" s="263" t="s">
        <v>166</v>
      </c>
      <c r="G146" s="261"/>
      <c r="H146" s="264">
        <v>0.738</v>
      </c>
      <c r="I146" s="265"/>
      <c r="J146" s="265"/>
      <c r="K146" s="261"/>
      <c r="L146" s="261"/>
      <c r="M146" s="266"/>
      <c r="N146" s="267"/>
      <c r="O146" s="268"/>
      <c r="P146" s="268"/>
      <c r="Q146" s="268"/>
      <c r="R146" s="268"/>
      <c r="S146" s="268"/>
      <c r="T146" s="268"/>
      <c r="U146" s="268"/>
      <c r="V146" s="268"/>
      <c r="W146" s="268"/>
      <c r="X146" s="269"/>
      <c r="Y146" s="14"/>
      <c r="Z146" s="14"/>
      <c r="AA146" s="14"/>
      <c r="AB146" s="14"/>
      <c r="AC146" s="14"/>
      <c r="AD146" s="14"/>
      <c r="AE146" s="14"/>
      <c r="AT146" s="270" t="s">
        <v>151</v>
      </c>
      <c r="AU146" s="270" t="s">
        <v>89</v>
      </c>
      <c r="AV146" s="14" t="s">
        <v>147</v>
      </c>
      <c r="AW146" s="14" t="s">
        <v>5</v>
      </c>
      <c r="AX146" s="14" t="s">
        <v>87</v>
      </c>
      <c r="AY146" s="270" t="s">
        <v>140</v>
      </c>
    </row>
    <row r="147" spans="1:63" s="12" customFormat="1" ht="22.8" customHeight="1">
      <c r="A147" s="12"/>
      <c r="B147" s="203"/>
      <c r="C147" s="204"/>
      <c r="D147" s="205" t="s">
        <v>78</v>
      </c>
      <c r="E147" s="218" t="s">
        <v>201</v>
      </c>
      <c r="F147" s="218" t="s">
        <v>526</v>
      </c>
      <c r="G147" s="204"/>
      <c r="H147" s="204"/>
      <c r="I147" s="207"/>
      <c r="J147" s="207"/>
      <c r="K147" s="219">
        <f>BK147</f>
        <v>0</v>
      </c>
      <c r="L147" s="204"/>
      <c r="M147" s="209"/>
      <c r="N147" s="210"/>
      <c r="O147" s="211"/>
      <c r="P147" s="211"/>
      <c r="Q147" s="212">
        <f>SUM(Q148:Q150)</f>
        <v>0</v>
      </c>
      <c r="R147" s="212">
        <f>SUM(R148:R150)</f>
        <v>0</v>
      </c>
      <c r="S147" s="211"/>
      <c r="T147" s="213">
        <f>SUM(T148:T150)</f>
        <v>0</v>
      </c>
      <c r="U147" s="211"/>
      <c r="V147" s="213">
        <f>SUM(V148:V150)</f>
        <v>0</v>
      </c>
      <c r="W147" s="211"/>
      <c r="X147" s="214">
        <f>SUM(X148:X150)</f>
        <v>0</v>
      </c>
      <c r="Y147" s="12"/>
      <c r="Z147" s="12"/>
      <c r="AA147" s="12"/>
      <c r="AB147" s="12"/>
      <c r="AC147" s="12"/>
      <c r="AD147" s="12"/>
      <c r="AE147" s="12"/>
      <c r="AR147" s="215" t="s">
        <v>87</v>
      </c>
      <c r="AT147" s="216" t="s">
        <v>78</v>
      </c>
      <c r="AU147" s="216" t="s">
        <v>87</v>
      </c>
      <c r="AY147" s="215" t="s">
        <v>140</v>
      </c>
      <c r="BK147" s="217">
        <f>SUM(BK148:BK150)</f>
        <v>0</v>
      </c>
    </row>
    <row r="148" spans="1:65" s="2" customFormat="1" ht="24.15" customHeight="1">
      <c r="A148" s="37"/>
      <c r="B148" s="38"/>
      <c r="C148" s="220" t="s">
        <v>162</v>
      </c>
      <c r="D148" s="220" t="s">
        <v>142</v>
      </c>
      <c r="E148" s="221" t="s">
        <v>193</v>
      </c>
      <c r="F148" s="222" t="s">
        <v>527</v>
      </c>
      <c r="G148" s="223" t="s">
        <v>145</v>
      </c>
      <c r="H148" s="224">
        <v>4</v>
      </c>
      <c r="I148" s="225"/>
      <c r="J148" s="225"/>
      <c r="K148" s="226">
        <f>ROUND(P148*H148,2)</f>
        <v>0</v>
      </c>
      <c r="L148" s="222" t="s">
        <v>1</v>
      </c>
      <c r="M148" s="43"/>
      <c r="N148" s="227" t="s">
        <v>1</v>
      </c>
      <c r="O148" s="228" t="s">
        <v>42</v>
      </c>
      <c r="P148" s="229">
        <f>I148+J148</f>
        <v>0</v>
      </c>
      <c r="Q148" s="229">
        <f>ROUND(I148*H148,2)</f>
        <v>0</v>
      </c>
      <c r="R148" s="229">
        <f>ROUND(J148*H148,2)</f>
        <v>0</v>
      </c>
      <c r="S148" s="90"/>
      <c r="T148" s="230">
        <f>S148*H148</f>
        <v>0</v>
      </c>
      <c r="U148" s="230">
        <v>0</v>
      </c>
      <c r="V148" s="230">
        <f>U148*H148</f>
        <v>0</v>
      </c>
      <c r="W148" s="230">
        <v>0</v>
      </c>
      <c r="X148" s="231">
        <f>W148*H148</f>
        <v>0</v>
      </c>
      <c r="Y148" s="37"/>
      <c r="Z148" s="37"/>
      <c r="AA148" s="37"/>
      <c r="AB148" s="37"/>
      <c r="AC148" s="37"/>
      <c r="AD148" s="37"/>
      <c r="AE148" s="37"/>
      <c r="AR148" s="232" t="s">
        <v>147</v>
      </c>
      <c r="AT148" s="232" t="s">
        <v>142</v>
      </c>
      <c r="AU148" s="232" t="s">
        <v>89</v>
      </c>
      <c r="AY148" s="16" t="s">
        <v>140</v>
      </c>
      <c r="BE148" s="233">
        <f>IF(O148="základní",K148,0)</f>
        <v>0</v>
      </c>
      <c r="BF148" s="233">
        <f>IF(O148="snížená",K148,0)</f>
        <v>0</v>
      </c>
      <c r="BG148" s="233">
        <f>IF(O148="zákl. přenesená",K148,0)</f>
        <v>0</v>
      </c>
      <c r="BH148" s="233">
        <f>IF(O148="sníž. přenesená",K148,0)</f>
        <v>0</v>
      </c>
      <c r="BI148" s="233">
        <f>IF(O148="nulová",K148,0)</f>
        <v>0</v>
      </c>
      <c r="BJ148" s="16" t="s">
        <v>87</v>
      </c>
      <c r="BK148" s="233">
        <f>ROUND(P148*H148,2)</f>
        <v>0</v>
      </c>
      <c r="BL148" s="16" t="s">
        <v>147</v>
      </c>
      <c r="BM148" s="232" t="s">
        <v>528</v>
      </c>
    </row>
    <row r="149" spans="1:65" s="2" customFormat="1" ht="16.5" customHeight="1">
      <c r="A149" s="37"/>
      <c r="B149" s="38"/>
      <c r="C149" s="220" t="s">
        <v>192</v>
      </c>
      <c r="D149" s="220" t="s">
        <v>142</v>
      </c>
      <c r="E149" s="221" t="s">
        <v>202</v>
      </c>
      <c r="F149" s="222" t="s">
        <v>529</v>
      </c>
      <c r="G149" s="223" t="s">
        <v>145</v>
      </c>
      <c r="H149" s="224">
        <v>3</v>
      </c>
      <c r="I149" s="225"/>
      <c r="J149" s="225"/>
      <c r="K149" s="226">
        <f>ROUND(P149*H149,2)</f>
        <v>0</v>
      </c>
      <c r="L149" s="222" t="s">
        <v>1</v>
      </c>
      <c r="M149" s="43"/>
      <c r="N149" s="227" t="s">
        <v>1</v>
      </c>
      <c r="O149" s="228" t="s">
        <v>42</v>
      </c>
      <c r="P149" s="229">
        <f>I149+J149</f>
        <v>0</v>
      </c>
      <c r="Q149" s="229">
        <f>ROUND(I149*H149,2)</f>
        <v>0</v>
      </c>
      <c r="R149" s="229">
        <f>ROUND(J149*H149,2)</f>
        <v>0</v>
      </c>
      <c r="S149" s="90"/>
      <c r="T149" s="230">
        <f>S149*H149</f>
        <v>0</v>
      </c>
      <c r="U149" s="230">
        <v>0</v>
      </c>
      <c r="V149" s="230">
        <f>U149*H149</f>
        <v>0</v>
      </c>
      <c r="W149" s="230">
        <v>0</v>
      </c>
      <c r="X149" s="231">
        <f>W149*H149</f>
        <v>0</v>
      </c>
      <c r="Y149" s="37"/>
      <c r="Z149" s="37"/>
      <c r="AA149" s="37"/>
      <c r="AB149" s="37"/>
      <c r="AC149" s="37"/>
      <c r="AD149" s="37"/>
      <c r="AE149" s="37"/>
      <c r="AR149" s="232" t="s">
        <v>147</v>
      </c>
      <c r="AT149" s="232" t="s">
        <v>142</v>
      </c>
      <c r="AU149" s="232" t="s">
        <v>89</v>
      </c>
      <c r="AY149" s="16" t="s">
        <v>140</v>
      </c>
      <c r="BE149" s="233">
        <f>IF(O149="základní",K149,0)</f>
        <v>0</v>
      </c>
      <c r="BF149" s="233">
        <f>IF(O149="snížená",K149,0)</f>
        <v>0</v>
      </c>
      <c r="BG149" s="233">
        <f>IF(O149="zákl. přenesená",K149,0)</f>
        <v>0</v>
      </c>
      <c r="BH149" s="233">
        <f>IF(O149="sníž. přenesená",K149,0)</f>
        <v>0</v>
      </c>
      <c r="BI149" s="233">
        <f>IF(O149="nulová",K149,0)</f>
        <v>0</v>
      </c>
      <c r="BJ149" s="16" t="s">
        <v>87</v>
      </c>
      <c r="BK149" s="233">
        <f>ROUND(P149*H149,2)</f>
        <v>0</v>
      </c>
      <c r="BL149" s="16" t="s">
        <v>147</v>
      </c>
      <c r="BM149" s="232" t="s">
        <v>530</v>
      </c>
    </row>
    <row r="150" spans="1:47" s="2" customFormat="1" ht="12">
      <c r="A150" s="37"/>
      <c r="B150" s="38"/>
      <c r="C150" s="39"/>
      <c r="D150" s="234" t="s">
        <v>197</v>
      </c>
      <c r="E150" s="39"/>
      <c r="F150" s="235" t="s">
        <v>531</v>
      </c>
      <c r="G150" s="39"/>
      <c r="H150" s="39"/>
      <c r="I150" s="236"/>
      <c r="J150" s="236"/>
      <c r="K150" s="39"/>
      <c r="L150" s="39"/>
      <c r="M150" s="43"/>
      <c r="N150" s="277"/>
      <c r="O150" s="278"/>
      <c r="P150" s="274"/>
      <c r="Q150" s="274"/>
      <c r="R150" s="274"/>
      <c r="S150" s="274"/>
      <c r="T150" s="274"/>
      <c r="U150" s="274"/>
      <c r="V150" s="274"/>
      <c r="W150" s="274"/>
      <c r="X150" s="279"/>
      <c r="Y150" s="37"/>
      <c r="Z150" s="37"/>
      <c r="AA150" s="37"/>
      <c r="AB150" s="37"/>
      <c r="AC150" s="37"/>
      <c r="AD150" s="37"/>
      <c r="AE150" s="37"/>
      <c r="AT150" s="16" t="s">
        <v>197</v>
      </c>
      <c r="AU150" s="16" t="s">
        <v>89</v>
      </c>
    </row>
    <row r="151" spans="1:31" s="2" customFormat="1" ht="6.95" customHeight="1">
      <c r="A151" s="37"/>
      <c r="B151" s="65"/>
      <c r="C151" s="66"/>
      <c r="D151" s="66"/>
      <c r="E151" s="66"/>
      <c r="F151" s="66"/>
      <c r="G151" s="66"/>
      <c r="H151" s="66"/>
      <c r="I151" s="66"/>
      <c r="J151" s="66"/>
      <c r="K151" s="66"/>
      <c r="L151" s="66"/>
      <c r="M151" s="43"/>
      <c r="N151" s="37"/>
      <c r="P151" s="37"/>
      <c r="Q151" s="37"/>
      <c r="R151" s="37"/>
      <c r="S151" s="37"/>
      <c r="T151" s="37"/>
      <c r="U151" s="37"/>
      <c r="V151" s="37"/>
      <c r="W151" s="37"/>
      <c r="X151" s="37"/>
      <c r="Y151" s="37"/>
      <c r="Z151" s="37"/>
      <c r="AA151" s="37"/>
      <c r="AB151" s="37"/>
      <c r="AC151" s="37"/>
      <c r="AD151" s="37"/>
      <c r="AE151" s="37"/>
    </row>
  </sheetData>
  <sheetProtection password="CC35" sheet="1" objects="1" scenarios="1" formatColumns="0" formatRows="0" autoFilter="0"/>
  <autoFilter ref="C119:L150"/>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Prinzová</dc:creator>
  <cp:keywords/>
  <dc:description/>
  <cp:lastModifiedBy>Nikola Prinzová</cp:lastModifiedBy>
  <dcterms:created xsi:type="dcterms:W3CDTF">2023-03-20T09:15:08Z</dcterms:created>
  <dcterms:modified xsi:type="dcterms:W3CDTF">2023-03-20T09:15:17Z</dcterms:modified>
  <cp:category/>
  <cp:version/>
  <cp:contentType/>
  <cp:contentStatus/>
</cp:coreProperties>
</file>