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900" windowHeight="9180" activeTab="0"/>
  </bookViews>
  <sheets>
    <sheet name="Rekapitulace stavby" sheetId="1" r:id="rId1"/>
    <sheet name="SO 04 - Bezbariérové WC" sheetId="2" r:id="rId2"/>
    <sheet name="SO 05 - Učebna fyziky a c..." sheetId="3" r:id="rId3"/>
    <sheet name="SO 01 - Elektroinstalace" sheetId="4" r:id="rId4"/>
  </sheets>
  <definedNames>
    <definedName name="_xlnm._FilterDatabase" localSheetId="3" hidden="1">'SO 01 - Elektroinstalace'!$C$119:$K$150</definedName>
    <definedName name="_xlnm._FilterDatabase" localSheetId="1" hidden="1">'SO 04 - Bezbariérové WC'!$C$132:$K$374</definedName>
    <definedName name="_xlnm._FilterDatabase" localSheetId="2" hidden="1">'SO 05 - Učebna fyziky a c...'!$C$129:$K$295</definedName>
    <definedName name="_xlnm.Print_Area" localSheetId="0">'Rekapitulace stavby'!$D$4:$AO$76,'Rekapitulace stavby'!$C$82:$AQ$98</definedName>
    <definedName name="_xlnm.Print_Area" localSheetId="3">'SO 01 - Elektroinstalace'!$C$4:$J$76,'SO 01 - Elektroinstalace'!$C$82:$J$101,'SO 01 - Elektroinstalace'!$C$107:$J$150</definedName>
    <definedName name="_xlnm.Print_Area" localSheetId="1">'SO 04 - Bezbariérové WC'!$C$4:$J$76,'SO 04 - Bezbariérové WC'!$C$82:$J$114,'SO 04 - Bezbariérové WC'!$C$120:$J$374</definedName>
    <definedName name="_xlnm.Print_Area" localSheetId="2">'SO 05 - Učebna fyziky a c...'!$C$4:$J$76,'SO 05 - Učebna fyziky a c...'!$C$82:$J$111,'SO 05 - Učebna fyziky a c...'!$C$117:$J$295</definedName>
    <definedName name="_xlnm.Print_Titles" localSheetId="0">'Rekapitulace stavby'!$92:$92</definedName>
    <definedName name="_xlnm.Print_Titles" localSheetId="1">'SO 04 - Bezbariérové WC'!$132:$132</definedName>
    <definedName name="_xlnm.Print_Titles" localSheetId="2">'SO 05 - Učebna fyziky a c...'!$129:$129</definedName>
    <definedName name="_xlnm.Print_Titles" localSheetId="3">'SO 01 - Elektroinstalace'!$119:$119</definedName>
  </definedNames>
  <calcPr calcId="162913"/>
</workbook>
</file>

<file path=xl/sharedStrings.xml><?xml version="1.0" encoding="utf-8"?>
<sst xmlns="http://schemas.openxmlformats.org/spreadsheetml/2006/main" count="5112" uniqueCount="626">
  <si>
    <t>Export Komplet</t>
  </si>
  <si>
    <t/>
  </si>
  <si>
    <t>2.0</t>
  </si>
  <si>
    <t>ZAMOK</t>
  </si>
  <si>
    <t>False</t>
  </si>
  <si>
    <t>{75cdcacb-8c5d-4cfc-abf0-5658e7e6d745}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</si>
  <si>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</si>
  <si>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</si>
  <si>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</si>
  <si>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</si>
  <si>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</si>
  <si>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</si>
  <si>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</si>
  <si>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</si>
  <si>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LS2021-0382A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</si>
  <si>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</si>
  <si>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</si>
  <si>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5. Zakladni skoly v Chebu - SO 04 a SO 05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</si>
  <si>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</si>
  <si>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</si>
  <si>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</si>
  <si>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</si>
  <si>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</si>
  <si>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</si>
  <si>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</si>
  <si>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</si>
  <si>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</si>
  <si>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</si>
  <si>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</si>
  <si>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</si>
  <si>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</si>
  <si>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</si>
  <si>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</si>
  <si>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</si>
  <si>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</si>
  <si>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</si>
  <si>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</si>
  <si>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</si>
  <si>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</si>
  <si>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</si>
  <si>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</si>
  <si>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</si>
  <si>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</si>
  <si>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</si>
  <si>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</si>
  <si>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</si>
  <si>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</si>
  <si>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</si>
  <si>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</si>
  <si>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</si>
  <si>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</si>
  <si>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</si>
  <si>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</si>
  <si>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</si>
  <si>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</si>
  <si>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</si>
  <si>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</si>
  <si>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</si>
  <si>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</si>
  <si>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</si>
  <si>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</si>
  <si>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</si>
  <si>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</si>
  <si>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</si>
  <si>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</si>
  <si>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</si>
  <si>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</si>
  <si>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</si>
  <si>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</si>
  <si>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</si>
  <si>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</si>
  <si>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</si>
  <si>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</si>
  <si>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</si>
  <si>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</si>
  <si>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</si>
  <si>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</si>
  <si>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04</t>
  </si>
  <si>
    <t>Bezbariérové WC</t>
  </si>
  <si>
    <t>STA</t>
  </si>
  <si>
    <t>1</t>
  </si>
  <si>
    <t>{bf4c4a66-29f7-4cd7-98d9-5d5c9074a1af}</t>
  </si>
  <si>
    <t>2</t>
  </si>
  <si>
    <t>SO 05</t>
  </si>
  <si>
    <t>Učebna fyziky a chemie</t>
  </si>
  <si>
    <t>{609a6164-2c7e-471d-83b6-f9079f11dcc6}</t>
  </si>
  <si>
    <t>SO 01</t>
  </si>
  <si>
    <t>Elektroinstalace</t>
  </si>
  <si>
    <t>{d32b5385-bf15-482d-ba61-8a931869e14c}</t>
  </si>
  <si>
    <t>KRYCÍ LIST SOUPISU PRACÍ</t>
  </si>
  <si>
    <t>Objekt:</t>
  </si>
  <si>
    <t>SO 04 - Bezbariérové WC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</si>
  <si>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</si>
  <si>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</si>
  <si>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</si>
  <si>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</si>
  <si>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</si>
  <si>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</si>
  <si>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3 -  Svislé a kompletní konstrukce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</si>
  <si>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</si>
  <si>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</si>
  <si>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</si>
  <si>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</si>
  <si>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</si>
  <si>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</si>
  <si>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721 -  Zdravotechnika - vnitřní kanalizace</t>
  </si>
  <si>
    <t xml:space="preserve">    722 -  Zdravotechnika - vnitřní vodovod</t>
  </si>
  <si>
    <t xml:space="preserve">    725 -  Zdravotechnika - zařizovací předměty</t>
  </si>
  <si>
    <t xml:space="preserve">    741 -  Elektroinstalace - silnoproud</t>
  </si>
  <si>
    <t xml:space="preserve">    766 -  Konstrukce truhlářské</t>
  </si>
  <si>
    <t xml:space="preserve">    767 -  Konstrukce zámečnické</t>
  </si>
  <si>
    <t xml:space="preserve">    771 -  Podlahy z dlaždic</t>
  </si>
  <si>
    <t xml:space="preserve">    781 -  Dokončovací práce - obklady</t>
  </si>
  <si>
    <t xml:space="preserve">    784 - 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</si>
  <si>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</si>
  <si>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</si>
  <si>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</si>
  <si>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</si>
  <si>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</si>
  <si>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</si>
  <si>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</si>
  <si>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</si>
  <si>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</si>
  <si>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</si>
  <si>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</si>
  <si>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</si>
  <si>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</si>
  <si>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</si>
  <si>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</si>
  <si>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</si>
  <si>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3</t>
  </si>
  <si>
    <t xml:space="preserve"> Svislé a kompletní konstrukce</t>
  </si>
  <si>
    <t>K</t>
  </si>
  <si>
    <t>342272245</t>
  </si>
  <si>
    <t>Příčka z pórobetonových hladkých tvárnic na tenkovrstvou maltu tl 150 mm</t>
  </si>
  <si>
    <t>m2</t>
  </si>
  <si>
    <t>4</t>
  </si>
  <si>
    <t>VV</t>
  </si>
  <si>
    <t>3,3*3,4</t>
  </si>
  <si>
    <t>Součet</t>
  </si>
  <si>
    <t>342291121</t>
  </si>
  <si>
    <t>Ukotvení příček k cihelným konstrukcím plochými kotvami</t>
  </si>
  <si>
    <t>m</t>
  </si>
  <si>
    <t>3,4*2</t>
  </si>
  <si>
    <t>346272256</t>
  </si>
  <si>
    <t>Přizdívka z pórobetonových tvárnic tl 150 mm</t>
  </si>
  <si>
    <t>6</t>
  </si>
  <si>
    <t>(1,87+1,4)*3,4</t>
  </si>
  <si>
    <t xml:space="preserve"> Úpravy povrchů, podlahy a osazování výplní</t>
  </si>
  <si>
    <t>629991011</t>
  </si>
  <si>
    <t>Zakrytí výplní otvorů a svislých ploch fólií přilepenou lepící páskou</t>
  </si>
  <si>
    <t>8</t>
  </si>
  <si>
    <t>1,3*2*2</t>
  </si>
  <si>
    <t>5</t>
  </si>
  <si>
    <t>619991011</t>
  </si>
  <si>
    <t>Obalení konstrukcí a prvků fólií přilepenou lepící páskou</t>
  </si>
  <si>
    <t>10</t>
  </si>
  <si>
    <t>30</t>
  </si>
  <si>
    <t>612131121</t>
  </si>
  <si>
    <t>Penetrační disperzní nátěr vnitřních stěn nanášený ručně</t>
  </si>
  <si>
    <t>12</t>
  </si>
  <si>
    <t>(0,31+0,2+2,65+1,87+2,65)*0,9</t>
  </si>
  <si>
    <t>(0,2+1,3+0,2)*0,9</t>
  </si>
  <si>
    <t>(0,8+2,65+1,4+1,2)*0,9</t>
  </si>
  <si>
    <t>-(0,8*1,97)</t>
  </si>
  <si>
    <t>7</t>
  </si>
  <si>
    <t>612311131</t>
  </si>
  <si>
    <t>Potažení vnitřních stěn vápenným štukem tloušťky do 3 mm</t>
  </si>
  <si>
    <t>14</t>
  </si>
  <si>
    <t>611131121</t>
  </si>
  <si>
    <t>Penetrační disperzní nátěr vnitřních stropů nanášený ručně</t>
  </si>
  <si>
    <t>16</t>
  </si>
  <si>
    <t>1,87*2,65</t>
  </si>
  <si>
    <t>1,4*2,65</t>
  </si>
  <si>
    <t>9</t>
  </si>
  <si>
    <t>611311131</t>
  </si>
  <si>
    <t>Potažení vnitřních rovných stropů vápenným štukem tloušťky do 3 mm</t>
  </si>
  <si>
    <t>18</t>
  </si>
  <si>
    <t>642944121</t>
  </si>
  <si>
    <t>Osazování ocelových zárubní dodatečné pl do 2,5 m2</t>
  </si>
  <si>
    <t>kus</t>
  </si>
  <si>
    <t>20</t>
  </si>
  <si>
    <t>11</t>
  </si>
  <si>
    <t>M</t>
  </si>
  <si>
    <t>55331104</t>
  </si>
  <si>
    <t>zárubeň ocelová pro běžné zdění hranatý profil 95 800 levá,pravá</t>
  </si>
  <si>
    <t>22</t>
  </si>
  <si>
    <t>619995001</t>
  </si>
  <si>
    <t>Začištění omítek kolem oken, dveří, podlah nebo obkladů</t>
  </si>
  <si>
    <t>24</t>
  </si>
  <si>
    <t xml:space="preserve"> Ostatní konstrukce a práce, bourání</t>
  </si>
  <si>
    <t>13</t>
  </si>
  <si>
    <t>949101112</t>
  </si>
  <si>
    <t>Lešení pomocné pro objekty pozemních staveb s lešeňovou podlahou v do 3,5 m zatížení do 150 kg/m2</t>
  </si>
  <si>
    <t>26</t>
  </si>
  <si>
    <t>962086111</t>
  </si>
  <si>
    <t>Bourání příček z plynosilikátu tl do 150 mm</t>
  </si>
  <si>
    <t>28</t>
  </si>
  <si>
    <t>(2,65+3,3)*3,4</t>
  </si>
  <si>
    <t>971033631</t>
  </si>
  <si>
    <t>Vybourání otvorů ve zdivu cihelném pl do 4 m2 na MVC nebo MV tl do 150 mm</t>
  </si>
  <si>
    <t>1*2</t>
  </si>
  <si>
    <t>997</t>
  </si>
  <si>
    <t xml:space="preserve"> Přesun sutě</t>
  </si>
  <si>
    <t>997013211</t>
  </si>
  <si>
    <t>Vnitrostaveništní doprava suti a vybouraných hmot pro budovy v do 6 m ručně</t>
  </si>
  <si>
    <t>t</t>
  </si>
  <si>
    <t>32</t>
  </si>
  <si>
    <t>17</t>
  </si>
  <si>
    <t>997002611</t>
  </si>
  <si>
    <t>Nakládání suti a vybouraných hmot</t>
  </si>
  <si>
    <t>34</t>
  </si>
  <si>
    <t>997211521</t>
  </si>
  <si>
    <t>Vodorovná doprava vybouraných hmot po suchu na vzdálenost do 1 km</t>
  </si>
  <si>
    <t>36</t>
  </si>
  <si>
    <t>19</t>
  </si>
  <si>
    <t>997211529</t>
  </si>
  <si>
    <t>Příplatek ZKD 1 km u vodorovné dopravy vybouraných hmot</t>
  </si>
  <si>
    <t>38</t>
  </si>
  <si>
    <t>6,328*10</t>
  </si>
  <si>
    <t>997013831</t>
  </si>
  <si>
    <t>Poplatek za uložení na skládce (skládkovné) stavebního odpadu směsného kód odpadu 170 904</t>
  </si>
  <si>
    <t>40</t>
  </si>
  <si>
    <t>998</t>
  </si>
  <si>
    <t xml:space="preserve"> Přesun hmot</t>
  </si>
  <si>
    <t>998011001</t>
  </si>
  <si>
    <t>Přesun hmot pro budovy zděné v do 6 m</t>
  </si>
  <si>
    <t>42</t>
  </si>
  <si>
    <t>PSV</t>
  </si>
  <si>
    <t xml:space="preserve"> Práce a dodávky PSV</t>
  </si>
  <si>
    <t>711</t>
  </si>
  <si>
    <t xml:space="preserve"> Izolace proti vodě, vlhkosti a plynům</t>
  </si>
  <si>
    <t>711191101</t>
  </si>
  <si>
    <t>Provedení izolace proti zemní vlhkosti hydroizolační stěrkou vodorovné na betonu, 1 vrstva</t>
  </si>
  <si>
    <t>44</t>
  </si>
  <si>
    <t>23</t>
  </si>
  <si>
    <t>58581005</t>
  </si>
  <si>
    <t>malta těsnící hydraulicky rychle tuhnoucí se síranovzdorným pojivem</t>
  </si>
  <si>
    <t>kg</t>
  </si>
  <si>
    <t>46</t>
  </si>
  <si>
    <t>711199101</t>
  </si>
  <si>
    <t>Provedení těsnícího pásu do spoje dilatační nebo styčné spáry podlaha - stěna</t>
  </si>
  <si>
    <t>48</t>
  </si>
  <si>
    <t>1,87+2,65+1,87+2,65+1,4+2,65+0,8</t>
  </si>
  <si>
    <t>25</t>
  </si>
  <si>
    <t>28355020</t>
  </si>
  <si>
    <t>páska pružná těsnící hydroizolační š do 85mm</t>
  </si>
  <si>
    <t>50</t>
  </si>
  <si>
    <t>998711201</t>
  </si>
  <si>
    <t>Přesun hmot procentní pro izolace proti vodě, vlhkosti a plynům v objektech v do 6 m</t>
  </si>
  <si>
    <t>%</t>
  </si>
  <si>
    <t>52</t>
  </si>
  <si>
    <t>721</t>
  </si>
  <si>
    <t xml:space="preserve"> Zdravotechnika - vnitřní kanalizace</t>
  </si>
  <si>
    <t>27</t>
  </si>
  <si>
    <t>721110802</t>
  </si>
  <si>
    <t>Odpojení a demontáž vedení kanalizace, vč. kanalizace</t>
  </si>
  <si>
    <t>kpl</t>
  </si>
  <si>
    <t>54</t>
  </si>
  <si>
    <t>721173723</t>
  </si>
  <si>
    <t>Potrubí kanalizační z PE připojovací DN 50</t>
  </si>
  <si>
    <t>56</t>
  </si>
  <si>
    <t>2+3,3</t>
  </si>
  <si>
    <t>29</t>
  </si>
  <si>
    <t>721290111</t>
  </si>
  <si>
    <t>Zkouška těsnosti potrubí kanalizace vodou do DN 125</t>
  </si>
  <si>
    <t>58</t>
  </si>
  <si>
    <t>998721201</t>
  </si>
  <si>
    <t>Přesun hmot procentní pro vnitřní kanalizace v objektech v do 6 m</t>
  </si>
  <si>
    <t>60</t>
  </si>
  <si>
    <t>722</t>
  </si>
  <si>
    <t xml:space="preserve"> Zdravotechnika - vnitřní vodovod</t>
  </si>
  <si>
    <t>31</t>
  </si>
  <si>
    <t>722110811</t>
  </si>
  <si>
    <t>Odpojení a demontáž vedení vodovodu, vč. likvidace</t>
  </si>
  <si>
    <t>62</t>
  </si>
  <si>
    <t>722174002</t>
  </si>
  <si>
    <t>Potrubí vodovodní plastové PPR svar polyfuze PN 16 D 20 x 2,8 mm</t>
  </si>
  <si>
    <t>64</t>
  </si>
  <si>
    <t>2+3,3+2+3</t>
  </si>
  <si>
    <t>33</t>
  </si>
  <si>
    <t>722181211</t>
  </si>
  <si>
    <t>Ochrana vodovodního potrubí přilepenými termoizolačními trubicemi z PE tl do 6 mm DN do 22 mm</t>
  </si>
  <si>
    <t>66</t>
  </si>
  <si>
    <t>722290234</t>
  </si>
  <si>
    <t>Proplach a dezinfekce vodovodního potrubí do DN 80</t>
  </si>
  <si>
    <t>68</t>
  </si>
  <si>
    <t>35</t>
  </si>
  <si>
    <t>998722201</t>
  </si>
  <si>
    <t>Přesun hmot procentní pro vnitřní vodovod v objektech v do 6 m</t>
  </si>
  <si>
    <t>70</t>
  </si>
  <si>
    <t>725</t>
  </si>
  <si>
    <t xml:space="preserve"> Zdravotechnika - zařizovací předměty</t>
  </si>
  <si>
    <t>725122813</t>
  </si>
  <si>
    <t>Demontáž pisoárových stání s nádrží a jedním záchodkem</t>
  </si>
  <si>
    <t>soubor</t>
  </si>
  <si>
    <t>72</t>
  </si>
  <si>
    <t>1+1+1+1+1</t>
  </si>
  <si>
    <t>37</t>
  </si>
  <si>
    <t>725219102</t>
  </si>
  <si>
    <t>Montáž umyvadla připevněného na šrouby do zdiva</t>
  </si>
  <si>
    <t>74</t>
  </si>
  <si>
    <t>642110500</t>
  </si>
  <si>
    <t>umyvadlo keramické závěsné bez otvoru invalidní ZITA 1335.0 64 cm bílé</t>
  </si>
  <si>
    <t>76</t>
  </si>
  <si>
    <t>39</t>
  </si>
  <si>
    <t>725822663</t>
  </si>
  <si>
    <t>Baterie umyvadlová samouzavírací tlačná s výtokem po dobu 15 s a 4 l/min</t>
  </si>
  <si>
    <t>78</t>
  </si>
  <si>
    <t>725119125</t>
  </si>
  <si>
    <t>Montáž klozetových mís závěsných na nosné stěny</t>
  </si>
  <si>
    <t>80</t>
  </si>
  <si>
    <t>41</t>
  </si>
  <si>
    <t>64236051</t>
  </si>
  <si>
    <t>klozet keramický bílý závěsný hluboké splachování pro handicapované</t>
  </si>
  <si>
    <t>82</t>
  </si>
  <si>
    <t>725129101</t>
  </si>
  <si>
    <t>Montáž pisoáru keramického</t>
  </si>
  <si>
    <t>84</t>
  </si>
  <si>
    <t>1+1+1</t>
  </si>
  <si>
    <t>43</t>
  </si>
  <si>
    <t>64250750</t>
  </si>
  <si>
    <t>urinál keramický bez odsávání a otvoru pro baterii bílý</t>
  </si>
  <si>
    <t>86</t>
  </si>
  <si>
    <t>725119102</t>
  </si>
  <si>
    <t>Montáž splachovače nádržkového plastového nízkopoloženého</t>
  </si>
  <si>
    <t>88</t>
  </si>
  <si>
    <t>45</t>
  </si>
  <si>
    <t>55147015</t>
  </si>
  <si>
    <t>splachovač radarový 24V DC pro pisoáry</t>
  </si>
  <si>
    <t>90</t>
  </si>
  <si>
    <t>725291703</t>
  </si>
  <si>
    <t>Doplňky zařízení koupelen a záchodů smaltované madlo rovné dl 500 mm</t>
  </si>
  <si>
    <t>92</t>
  </si>
  <si>
    <t>47</t>
  </si>
  <si>
    <t>725291706</t>
  </si>
  <si>
    <t>Doplňky zařízení koupelen a záchodů smaltované madlo rovné dl 800 mm</t>
  </si>
  <si>
    <t>94</t>
  </si>
  <si>
    <t>725291721</t>
  </si>
  <si>
    <t>Doplňky zařízení koupelen a záchodů smaltované madlo krakorcové sklopné dl 550 mm</t>
  </si>
  <si>
    <t>96</t>
  </si>
  <si>
    <t>49</t>
  </si>
  <si>
    <t>725291722</t>
  </si>
  <si>
    <t>Doplňky zařízení koupelen a záchodů smaltované madlo krakorcové sklopné dl 834 mm</t>
  </si>
  <si>
    <t>98</t>
  </si>
  <si>
    <t>725291511</t>
  </si>
  <si>
    <t>Doplňky zařízení koupelen a záchodů plastové dávkovač tekutého mýdla na 350 ml</t>
  </si>
  <si>
    <t>100</t>
  </si>
  <si>
    <t>51</t>
  </si>
  <si>
    <t>725291521</t>
  </si>
  <si>
    <t>Doplňky zařízení koupelen a záchodů plastové zásobník toaletních papírů</t>
  </si>
  <si>
    <t>102</t>
  </si>
  <si>
    <t>725291531</t>
  </si>
  <si>
    <t>Doplňky zařízení koupelen a záchodů plastové zásobník papírových ručníků</t>
  </si>
  <si>
    <t>104</t>
  </si>
  <si>
    <t>53</t>
  </si>
  <si>
    <t>725532101</t>
  </si>
  <si>
    <t>Elektrický ohřívač zásobníkový akumulační závěsný svislý 10 l / 2 kW</t>
  </si>
  <si>
    <t>106</t>
  </si>
  <si>
    <t>998725201</t>
  </si>
  <si>
    <t>Přesun hmot procentní pro zařizovací předměty v objektech v do 6 m</t>
  </si>
  <si>
    <t>108</t>
  </si>
  <si>
    <t>741</t>
  </si>
  <si>
    <t xml:space="preserve"> Elektroinstalace - silnoproud</t>
  </si>
  <si>
    <t>55</t>
  </si>
  <si>
    <t>741111801</t>
  </si>
  <si>
    <t>Odpojení a demontáž vedení elektroinstalace, vč. likvidace</t>
  </si>
  <si>
    <t>110</t>
  </si>
  <si>
    <t>998741201</t>
  </si>
  <si>
    <t>Přesun hmot procentní pro silnoproud v objektech v do 6 m</t>
  </si>
  <si>
    <t>112</t>
  </si>
  <si>
    <t>766</t>
  </si>
  <si>
    <t xml:space="preserve"> Konstrukce truhlářské</t>
  </si>
  <si>
    <t>57</t>
  </si>
  <si>
    <t>766660001</t>
  </si>
  <si>
    <t>Montáž dveřních křídel otvíravých jednokřídlových š do 0,8 m do ocelové zárubně</t>
  </si>
  <si>
    <t>114</t>
  </si>
  <si>
    <t>61162802</t>
  </si>
  <si>
    <t>dveře vnitřní hladké foliované plné 1křídlové 800x1970mm dub/buk</t>
  </si>
  <si>
    <t>116</t>
  </si>
  <si>
    <t>59</t>
  </si>
  <si>
    <t>998766201</t>
  </si>
  <si>
    <t>Přesun hmot procentní pro konstrukce truhlářské v objektech v do 6 m</t>
  </si>
  <si>
    <t>118</t>
  </si>
  <si>
    <t>767</t>
  </si>
  <si>
    <t xml:space="preserve"> Konstrukce zámečnické</t>
  </si>
  <si>
    <t>767649194</t>
  </si>
  <si>
    <t>Montáž dveří - madla</t>
  </si>
  <si>
    <t>120</t>
  </si>
  <si>
    <t>61</t>
  </si>
  <si>
    <t>54914114</t>
  </si>
  <si>
    <t>kování bezpečnostní R1/O/madlo Cr</t>
  </si>
  <si>
    <t>122</t>
  </si>
  <si>
    <t>998767201</t>
  </si>
  <si>
    <t>Přesun hmot procentní pro zámečnické konstrukce v objektech v do 6 m</t>
  </si>
  <si>
    <t>124</t>
  </si>
  <si>
    <t>771</t>
  </si>
  <si>
    <t xml:space="preserve"> Podlahy z dlaždic</t>
  </si>
  <si>
    <t>63</t>
  </si>
  <si>
    <t>771571810</t>
  </si>
  <si>
    <t>Demontáž podlah z dlaždic keramických kladených do malty</t>
  </si>
  <si>
    <t>126</t>
  </si>
  <si>
    <t>2,65*3,3</t>
  </si>
  <si>
    <t>771121011</t>
  </si>
  <si>
    <t>Nátěr penetrační na podlahu</t>
  </si>
  <si>
    <t>128</t>
  </si>
  <si>
    <t>65</t>
  </si>
  <si>
    <t>771990113</t>
  </si>
  <si>
    <t>Vyrovnání podkladu samonivelační stěrkou tl 4 mm pevnosti 40 Mpa</t>
  </si>
  <si>
    <t>130</t>
  </si>
  <si>
    <t>771574171</t>
  </si>
  <si>
    <t>Montáž podlah keramických velkoformátových z dekorů lepených flexibilním lepidlem do 0,5 ks/ m2</t>
  </si>
  <si>
    <t>132</t>
  </si>
  <si>
    <t>67</t>
  </si>
  <si>
    <t>597611350</t>
  </si>
  <si>
    <t>dlaždice keramické RAKO - koupelny ELECTRA (barevné) 30 x 30 x 0,8 cm I. j.</t>
  </si>
  <si>
    <t>134</t>
  </si>
  <si>
    <t>771591115</t>
  </si>
  <si>
    <t>Podlahy spárování silikonem</t>
  </si>
  <si>
    <t>136</t>
  </si>
  <si>
    <t>69</t>
  </si>
  <si>
    <t>998771201</t>
  </si>
  <si>
    <t>Přesun hmot procentní pro podlahy z dlaždic v objektech v do 6 m</t>
  </si>
  <si>
    <t>138</t>
  </si>
  <si>
    <t>781</t>
  </si>
  <si>
    <t xml:space="preserve"> Dokončovací práce - obklady</t>
  </si>
  <si>
    <t>781471810</t>
  </si>
  <si>
    <t>Demontáž obkladů z obkladaček keramických kladených do malty</t>
  </si>
  <si>
    <t>140</t>
  </si>
  <si>
    <t>(2,65+3,3+0,31+0,93+1,175)*3,4</t>
  </si>
  <si>
    <t>(1,3*1,5)*2</t>
  </si>
  <si>
    <t>71</t>
  </si>
  <si>
    <t>781121011</t>
  </si>
  <si>
    <t>Nátěr penetrační na stěnu</t>
  </si>
  <si>
    <t>142</t>
  </si>
  <si>
    <t>(0,31+0,2+2,65+1,87+2,65)*2,5</t>
  </si>
  <si>
    <t>(0,2+1,3+0,2)*1,5</t>
  </si>
  <si>
    <t>(0,8+2,65+1,4+1,2)*2,5</t>
  </si>
  <si>
    <t>781474113</t>
  </si>
  <si>
    <t>Montáž obkladů vnitřních keramických hladkých do 19 ks/m2 lepených flexibilním lepidlem</t>
  </si>
  <si>
    <t>144</t>
  </si>
  <si>
    <t>73</t>
  </si>
  <si>
    <t>597610100</t>
  </si>
  <si>
    <t>obkládačky keramické RAKO - koupelny ELECTRA (bílé i barevné) 25 x 33 x 0,7 cm I. j.</t>
  </si>
  <si>
    <t>146</t>
  </si>
  <si>
    <t>781494511</t>
  </si>
  <si>
    <t>Plastové profily ukončovací lepené flexibilním lepidlem</t>
  </si>
  <si>
    <t>148</t>
  </si>
  <si>
    <t>75</t>
  </si>
  <si>
    <t>781495115</t>
  </si>
  <si>
    <t>Spárování vnitřních obkladů silikonem</t>
  </si>
  <si>
    <t>150</t>
  </si>
  <si>
    <t>998781201</t>
  </si>
  <si>
    <t>Přesun hmot procentní pro obklady keramické v objektech v do 6 m</t>
  </si>
  <si>
    <t>152</t>
  </si>
  <si>
    <t>784</t>
  </si>
  <si>
    <t xml:space="preserve"> Dokončovací práce - malby a tapety</t>
  </si>
  <si>
    <t>77</t>
  </si>
  <si>
    <t>784121003</t>
  </si>
  <si>
    <t>Oškrabání malby v mísnostech výšky do 5,00 m</t>
  </si>
  <si>
    <t>154</t>
  </si>
  <si>
    <t>784181103</t>
  </si>
  <si>
    <t>Základní akrylátová jednonásobná penetrace podkladu v místnostech výšky do 5,00m</t>
  </si>
  <si>
    <t>156</t>
  </si>
  <si>
    <t>79</t>
  </si>
  <si>
    <t>784211003</t>
  </si>
  <si>
    <t>Jednonásobné bílé malby ze směsí za mokra výborně otěruvzdorných v místnostech výšky do 5,00 m</t>
  </si>
  <si>
    <t>158</t>
  </si>
  <si>
    <t>SO 05 - Učebna fyziky a chemie</t>
  </si>
  <si>
    <t xml:space="preserve">    762 -  Konstrukce tesařské</t>
  </si>
  <si>
    <t xml:space="preserve">    776 -  Podlahy povlakové</t>
  </si>
  <si>
    <t>(1,478*2,4)*5</t>
  </si>
  <si>
    <t>612325411</t>
  </si>
  <si>
    <t>Oprava vnitřní vápenocementové hladké omítky stěn v rozsahu plochy do 10%</t>
  </si>
  <si>
    <t>(11,207+6,562+11,207+6,562)*3,36</t>
  </si>
  <si>
    <t>(0,5+0,5+0,5+0,5+0,5+0,5+0,5+0,5)*3,36</t>
  </si>
  <si>
    <t>-(1,478*2,4)*5</t>
  </si>
  <si>
    <t>-(0,9*2)</t>
  </si>
  <si>
    <t>-(0,8*2)*2</t>
  </si>
  <si>
    <t>611325412</t>
  </si>
  <si>
    <t>Oprava vnitřní vápenocementové hladké omítky stropů v rozsahu plochy do 30%</t>
  </si>
  <si>
    <t>11,207*6,562</t>
  </si>
  <si>
    <t>0,626*10</t>
  </si>
  <si>
    <t>998721202</t>
  </si>
  <si>
    <t>Přesun hmot procentní pro vnitřní kanalizace v objektech v do 12 m</t>
  </si>
  <si>
    <t>998722202</t>
  </si>
  <si>
    <t>Přesun hmot procentní pro vnitřní vodovod v objektech v do 12 m</t>
  </si>
  <si>
    <t>998741202</t>
  </si>
  <si>
    <t>Přesun hmot procentní pro silnoproud v objektech v do 12 m</t>
  </si>
  <si>
    <t>762</t>
  </si>
  <si>
    <t xml:space="preserve"> Konstrukce tesařské</t>
  </si>
  <si>
    <t>762511227</t>
  </si>
  <si>
    <t>Podlahové kce podkladové z desek OSB tl 25 mm nebroušených na pero a drážku lepených</t>
  </si>
  <si>
    <t>20+10</t>
  </si>
  <si>
    <t>762595001</t>
  </si>
  <si>
    <t>Spojovací prostředky pro položení dřevěných podlah a zakrytí kanálů</t>
  </si>
  <si>
    <t>998762201</t>
  </si>
  <si>
    <t>Přesun hmot procentní pro kce tesařské v objektech v do 6 m</t>
  </si>
  <si>
    <t>766825821</t>
  </si>
  <si>
    <t>Demontáž nábytkového zařízení, vč. likvidace</t>
  </si>
  <si>
    <t>998766202</t>
  </si>
  <si>
    <t>Přesun hmot procentní pro konstrukce truhlářské v objektech v do 12 m</t>
  </si>
  <si>
    <t>776</t>
  </si>
  <si>
    <t xml:space="preserve"> Podlahy povlakové</t>
  </si>
  <si>
    <t>776201812</t>
  </si>
  <si>
    <t>Demontáž lepených povlakových podlah s podložkou ručně</t>
  </si>
  <si>
    <t>776111116</t>
  </si>
  <si>
    <t>Odstranění zbytků lepidla z podkladu povlakových podlah broušením</t>
  </si>
  <si>
    <t>776301812</t>
  </si>
  <si>
    <t>Odstranění lepených podlahovin s podložkou ze schodišťových stupňů</t>
  </si>
  <si>
    <t>6,6*6</t>
  </si>
  <si>
    <t>776111211</t>
  </si>
  <si>
    <t>Broušení schodišťových stupnic š do 300 mm</t>
  </si>
  <si>
    <t>776111311</t>
  </si>
  <si>
    <t>Vysátí podkladu povlakových podlah</t>
  </si>
  <si>
    <t>776141121</t>
  </si>
  <si>
    <t>Vyrovnání podkladu povlakových podlah stěrkou pevnosti 30 MPa tl 3 mm</t>
  </si>
  <si>
    <t>(2,02*1,823)</t>
  </si>
  <si>
    <t>(2,63*6,6)</t>
  </si>
  <si>
    <t>(0,865*0,5)</t>
  </si>
  <si>
    <t>776221111</t>
  </si>
  <si>
    <t>Lepení pásů z PVC standardním lepidlem</t>
  </si>
  <si>
    <t>28411000</t>
  </si>
  <si>
    <t>PVC heterogenní zátěžová antibakteriální, nášlapná vrstva 0,90mm, třída zátěže 34/43, otlak do 0,03mm, R10, hořlavost Bfl S1</t>
  </si>
  <si>
    <t>776521111</t>
  </si>
  <si>
    <t>Lepení pásů z PVC na stěnu výšky do 2,0 m</t>
  </si>
  <si>
    <t>6,6*6*0,2</t>
  </si>
  <si>
    <t>776411111</t>
  </si>
  <si>
    <t>Montáž obvodových soklíků výšky do 80 mm</t>
  </si>
  <si>
    <t>39,6</t>
  </si>
  <si>
    <t>28411007</t>
  </si>
  <si>
    <t>lišta soklová PVC 15x50mm</t>
  </si>
  <si>
    <t>998776201</t>
  </si>
  <si>
    <t>Přesun hmot procentní pro podlahy povlakové v objektech v do 6 m</t>
  </si>
  <si>
    <t>1,8*0,5</t>
  </si>
  <si>
    <t>SO 01 - Elektroinstalace</t>
  </si>
  <si>
    <t>PSV - Práce a dodávky PSV</t>
  </si>
  <si>
    <t xml:space="preserve">    741 - Elektroinstalace - silnoproud</t>
  </si>
  <si>
    <t xml:space="preserve">      D2 - materiál</t>
  </si>
  <si>
    <t xml:space="preserve">      D3 - montážní práce</t>
  </si>
  <si>
    <t>Práce a dodávky PSV</t>
  </si>
  <si>
    <t>Elektroinstalace - silnoproud</t>
  </si>
  <si>
    <t>D2</t>
  </si>
  <si>
    <t>materiál</t>
  </si>
  <si>
    <t>Pol1</t>
  </si>
  <si>
    <t>zásuvka Tango</t>
  </si>
  <si>
    <t>ks</t>
  </si>
  <si>
    <t>1386842974</t>
  </si>
  <si>
    <t>Pol10</t>
  </si>
  <si>
    <t>kabel CYKY 3x2,5</t>
  </si>
  <si>
    <t>1515355422</t>
  </si>
  <si>
    <t>Pol11</t>
  </si>
  <si>
    <t>kabel CYKY 2x2,5</t>
  </si>
  <si>
    <t>1103700350</t>
  </si>
  <si>
    <t>Pol12</t>
  </si>
  <si>
    <t>krabice přístrojová</t>
  </si>
  <si>
    <t>182848575</t>
  </si>
  <si>
    <t>Pol13</t>
  </si>
  <si>
    <t>krabice svorkovací</t>
  </si>
  <si>
    <t>-1889721460</t>
  </si>
  <si>
    <t>Pol14</t>
  </si>
  <si>
    <t>vývod do pracovní lavice chemie - 2x zás. 230V, 1x0-24V DC, 1x0-24V AC, 2x datová zásuvka Cat 6a</t>
  </si>
  <si>
    <t>-1390961480</t>
  </si>
  <si>
    <t>Pol15</t>
  </si>
  <si>
    <t>výklopná zásuvková lišta do katedry 3x zásuvka 230V, 2xUSB</t>
  </si>
  <si>
    <t>1557532301</t>
  </si>
  <si>
    <t>Pol16</t>
  </si>
  <si>
    <t>Signalizace přivolání pomoci WC - sada 2x signální tlačítko, řídicí jednotka se zdrojem, siréna a nulovací tlačítko</t>
  </si>
  <si>
    <t>kpl.</t>
  </si>
  <si>
    <t>-977177434</t>
  </si>
  <si>
    <t>Pol17</t>
  </si>
  <si>
    <t>kabelová trasa</t>
  </si>
  <si>
    <t>-1245332226</t>
  </si>
  <si>
    <t>Pol18</t>
  </si>
  <si>
    <t>switch datový</t>
  </si>
  <si>
    <t>509649037</t>
  </si>
  <si>
    <t>Pol19</t>
  </si>
  <si>
    <t>kabel datový UTP Cat6a</t>
  </si>
  <si>
    <t>42331055</t>
  </si>
  <si>
    <t>Pol2</t>
  </si>
  <si>
    <t>spínač Tango č.1</t>
  </si>
  <si>
    <t>1666766250</t>
  </si>
  <si>
    <t>Pol20</t>
  </si>
  <si>
    <t>zednické výpomoci celkem</t>
  </si>
  <si>
    <t>1026678441</t>
  </si>
  <si>
    <t>Pol3</t>
  </si>
  <si>
    <t>spínač Tango č.5</t>
  </si>
  <si>
    <t>683345412</t>
  </si>
  <si>
    <t>Pol4</t>
  </si>
  <si>
    <t>stop tlačítko</t>
  </si>
  <si>
    <t>-188060730</t>
  </si>
  <si>
    <t>Pol5</t>
  </si>
  <si>
    <t>svítdlo přisazené LED s leštěnou AL mřížkou 39W</t>
  </si>
  <si>
    <t>1873662595</t>
  </si>
  <si>
    <t>Pol6</t>
  </si>
  <si>
    <t>stropní svítidlo LED 26W</t>
  </si>
  <si>
    <t>-1987651231</t>
  </si>
  <si>
    <t>Pol7</t>
  </si>
  <si>
    <t>rozvaděč RP 1.3</t>
  </si>
  <si>
    <t>-409037583</t>
  </si>
  <si>
    <t>Pol8</t>
  </si>
  <si>
    <t>vodič CY 6</t>
  </si>
  <si>
    <t>-668230662</t>
  </si>
  <si>
    <t>Pol9</t>
  </si>
  <si>
    <t>kabel CYKY 3x1,5</t>
  </si>
  <si>
    <t>-627965934</t>
  </si>
  <si>
    <t>D3</t>
  </si>
  <si>
    <t>montážní práce</t>
  </si>
  <si>
    <t>Pol21</t>
  </si>
  <si>
    <t>demontáže stávající instalace</t>
  </si>
  <si>
    <t>-1063056199</t>
  </si>
  <si>
    <t>Pol22</t>
  </si>
  <si>
    <t>montáž nové instalace</t>
  </si>
  <si>
    <t>-1913248518</t>
  </si>
  <si>
    <t>Pol23</t>
  </si>
  <si>
    <t>revize elektro</t>
  </si>
  <si>
    <t>-892197252</t>
  </si>
  <si>
    <t>Pol24</t>
  </si>
  <si>
    <t>typová zkouška rozvaděčů</t>
  </si>
  <si>
    <t>-1409730049</t>
  </si>
  <si>
    <t>Pol25</t>
  </si>
  <si>
    <t>zakreslení skutečného stavu provedení</t>
  </si>
  <si>
    <t>1122204374</t>
  </si>
  <si>
    <t>Pol26</t>
  </si>
  <si>
    <t>doprava</t>
  </si>
  <si>
    <t>-329042672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</si>
</sst>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6" t="s">
        <v>14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1"/>
      <c r="AQ5" s="21"/>
      <c r="AR5" s="19"/>
      <c r="BE5" s="27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8" t="s">
        <v>17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1"/>
      <c r="AQ6" s="21"/>
      <c r="AR6" s="19"/>
      <c r="BE6" s="27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74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43">
        <v>44771</v>
      </c>
      <c r="AO8" s="21"/>
      <c r="AP8" s="21"/>
      <c r="AQ8" s="21"/>
      <c r="AR8" s="19"/>
      <c r="BE8" s="27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4"/>
      <c r="BS9" s="16" t="s">
        <v>6</v>
      </c>
    </row>
    <row r="10" spans="2:71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74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7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4"/>
      <c r="BS12" s="16" t="s">
        <v>6</v>
      </c>
    </row>
    <row r="13" spans="2:71" s="1" customFormat="1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27</v>
      </c>
      <c r="AO13" s="21"/>
      <c r="AP13" s="21"/>
      <c r="AQ13" s="21"/>
      <c r="AR13" s="19"/>
      <c r="BE13" s="274"/>
      <c r="BS13" s="16" t="s">
        <v>6</v>
      </c>
    </row>
    <row r="14" spans="2:71" ht="12.75">
      <c r="B14" s="20"/>
      <c r="C14" s="21"/>
      <c r="D14" s="21"/>
      <c r="E14" s="279" t="s">
        <v>27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7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4"/>
      <c r="BS15" s="16" t="s">
        <v>4</v>
      </c>
    </row>
    <row r="16" spans="2:71" s="1" customFormat="1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74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74"/>
      <c r="BS17" s="16" t="s">
        <v>29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4"/>
      <c r="BS18" s="16" t="s">
        <v>6</v>
      </c>
    </row>
    <row r="19" spans="2:71" s="1" customFormat="1" ht="12" customHeight="1">
      <c r="B19" s="20"/>
      <c r="C19" s="21"/>
      <c r="D19" s="28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74"/>
      <c r="BS19" s="16" t="s">
        <v>6</v>
      </c>
    </row>
    <row r="20" spans="2:71" s="1" customFormat="1" ht="18.4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74"/>
      <c r="BS20" s="16" t="s">
        <v>29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4"/>
    </row>
    <row r="22" spans="2:57" s="1" customFormat="1" ht="12" customHeight="1">
      <c r="B22" s="20"/>
      <c r="C22" s="21"/>
      <c r="D22" s="28" t="s">
        <v>31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4"/>
    </row>
    <row r="23" spans="2:57" s="1" customFormat="1" ht="16.5" customHeight="1">
      <c r="B23" s="20"/>
      <c r="C23" s="21"/>
      <c r="D23" s="21"/>
      <c r="E23" s="281" t="s">
        <v>1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1"/>
      <c r="AP23" s="21"/>
      <c r="AQ23" s="21"/>
      <c r="AR23" s="19"/>
      <c r="BE23" s="27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4"/>
    </row>
    <row r="26" spans="1:57" s="2" customFormat="1" ht="25.9" customHeight="1">
      <c r="A26" s="33"/>
      <c r="B26" s="34"/>
      <c r="C26" s="35"/>
      <c r="D26" s="36" t="s">
        <v>32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82">
        <f>ROUND(AG94,2)</f>
        <v>0</v>
      </c>
      <c r="AL26" s="283"/>
      <c r="AM26" s="283"/>
      <c r="AN26" s="283"/>
      <c r="AO26" s="283"/>
      <c r="AP26" s="35"/>
      <c r="AQ26" s="35"/>
      <c r="AR26" s="38"/>
      <c r="BE26" s="27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84" t="s">
        <v>33</v>
      </c>
      <c r="M28" s="284"/>
      <c r="N28" s="284"/>
      <c r="O28" s="284"/>
      <c r="P28" s="284"/>
      <c r="Q28" s="35"/>
      <c r="R28" s="35"/>
      <c r="S28" s="35"/>
      <c r="T28" s="35"/>
      <c r="U28" s="35"/>
      <c r="V28" s="35"/>
      <c r="W28" s="284" t="s">
        <v>34</v>
      </c>
      <c r="X28" s="284"/>
      <c r="Y28" s="284"/>
      <c r="Z28" s="284"/>
      <c r="AA28" s="284"/>
      <c r="AB28" s="284"/>
      <c r="AC28" s="284"/>
      <c r="AD28" s="284"/>
      <c r="AE28" s="284"/>
      <c r="AF28" s="35"/>
      <c r="AG28" s="35"/>
      <c r="AH28" s="35"/>
      <c r="AI28" s="35"/>
      <c r="AJ28" s="35"/>
      <c r="AK28" s="284" t="s">
        <v>35</v>
      </c>
      <c r="AL28" s="284"/>
      <c r="AM28" s="284"/>
      <c r="AN28" s="284"/>
      <c r="AO28" s="284"/>
      <c r="AP28" s="35"/>
      <c r="AQ28" s="35"/>
      <c r="AR28" s="38"/>
      <c r="BE28" s="274"/>
    </row>
    <row r="29" spans="2:57" s="3" customFormat="1" ht="14.45" customHeight="1">
      <c r="B29" s="39"/>
      <c r="C29" s="40"/>
      <c r="D29" s="28" t="s">
        <v>36</v>
      </c>
      <c r="E29" s="40"/>
      <c r="F29" s="28" t="s">
        <v>37</v>
      </c>
      <c r="G29" s="40"/>
      <c r="H29" s="40"/>
      <c r="I29" s="40"/>
      <c r="J29" s="40"/>
      <c r="K29" s="40"/>
      <c r="L29" s="268">
        <v>0.21</v>
      </c>
      <c r="M29" s="267"/>
      <c r="N29" s="267"/>
      <c r="O29" s="267"/>
      <c r="P29" s="267"/>
      <c r="Q29" s="40"/>
      <c r="R29" s="40"/>
      <c r="S29" s="40"/>
      <c r="T29" s="40"/>
      <c r="U29" s="40"/>
      <c r="V29" s="40"/>
      <c r="W29" s="266">
        <f>ROUND(AZ94,2)</f>
        <v>0</v>
      </c>
      <c r="X29" s="267"/>
      <c r="Y29" s="267"/>
      <c r="Z29" s="267"/>
      <c r="AA29" s="267"/>
      <c r="AB29" s="267"/>
      <c r="AC29" s="267"/>
      <c r="AD29" s="267"/>
      <c r="AE29" s="267"/>
      <c r="AF29" s="40"/>
      <c r="AG29" s="40"/>
      <c r="AH29" s="40"/>
      <c r="AI29" s="40"/>
      <c r="AJ29" s="40"/>
      <c r="AK29" s="266">
        <f>ROUND(AV94,2)</f>
        <v>0</v>
      </c>
      <c r="AL29" s="267"/>
      <c r="AM29" s="267"/>
      <c r="AN29" s="267"/>
      <c r="AO29" s="267"/>
      <c r="AP29" s="40"/>
      <c r="AQ29" s="40"/>
      <c r="AR29" s="41"/>
      <c r="BE29" s="275"/>
    </row>
    <row r="30" spans="2:57" s="3" customFormat="1" ht="14.45" customHeight="1">
      <c r="B30" s="39"/>
      <c r="C30" s="40"/>
      <c r="D30" s="40"/>
      <c r="E30" s="40"/>
      <c r="F30" s="28" t="s">
        <v>38</v>
      </c>
      <c r="G30" s="40"/>
      <c r="H30" s="40"/>
      <c r="I30" s="40"/>
      <c r="J30" s="40"/>
      <c r="K30" s="40"/>
      <c r="L30" s="268">
        <v>0.15</v>
      </c>
      <c r="M30" s="267"/>
      <c r="N30" s="267"/>
      <c r="O30" s="267"/>
      <c r="P30" s="267"/>
      <c r="Q30" s="40"/>
      <c r="R30" s="40"/>
      <c r="S30" s="40"/>
      <c r="T30" s="40"/>
      <c r="U30" s="40"/>
      <c r="V30" s="40"/>
      <c r="W30" s="266">
        <f>ROUND(BA94,2)</f>
        <v>0</v>
      </c>
      <c r="X30" s="267"/>
      <c r="Y30" s="267"/>
      <c r="Z30" s="267"/>
      <c r="AA30" s="267"/>
      <c r="AB30" s="267"/>
      <c r="AC30" s="267"/>
      <c r="AD30" s="267"/>
      <c r="AE30" s="267"/>
      <c r="AF30" s="40"/>
      <c r="AG30" s="40"/>
      <c r="AH30" s="40"/>
      <c r="AI30" s="40"/>
      <c r="AJ30" s="40"/>
      <c r="AK30" s="266">
        <f>ROUND(AW94,2)</f>
        <v>0</v>
      </c>
      <c r="AL30" s="267"/>
      <c r="AM30" s="267"/>
      <c r="AN30" s="267"/>
      <c r="AO30" s="267"/>
      <c r="AP30" s="40"/>
      <c r="AQ30" s="40"/>
      <c r="AR30" s="41"/>
      <c r="BE30" s="275"/>
    </row>
    <row r="31" spans="2:57" s="3" customFormat="1" ht="14.45" customHeight="1" hidden="1">
      <c r="B31" s="39"/>
      <c r="C31" s="40"/>
      <c r="D31" s="40"/>
      <c r="E31" s="40"/>
      <c r="F31" s="28" t="s">
        <v>39</v>
      </c>
      <c r="G31" s="40"/>
      <c r="H31" s="40"/>
      <c r="I31" s="40"/>
      <c r="J31" s="40"/>
      <c r="K31" s="40"/>
      <c r="L31" s="268">
        <v>0.21</v>
      </c>
      <c r="M31" s="267"/>
      <c r="N31" s="267"/>
      <c r="O31" s="267"/>
      <c r="P31" s="267"/>
      <c r="Q31" s="40"/>
      <c r="R31" s="40"/>
      <c r="S31" s="40"/>
      <c r="T31" s="40"/>
      <c r="U31" s="40"/>
      <c r="V31" s="40"/>
      <c r="W31" s="266">
        <f>ROUND(BB94,2)</f>
        <v>0</v>
      </c>
      <c r="X31" s="267"/>
      <c r="Y31" s="267"/>
      <c r="Z31" s="267"/>
      <c r="AA31" s="267"/>
      <c r="AB31" s="267"/>
      <c r="AC31" s="267"/>
      <c r="AD31" s="267"/>
      <c r="AE31" s="267"/>
      <c r="AF31" s="40"/>
      <c r="AG31" s="40"/>
      <c r="AH31" s="40"/>
      <c r="AI31" s="40"/>
      <c r="AJ31" s="40"/>
      <c r="AK31" s="266">
        <v>0</v>
      </c>
      <c r="AL31" s="267"/>
      <c r="AM31" s="267"/>
      <c r="AN31" s="267"/>
      <c r="AO31" s="267"/>
      <c r="AP31" s="40"/>
      <c r="AQ31" s="40"/>
      <c r="AR31" s="41"/>
      <c r="BE31" s="275"/>
    </row>
    <row r="32" spans="2:57" s="3" customFormat="1" ht="14.45" customHeight="1" hidden="1">
      <c r="B32" s="39"/>
      <c r="C32" s="40"/>
      <c r="D32" s="40"/>
      <c r="E32" s="40"/>
      <c r="F32" s="28" t="s">
        <v>40</v>
      </c>
      <c r="G32" s="40"/>
      <c r="H32" s="40"/>
      <c r="I32" s="40"/>
      <c r="J32" s="40"/>
      <c r="K32" s="40"/>
      <c r="L32" s="268">
        <v>0.15</v>
      </c>
      <c r="M32" s="267"/>
      <c r="N32" s="267"/>
      <c r="O32" s="267"/>
      <c r="P32" s="267"/>
      <c r="Q32" s="40"/>
      <c r="R32" s="40"/>
      <c r="S32" s="40"/>
      <c r="T32" s="40"/>
      <c r="U32" s="40"/>
      <c r="V32" s="40"/>
      <c r="W32" s="266">
        <f>ROUND(BC94,2)</f>
        <v>0</v>
      </c>
      <c r="X32" s="267"/>
      <c r="Y32" s="267"/>
      <c r="Z32" s="267"/>
      <c r="AA32" s="267"/>
      <c r="AB32" s="267"/>
      <c r="AC32" s="267"/>
      <c r="AD32" s="267"/>
      <c r="AE32" s="267"/>
      <c r="AF32" s="40"/>
      <c r="AG32" s="40"/>
      <c r="AH32" s="40"/>
      <c r="AI32" s="40"/>
      <c r="AJ32" s="40"/>
      <c r="AK32" s="266">
        <v>0</v>
      </c>
      <c r="AL32" s="267"/>
      <c r="AM32" s="267"/>
      <c r="AN32" s="267"/>
      <c r="AO32" s="267"/>
      <c r="AP32" s="40"/>
      <c r="AQ32" s="40"/>
      <c r="AR32" s="41"/>
      <c r="BE32" s="275"/>
    </row>
    <row r="33" spans="2:57" s="3" customFormat="1" ht="14.45" customHeight="1" hidden="1">
      <c r="B33" s="39"/>
      <c r="C33" s="40"/>
      <c r="D33" s="40"/>
      <c r="E33" s="40"/>
      <c r="F33" s="28" t="s">
        <v>41</v>
      </c>
      <c r="G33" s="40"/>
      <c r="H33" s="40"/>
      <c r="I33" s="40"/>
      <c r="J33" s="40"/>
      <c r="K33" s="40"/>
      <c r="L33" s="268">
        <v>0</v>
      </c>
      <c r="M33" s="267"/>
      <c r="N33" s="267"/>
      <c r="O33" s="267"/>
      <c r="P33" s="267"/>
      <c r="Q33" s="40"/>
      <c r="R33" s="40"/>
      <c r="S33" s="40"/>
      <c r="T33" s="40"/>
      <c r="U33" s="40"/>
      <c r="V33" s="40"/>
      <c r="W33" s="266">
        <f>ROUND(BD94,2)</f>
        <v>0</v>
      </c>
      <c r="X33" s="267"/>
      <c r="Y33" s="267"/>
      <c r="Z33" s="267"/>
      <c r="AA33" s="267"/>
      <c r="AB33" s="267"/>
      <c r="AC33" s="267"/>
      <c r="AD33" s="267"/>
      <c r="AE33" s="267"/>
      <c r="AF33" s="40"/>
      <c r="AG33" s="40"/>
      <c r="AH33" s="40"/>
      <c r="AI33" s="40"/>
      <c r="AJ33" s="40"/>
      <c r="AK33" s="266">
        <v>0</v>
      </c>
      <c r="AL33" s="267"/>
      <c r="AM33" s="267"/>
      <c r="AN33" s="267"/>
      <c r="AO33" s="267"/>
      <c r="AP33" s="40"/>
      <c r="AQ33" s="40"/>
      <c r="AR33" s="41"/>
      <c r="BE33" s="275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4"/>
    </row>
    <row r="35" spans="1:57" s="2" customFormat="1" ht="25.9" customHeight="1">
      <c r="A35" s="33"/>
      <c r="B35" s="34"/>
      <c r="C35" s="42"/>
      <c r="D35" s="43" t="s">
        <v>42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43</v>
      </c>
      <c r="U35" s="44"/>
      <c r="V35" s="44"/>
      <c r="W35" s="44"/>
      <c r="X35" s="269" t="s">
        <v>44</v>
      </c>
      <c r="Y35" s="270"/>
      <c r="Z35" s="270"/>
      <c r="AA35" s="270"/>
      <c r="AB35" s="270"/>
      <c r="AC35" s="44"/>
      <c r="AD35" s="44"/>
      <c r="AE35" s="44"/>
      <c r="AF35" s="44"/>
      <c r="AG35" s="44"/>
      <c r="AH35" s="44"/>
      <c r="AI35" s="44"/>
      <c r="AJ35" s="44"/>
      <c r="AK35" s="271">
        <f>SUM(AK26:AK33)</f>
        <v>0</v>
      </c>
      <c r="AL35" s="270"/>
      <c r="AM35" s="270"/>
      <c r="AN35" s="270"/>
      <c r="AO35" s="27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46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47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48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47</v>
      </c>
      <c r="AI60" s="37"/>
      <c r="AJ60" s="37"/>
      <c r="AK60" s="37"/>
      <c r="AL60" s="37"/>
      <c r="AM60" s="51" t="s">
        <v>48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49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50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47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48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47</v>
      </c>
      <c r="AI75" s="37"/>
      <c r="AJ75" s="37"/>
      <c r="AK75" s="37"/>
      <c r="AL75" s="37"/>
      <c r="AM75" s="51" t="s">
        <v>48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LS2021-0382A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5" t="str">
        <f>K6</f>
        <v>Modernizace 5. Zakladni skoly v Chebu - SO 04 a SO 05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7">
        <f>IF(AN8="","",AN8)</f>
        <v>44771</v>
      </c>
      <c r="AN87" s="257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28</v>
      </c>
      <c r="AJ89" s="35"/>
      <c r="AK89" s="35"/>
      <c r="AL89" s="35"/>
      <c r="AM89" s="258" t="str">
        <f>IF(E17="","",E17)</f>
        <v xml:space="preserve"> </v>
      </c>
      <c r="AN89" s="259"/>
      <c r="AO89" s="259"/>
      <c r="AP89" s="259"/>
      <c r="AQ89" s="35"/>
      <c r="AR89" s="38"/>
      <c r="AS89" s="260" t="s">
        <v>52</v>
      </c>
      <c r="AT89" s="261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26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30</v>
      </c>
      <c r="AJ90" s="35"/>
      <c r="AK90" s="35"/>
      <c r="AL90" s="35"/>
      <c r="AM90" s="258" t="str">
        <f>IF(E20="","",E20)</f>
        <v xml:space="preserve"> </v>
      </c>
      <c r="AN90" s="259"/>
      <c r="AO90" s="259"/>
      <c r="AP90" s="259"/>
      <c r="AQ90" s="35"/>
      <c r="AR90" s="38"/>
      <c r="AS90" s="262"/>
      <c r="AT90" s="263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4"/>
      <c r="AT91" s="265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48" t="s">
        <v>53</v>
      </c>
      <c r="D92" s="249"/>
      <c r="E92" s="249"/>
      <c r="F92" s="249"/>
      <c r="G92" s="249"/>
      <c r="H92" s="72"/>
      <c r="I92" s="250" t="s">
        <v>54</v>
      </c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51" t="s">
        <v>55</v>
      </c>
      <c r="AH92" s="249"/>
      <c r="AI92" s="249"/>
      <c r="AJ92" s="249"/>
      <c r="AK92" s="249"/>
      <c r="AL92" s="249"/>
      <c r="AM92" s="249"/>
      <c r="AN92" s="250" t="s">
        <v>56</v>
      </c>
      <c r="AO92" s="249"/>
      <c r="AP92" s="252"/>
      <c r="AQ92" s="73" t="s">
        <v>57</v>
      </c>
      <c r="AR92" s="38"/>
      <c r="AS92" s="74" t="s">
        <v>58</v>
      </c>
      <c r="AT92" s="75" t="s">
        <v>59</v>
      </c>
      <c r="AU92" s="75" t="s">
        <v>60</v>
      </c>
      <c r="AV92" s="75" t="s">
        <v>61</v>
      </c>
      <c r="AW92" s="75" t="s">
        <v>62</v>
      </c>
      <c r="AX92" s="75" t="s">
        <v>63</v>
      </c>
      <c r="AY92" s="75" t="s">
        <v>64</v>
      </c>
      <c r="AZ92" s="75" t="s">
        <v>65</v>
      </c>
      <c r="BA92" s="75" t="s">
        <v>66</v>
      </c>
      <c r="BB92" s="75" t="s">
        <v>67</v>
      </c>
      <c r="BC92" s="75" t="s">
        <v>68</v>
      </c>
      <c r="BD92" s="76" t="s">
        <v>69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70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53">
        <f>ROUND(SUM(AG95:AG97),2)</f>
        <v>0</v>
      </c>
      <c r="AH94" s="253"/>
      <c r="AI94" s="253"/>
      <c r="AJ94" s="253"/>
      <c r="AK94" s="253"/>
      <c r="AL94" s="253"/>
      <c r="AM94" s="253"/>
      <c r="AN94" s="254">
        <f>SUM(AG94,AT94)</f>
        <v>0</v>
      </c>
      <c r="AO94" s="254"/>
      <c r="AP94" s="254"/>
      <c r="AQ94" s="84" t="s">
        <v>1</v>
      </c>
      <c r="AR94" s="85"/>
      <c r="AS94" s="86">
        <f>ROUND(SUM(AS95:AS97),2)</f>
        <v>0</v>
      </c>
      <c r="AT94" s="87">
        <f>ROUND(SUM(AV94:AW94),2)</f>
        <v>0</v>
      </c>
      <c r="AU94" s="88">
        <f>ROUND(SUM(AU95:AU97),5)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ROUND(SUM(AZ95:AZ97),2)</f>
        <v>0</v>
      </c>
      <c r="BA94" s="87">
        <f>ROUND(SUM(BA95:BA97),2)</f>
        <v>0</v>
      </c>
      <c r="BB94" s="87">
        <f>ROUND(SUM(BB95:BB97),2)</f>
        <v>0</v>
      </c>
      <c r="BC94" s="87">
        <f>ROUND(SUM(BC95:BC97),2)</f>
        <v>0</v>
      </c>
      <c r="BD94" s="89">
        <f>ROUND(SUM(BD95:BD97),2)</f>
        <v>0</v>
      </c>
      <c r="BS94" s="90" t="s">
        <v>71</v>
      </c>
      <c r="BT94" s="90" t="s">
        <v>72</v>
      </c>
      <c r="BU94" s="91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1:91" s="7" customFormat="1" ht="16.5" customHeight="1">
      <c r="A95" s="92" t="s">
        <v>76</v>
      </c>
      <c r="B95" s="93"/>
      <c r="C95" s="94"/>
      <c r="D95" s="247" t="s">
        <v>77</v>
      </c>
      <c r="E95" s="247"/>
      <c r="F95" s="247"/>
      <c r="G95" s="247"/>
      <c r="H95" s="247"/>
      <c r="I95" s="95"/>
      <c r="J95" s="247" t="s">
        <v>78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'SO 04 - Bezbariérové WC'!J30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96" t="s">
        <v>79</v>
      </c>
      <c r="AR95" s="97"/>
      <c r="AS95" s="98">
        <v>0</v>
      </c>
      <c r="AT95" s="99">
        <f>ROUND(SUM(AV95:AW95),2)</f>
        <v>0</v>
      </c>
      <c r="AU95" s="100">
        <f>'SO 04 - Bezbariérové WC'!P133</f>
        <v>0</v>
      </c>
      <c r="AV95" s="99">
        <f>'SO 04 - Bezbariérové WC'!J33</f>
        <v>0</v>
      </c>
      <c r="AW95" s="99">
        <f>'SO 04 - Bezbariérové WC'!J34</f>
        <v>0</v>
      </c>
      <c r="AX95" s="99">
        <f>'SO 04 - Bezbariérové WC'!J35</f>
        <v>0</v>
      </c>
      <c r="AY95" s="99">
        <f>'SO 04 - Bezbariérové WC'!J36</f>
        <v>0</v>
      </c>
      <c r="AZ95" s="99">
        <f>'SO 04 - Bezbariérové WC'!F33</f>
        <v>0</v>
      </c>
      <c r="BA95" s="99">
        <f>'SO 04 - Bezbariérové WC'!F34</f>
        <v>0</v>
      </c>
      <c r="BB95" s="99">
        <f>'SO 04 - Bezbariérové WC'!F35</f>
        <v>0</v>
      </c>
      <c r="BC95" s="99">
        <f>'SO 04 - Bezbariérové WC'!F36</f>
        <v>0</v>
      </c>
      <c r="BD95" s="101">
        <f>'SO 04 - Bezbariérové WC'!F37</f>
        <v>0</v>
      </c>
      <c r="BT95" s="102" t="s">
        <v>80</v>
      </c>
      <c r="BV95" s="102" t="s">
        <v>74</v>
      </c>
      <c r="BW95" s="102" t="s">
        <v>81</v>
      </c>
      <c r="BX95" s="102" t="s">
        <v>5</v>
      </c>
      <c r="CL95" s="102" t="s">
        <v>1</v>
      </c>
      <c r="CM95" s="102" t="s">
        <v>82</v>
      </c>
    </row>
    <row r="96" spans="1:91" s="7" customFormat="1" ht="16.5" customHeight="1">
      <c r="A96" s="92" t="s">
        <v>76</v>
      </c>
      <c r="B96" s="93"/>
      <c r="C96" s="94"/>
      <c r="D96" s="247" t="s">
        <v>83</v>
      </c>
      <c r="E96" s="247"/>
      <c r="F96" s="247"/>
      <c r="G96" s="247"/>
      <c r="H96" s="247"/>
      <c r="I96" s="95"/>
      <c r="J96" s="247" t="s">
        <v>84</v>
      </c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5">
        <f>'SO 05 - Učebna fyziky a c...'!J30</f>
        <v>0</v>
      </c>
      <c r="AH96" s="246"/>
      <c r="AI96" s="246"/>
      <c r="AJ96" s="246"/>
      <c r="AK96" s="246"/>
      <c r="AL96" s="246"/>
      <c r="AM96" s="246"/>
      <c r="AN96" s="245">
        <f>SUM(AG96,AT96)</f>
        <v>0</v>
      </c>
      <c r="AO96" s="246"/>
      <c r="AP96" s="246"/>
      <c r="AQ96" s="96" t="s">
        <v>79</v>
      </c>
      <c r="AR96" s="97"/>
      <c r="AS96" s="98">
        <v>0</v>
      </c>
      <c r="AT96" s="99">
        <f>ROUND(SUM(AV96:AW96),2)</f>
        <v>0</v>
      </c>
      <c r="AU96" s="100">
        <f>'SO 05 - Učebna fyziky a c...'!P130</f>
        <v>0</v>
      </c>
      <c r="AV96" s="99">
        <f>'SO 05 - Učebna fyziky a c...'!J33</f>
        <v>0</v>
      </c>
      <c r="AW96" s="99">
        <f>'SO 05 - Učebna fyziky a c...'!J34</f>
        <v>0</v>
      </c>
      <c r="AX96" s="99">
        <f>'SO 05 - Učebna fyziky a c...'!J35</f>
        <v>0</v>
      </c>
      <c r="AY96" s="99">
        <f>'SO 05 - Učebna fyziky a c...'!J36</f>
        <v>0</v>
      </c>
      <c r="AZ96" s="99">
        <f>'SO 05 - Učebna fyziky a c...'!F33</f>
        <v>0</v>
      </c>
      <c r="BA96" s="99">
        <f>'SO 05 - Učebna fyziky a c...'!F34</f>
        <v>0</v>
      </c>
      <c r="BB96" s="99">
        <f>'SO 05 - Učebna fyziky a c...'!F35</f>
        <v>0</v>
      </c>
      <c r="BC96" s="99">
        <f>'SO 05 - Učebna fyziky a c...'!F36</f>
        <v>0</v>
      </c>
      <c r="BD96" s="101">
        <f>'SO 05 - Učebna fyziky a c...'!F37</f>
        <v>0</v>
      </c>
      <c r="BT96" s="102" t="s">
        <v>80</v>
      </c>
      <c r="BV96" s="102" t="s">
        <v>74</v>
      </c>
      <c r="BW96" s="102" t="s">
        <v>85</v>
      </c>
      <c r="BX96" s="102" t="s">
        <v>5</v>
      </c>
      <c r="CL96" s="102" t="s">
        <v>1</v>
      </c>
      <c r="CM96" s="102" t="s">
        <v>82</v>
      </c>
    </row>
    <row r="97" spans="1:91" s="7" customFormat="1" ht="16.5" customHeight="1">
      <c r="A97" s="92" t="s">
        <v>76</v>
      </c>
      <c r="B97" s="93"/>
      <c r="C97" s="94"/>
      <c r="D97" s="247" t="s">
        <v>86</v>
      </c>
      <c r="E97" s="247"/>
      <c r="F97" s="247"/>
      <c r="G97" s="247"/>
      <c r="H97" s="247"/>
      <c r="I97" s="95"/>
      <c r="J97" s="247" t="s">
        <v>87</v>
      </c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5">
        <f>'SO 01 - Elektroinstalace'!J30</f>
        <v>0</v>
      </c>
      <c r="AH97" s="246"/>
      <c r="AI97" s="246"/>
      <c r="AJ97" s="246"/>
      <c r="AK97" s="246"/>
      <c r="AL97" s="246"/>
      <c r="AM97" s="246"/>
      <c r="AN97" s="245">
        <f>SUM(AG97,AT97)</f>
        <v>0</v>
      </c>
      <c r="AO97" s="246"/>
      <c r="AP97" s="246"/>
      <c r="AQ97" s="96" t="s">
        <v>79</v>
      </c>
      <c r="AR97" s="97"/>
      <c r="AS97" s="103">
        <v>0</v>
      </c>
      <c r="AT97" s="104">
        <f>ROUND(SUM(AV97:AW97),2)</f>
        <v>0</v>
      </c>
      <c r="AU97" s="105">
        <f>'SO 01 - Elektroinstalace'!P120</f>
        <v>0</v>
      </c>
      <c r="AV97" s="104">
        <f>'SO 01 - Elektroinstalace'!J33</f>
        <v>0</v>
      </c>
      <c r="AW97" s="104">
        <f>'SO 01 - Elektroinstalace'!J34</f>
        <v>0</v>
      </c>
      <c r="AX97" s="104">
        <f>'SO 01 - Elektroinstalace'!J35</f>
        <v>0</v>
      </c>
      <c r="AY97" s="104">
        <f>'SO 01 - Elektroinstalace'!J36</f>
        <v>0</v>
      </c>
      <c r="AZ97" s="104">
        <f>'SO 01 - Elektroinstalace'!F33</f>
        <v>0</v>
      </c>
      <c r="BA97" s="104">
        <f>'SO 01 - Elektroinstalace'!F34</f>
        <v>0</v>
      </c>
      <c r="BB97" s="104">
        <f>'SO 01 - Elektroinstalace'!F35</f>
        <v>0</v>
      </c>
      <c r="BC97" s="104">
        <f>'SO 01 - Elektroinstalace'!F36</f>
        <v>0</v>
      </c>
      <c r="BD97" s="106">
        <f>'SO 01 - Elektroinstalace'!F37</f>
        <v>0</v>
      </c>
      <c r="BT97" s="102" t="s">
        <v>80</v>
      </c>
      <c r="BV97" s="102" t="s">
        <v>74</v>
      </c>
      <c r="BW97" s="102" t="s">
        <v>88</v>
      </c>
      <c r="BX97" s="102" t="s">
        <v>5</v>
      </c>
      <c r="CL97" s="102" t="s">
        <v>1</v>
      </c>
      <c r="CM97" s="102" t="s">
        <v>82</v>
      </c>
    </row>
    <row r="98" spans="1:57" s="2" customFormat="1" ht="30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s="2" customFormat="1" ht="6.95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sheetProtection algorithmName="SHA-512" hashValue="FDB4Ys7a35ov01mAjReL6oZzsFVhDk52fRmaLJUj/0qOO4EVluossJXcoH72EQDOI+gPUC2LyTMjDVP7SHhsmg==" saltValue="/J7QH0i238Dn00kFlhIXo6GmRnGxHIzOmmmojT2c82+/mbup51Hv1CIavxuvk3jgEW0sl1FUIOuRj/JiI9jX9Q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4 - Bezbariérové WC'!C2" display="/"/>
    <hyperlink ref="A96" location="'SO 05 - Učebna fyziky a c...'!C2" display="/"/>
    <hyperlink ref="A97" location="'SO 01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6" t="s">
        <v>81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82</v>
      </c>
    </row>
    <row r="4" spans="2:46" s="1" customFormat="1" ht="24.95" customHeight="1">
      <c r="B4" s="19"/>
      <c r="D4" s="109" t="s">
        <v>89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8" t="str">
        <f>'Rekapitulace stavby'!K6</f>
        <v>Modernizace 5. Zakladni skoly v Chebu - SO 04 a SO 05</v>
      </c>
      <c r="F7" s="289"/>
      <c r="G7" s="289"/>
      <c r="H7" s="289"/>
      <c r="L7" s="19"/>
    </row>
    <row r="8" spans="1:31" s="2" customFormat="1" ht="12" customHeight="1">
      <c r="A8" s="33"/>
      <c r="B8" s="38"/>
      <c r="C8" s="33"/>
      <c r="D8" s="111" t="s">
        <v>90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90" t="s">
        <v>91</v>
      </c>
      <c r="F9" s="291"/>
      <c r="G9" s="291"/>
      <c r="H9" s="29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44771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25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26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2" t="str">
        <f>'Rekapitulace stavby'!E14</f>
        <v>Vyplň údaj</v>
      </c>
      <c r="F18" s="293"/>
      <c r="G18" s="293"/>
      <c r="H18" s="293"/>
      <c r="I18" s="111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28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25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30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25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31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4" t="s">
        <v>1</v>
      </c>
      <c r="F27" s="294"/>
      <c r="G27" s="294"/>
      <c r="H27" s="294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32</v>
      </c>
      <c r="E30" s="33"/>
      <c r="F30" s="33"/>
      <c r="G30" s="33"/>
      <c r="H30" s="33"/>
      <c r="I30" s="33"/>
      <c r="J30" s="119">
        <f>ROUND(J133,2)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34</v>
      </c>
      <c r="G32" s="33"/>
      <c r="H32" s="33"/>
      <c r="I32" s="120" t="s">
        <v>33</v>
      </c>
      <c r="J32" s="120" t="s">
        <v>35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36</v>
      </c>
      <c r="E33" s="111" t="s">
        <v>37</v>
      </c>
      <c r="F33" s="122">
        <f>ROUND((SUM(BE133:BE374)),2)</f>
        <v>0</v>
      </c>
      <c r="G33" s="33"/>
      <c r="H33" s="33"/>
      <c r="I33" s="123">
        <v>0.21</v>
      </c>
      <c r="J33" s="122">
        <f>ROUND(((SUM(BE133:BE374))*I33),2)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38</v>
      </c>
      <c r="F34" s="122">
        <f>ROUND((SUM(BF133:BF374)),2)</f>
        <v>0</v>
      </c>
      <c r="G34" s="33"/>
      <c r="H34" s="33"/>
      <c r="I34" s="123">
        <v>0.15</v>
      </c>
      <c r="J34" s="122">
        <f>ROUND(((SUM(BF133:BF374))*I34),2)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39</v>
      </c>
      <c r="F35" s="122">
        <f>ROUND((SUM(BG133:BG374)),2)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40</v>
      </c>
      <c r="F36" s="122">
        <f>ROUND((SUM(BH133:BH374)),2)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41</v>
      </c>
      <c r="F37" s="122">
        <f>ROUND((SUM(BI133:BI374)),2)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42</v>
      </c>
      <c r="E39" s="126"/>
      <c r="F39" s="126"/>
      <c r="G39" s="127" t="s">
        <v>43</v>
      </c>
      <c r="H39" s="128" t="s">
        <v>44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45</v>
      </c>
      <c r="E50" s="132"/>
      <c r="F50" s="132"/>
      <c r="G50" s="131" t="s">
        <v>46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3" t="s">
        <v>47</v>
      </c>
      <c r="E61" s="134"/>
      <c r="F61" s="135" t="s">
        <v>48</v>
      </c>
      <c r="G61" s="133" t="s">
        <v>47</v>
      </c>
      <c r="H61" s="134"/>
      <c r="I61" s="134"/>
      <c r="J61" s="136" t="s">
        <v>48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1" t="s">
        <v>49</v>
      </c>
      <c r="E65" s="137"/>
      <c r="F65" s="137"/>
      <c r="G65" s="131" t="s">
        <v>50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3" t="s">
        <v>47</v>
      </c>
      <c r="E76" s="134"/>
      <c r="F76" s="135" t="s">
        <v>48</v>
      </c>
      <c r="G76" s="133" t="s">
        <v>47</v>
      </c>
      <c r="H76" s="134"/>
      <c r="I76" s="134"/>
      <c r="J76" s="136" t="s">
        <v>48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6" t="str">
        <f>E7</f>
        <v>Modernizace 5. Zakladni skoly v Chebu - SO 04 a SO 05</v>
      </c>
      <c r="F85" s="287"/>
      <c r="G85" s="287"/>
      <c r="H85" s="28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55" t="str">
        <f>E9</f>
        <v>SO 04 - Bezbariérové WC</v>
      </c>
      <c r="F87" s="285"/>
      <c r="G87" s="285"/>
      <c r="H87" s="285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44771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93</v>
      </c>
      <c r="D94" s="143"/>
      <c r="E94" s="143"/>
      <c r="F94" s="143"/>
      <c r="G94" s="143"/>
      <c r="H94" s="143"/>
      <c r="I94" s="143"/>
      <c r="J94" s="144" t="s">
        <v>94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95</v>
      </c>
      <c r="D96" s="35"/>
      <c r="E96" s="35"/>
      <c r="F96" s="35"/>
      <c r="G96" s="35"/>
      <c r="H96" s="35"/>
      <c r="I96" s="35"/>
      <c r="J96" s="83">
        <f>J133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96</v>
      </c>
    </row>
    <row r="97" spans="2:12" s="9" customFormat="1" ht="24.95" customHeight="1">
      <c r="B97" s="146"/>
      <c r="C97" s="147"/>
      <c r="D97" s="148" t="s">
        <v>97</v>
      </c>
      <c r="E97" s="149"/>
      <c r="F97" s="149"/>
      <c r="G97" s="149"/>
      <c r="H97" s="149"/>
      <c r="I97" s="149"/>
      <c r="J97" s="150">
        <f>J134</f>
        <v>0</v>
      </c>
      <c r="K97" s="147"/>
      <c r="L97" s="151"/>
    </row>
    <row r="98" spans="2:12" s="10" customFormat="1" ht="19.9" customHeight="1">
      <c r="B98" s="152"/>
      <c r="C98" s="153"/>
      <c r="D98" s="154" t="s">
        <v>98</v>
      </c>
      <c r="E98" s="155"/>
      <c r="F98" s="155"/>
      <c r="G98" s="155"/>
      <c r="H98" s="155"/>
      <c r="I98" s="155"/>
      <c r="J98" s="156">
        <f>J135</f>
        <v>0</v>
      </c>
      <c r="K98" s="153"/>
      <c r="L98" s="157"/>
    </row>
    <row r="99" spans="2:12" s="10" customFormat="1" ht="19.9" customHeight="1">
      <c r="B99" s="152"/>
      <c r="C99" s="153"/>
      <c r="D99" s="154" t="s">
        <v>99</v>
      </c>
      <c r="E99" s="155"/>
      <c r="F99" s="155"/>
      <c r="G99" s="155"/>
      <c r="H99" s="155"/>
      <c r="I99" s="155"/>
      <c r="J99" s="156">
        <f>J145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100</v>
      </c>
      <c r="E100" s="155"/>
      <c r="F100" s="155"/>
      <c r="G100" s="155"/>
      <c r="H100" s="155"/>
      <c r="I100" s="155"/>
      <c r="J100" s="156">
        <f>J179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101</v>
      </c>
      <c r="E101" s="155"/>
      <c r="F101" s="155"/>
      <c r="G101" s="155"/>
      <c r="H101" s="155"/>
      <c r="I101" s="155"/>
      <c r="J101" s="156">
        <f>J192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102</v>
      </c>
      <c r="E102" s="155"/>
      <c r="F102" s="155"/>
      <c r="G102" s="155"/>
      <c r="H102" s="155"/>
      <c r="I102" s="155"/>
      <c r="J102" s="156">
        <f>J200</f>
        <v>0</v>
      </c>
      <c r="K102" s="153"/>
      <c r="L102" s="157"/>
    </row>
    <row r="103" spans="2:12" s="9" customFormat="1" ht="24.95" customHeight="1">
      <c r="B103" s="146"/>
      <c r="C103" s="147"/>
      <c r="D103" s="148" t="s">
        <v>103</v>
      </c>
      <c r="E103" s="149"/>
      <c r="F103" s="149"/>
      <c r="G103" s="149"/>
      <c r="H103" s="149"/>
      <c r="I103" s="149"/>
      <c r="J103" s="150">
        <f>J202</f>
        <v>0</v>
      </c>
      <c r="K103" s="147"/>
      <c r="L103" s="151"/>
    </row>
    <row r="104" spans="2:12" s="10" customFormat="1" ht="19.9" customHeight="1">
      <c r="B104" s="152"/>
      <c r="C104" s="153"/>
      <c r="D104" s="154" t="s">
        <v>104</v>
      </c>
      <c r="E104" s="155"/>
      <c r="F104" s="155"/>
      <c r="G104" s="155"/>
      <c r="H104" s="155"/>
      <c r="I104" s="155"/>
      <c r="J104" s="156">
        <f>J203</f>
        <v>0</v>
      </c>
      <c r="K104" s="153"/>
      <c r="L104" s="157"/>
    </row>
    <row r="105" spans="2:12" s="10" customFormat="1" ht="19.9" customHeight="1">
      <c r="B105" s="152"/>
      <c r="C105" s="153"/>
      <c r="D105" s="154" t="s">
        <v>105</v>
      </c>
      <c r="E105" s="155"/>
      <c r="F105" s="155"/>
      <c r="G105" s="155"/>
      <c r="H105" s="155"/>
      <c r="I105" s="155"/>
      <c r="J105" s="156">
        <f>J214</f>
        <v>0</v>
      </c>
      <c r="K105" s="153"/>
      <c r="L105" s="157"/>
    </row>
    <row r="106" spans="2:12" s="10" customFormat="1" ht="19.9" customHeight="1">
      <c r="B106" s="152"/>
      <c r="C106" s="153"/>
      <c r="D106" s="154" t="s">
        <v>106</v>
      </c>
      <c r="E106" s="155"/>
      <c r="F106" s="155"/>
      <c r="G106" s="155"/>
      <c r="H106" s="155"/>
      <c r="I106" s="155"/>
      <c r="J106" s="156">
        <f>J225</f>
        <v>0</v>
      </c>
      <c r="K106" s="153"/>
      <c r="L106" s="157"/>
    </row>
    <row r="107" spans="2:12" s="10" customFormat="1" ht="19.9" customHeight="1">
      <c r="B107" s="152"/>
      <c r="C107" s="153"/>
      <c r="D107" s="154" t="s">
        <v>107</v>
      </c>
      <c r="E107" s="155"/>
      <c r="F107" s="155"/>
      <c r="G107" s="155"/>
      <c r="H107" s="155"/>
      <c r="I107" s="155"/>
      <c r="J107" s="156">
        <f>J239</f>
        <v>0</v>
      </c>
      <c r="K107" s="153"/>
      <c r="L107" s="157"/>
    </row>
    <row r="108" spans="2:12" s="10" customFormat="1" ht="19.9" customHeight="1">
      <c r="B108" s="152"/>
      <c r="C108" s="153"/>
      <c r="D108" s="154" t="s">
        <v>108</v>
      </c>
      <c r="E108" s="155"/>
      <c r="F108" s="155"/>
      <c r="G108" s="155"/>
      <c r="H108" s="155"/>
      <c r="I108" s="155"/>
      <c r="J108" s="156">
        <f>J287</f>
        <v>0</v>
      </c>
      <c r="K108" s="153"/>
      <c r="L108" s="157"/>
    </row>
    <row r="109" spans="2:12" s="10" customFormat="1" ht="19.9" customHeight="1">
      <c r="B109" s="152"/>
      <c r="C109" s="153"/>
      <c r="D109" s="154" t="s">
        <v>109</v>
      </c>
      <c r="E109" s="155"/>
      <c r="F109" s="155"/>
      <c r="G109" s="155"/>
      <c r="H109" s="155"/>
      <c r="I109" s="155"/>
      <c r="J109" s="156">
        <f>J292</f>
        <v>0</v>
      </c>
      <c r="K109" s="153"/>
      <c r="L109" s="157"/>
    </row>
    <row r="110" spans="2:12" s="10" customFormat="1" ht="19.9" customHeight="1">
      <c r="B110" s="152"/>
      <c r="C110" s="153"/>
      <c r="D110" s="154" t="s">
        <v>110</v>
      </c>
      <c r="E110" s="155"/>
      <c r="F110" s="155"/>
      <c r="G110" s="155"/>
      <c r="H110" s="155"/>
      <c r="I110" s="155"/>
      <c r="J110" s="156">
        <f>J298</f>
        <v>0</v>
      </c>
      <c r="K110" s="153"/>
      <c r="L110" s="157"/>
    </row>
    <row r="111" spans="2:12" s="10" customFormat="1" ht="19.9" customHeight="1">
      <c r="B111" s="152"/>
      <c r="C111" s="153"/>
      <c r="D111" s="154" t="s">
        <v>111</v>
      </c>
      <c r="E111" s="155"/>
      <c r="F111" s="155"/>
      <c r="G111" s="155"/>
      <c r="H111" s="155"/>
      <c r="I111" s="155"/>
      <c r="J111" s="156">
        <f>J304</f>
        <v>0</v>
      </c>
      <c r="K111" s="153"/>
      <c r="L111" s="157"/>
    </row>
    <row r="112" spans="2:12" s="10" customFormat="1" ht="19.9" customHeight="1">
      <c r="B112" s="152"/>
      <c r="C112" s="153"/>
      <c r="D112" s="154" t="s">
        <v>112</v>
      </c>
      <c r="E112" s="155"/>
      <c r="F112" s="155"/>
      <c r="G112" s="155"/>
      <c r="H112" s="155"/>
      <c r="I112" s="155"/>
      <c r="J112" s="156">
        <f>J325</f>
        <v>0</v>
      </c>
      <c r="K112" s="153"/>
      <c r="L112" s="157"/>
    </row>
    <row r="113" spans="2:12" s="10" customFormat="1" ht="19.9" customHeight="1">
      <c r="B113" s="152"/>
      <c r="C113" s="153"/>
      <c r="D113" s="154" t="s">
        <v>113</v>
      </c>
      <c r="E113" s="155"/>
      <c r="F113" s="155"/>
      <c r="G113" s="155"/>
      <c r="H113" s="155"/>
      <c r="I113" s="155"/>
      <c r="J113" s="156">
        <f>J350</f>
        <v>0</v>
      </c>
      <c r="K113" s="153"/>
      <c r="L113" s="157"/>
    </row>
    <row r="114" spans="1:31" s="2" customFormat="1" ht="21.7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114</v>
      </c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16</v>
      </c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5"/>
      <c r="D123" s="35"/>
      <c r="E123" s="286" t="str">
        <f>E7</f>
        <v>Modernizace 5. Zakladni skoly v Chebu - SO 04 a SO 05</v>
      </c>
      <c r="F123" s="287"/>
      <c r="G123" s="287"/>
      <c r="H123" s="287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90</v>
      </c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5"/>
      <c r="D125" s="35"/>
      <c r="E125" s="255" t="str">
        <f>E9</f>
        <v>SO 04 - Bezbariérové WC</v>
      </c>
      <c r="F125" s="285"/>
      <c r="G125" s="285"/>
      <c r="H125" s="28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20</v>
      </c>
      <c r="D127" s="35"/>
      <c r="E127" s="35"/>
      <c r="F127" s="26" t="str">
        <f>F12</f>
        <v xml:space="preserve"> </v>
      </c>
      <c r="G127" s="35"/>
      <c r="H127" s="35"/>
      <c r="I127" s="28" t="s">
        <v>22</v>
      </c>
      <c r="J127" s="65">
        <f>IF(J12="","",J12)</f>
        <v>44771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23</v>
      </c>
      <c r="D129" s="35"/>
      <c r="E129" s="35"/>
      <c r="F129" s="26" t="str">
        <f>E15</f>
        <v xml:space="preserve"> </v>
      </c>
      <c r="G129" s="35"/>
      <c r="H129" s="35"/>
      <c r="I129" s="28" t="s">
        <v>28</v>
      </c>
      <c r="J129" s="31" t="str">
        <f>E21</f>
        <v xml:space="preserve"> 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26</v>
      </c>
      <c r="D130" s="35"/>
      <c r="E130" s="35"/>
      <c r="F130" s="26" t="str">
        <f>IF(E18="","",E18)</f>
        <v>Vyplň údaj</v>
      </c>
      <c r="G130" s="35"/>
      <c r="H130" s="35"/>
      <c r="I130" s="28" t="s">
        <v>30</v>
      </c>
      <c r="J130" s="31" t="str">
        <f>E24</f>
        <v xml:space="preserve"> 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58"/>
      <c r="B132" s="159"/>
      <c r="C132" s="160" t="s">
        <v>115</v>
      </c>
      <c r="D132" s="161" t="s">
        <v>57</v>
      </c>
      <c r="E132" s="161" t="s">
        <v>53</v>
      </c>
      <c r="F132" s="161" t="s">
        <v>54</v>
      </c>
      <c r="G132" s="161" t="s">
        <v>116</v>
      </c>
      <c r="H132" s="161" t="s">
        <v>117</v>
      </c>
      <c r="I132" s="161" t="s">
        <v>118</v>
      </c>
      <c r="J132" s="162" t="s">
        <v>94</v>
      </c>
      <c r="K132" s="163" t="s">
        <v>119</v>
      </c>
      <c r="L132" s="164"/>
      <c r="M132" s="74" t="s">
        <v>1</v>
      </c>
      <c r="N132" s="75" t="s">
        <v>36</v>
      </c>
      <c r="O132" s="75" t="s">
        <v>120</v>
      </c>
      <c r="P132" s="75" t="s">
        <v>121</v>
      </c>
      <c r="Q132" s="75" t="s">
        <v>122</v>
      </c>
      <c r="R132" s="75" t="s">
        <v>123</v>
      </c>
      <c r="S132" s="75" t="s">
        <v>124</v>
      </c>
      <c r="T132" s="76" t="s">
        <v>125</v>
      </c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</row>
    <row r="133" spans="1:63" s="2" customFormat="1" ht="22.9" customHeight="1">
      <c r="A133" s="33"/>
      <c r="B133" s="34"/>
      <c r="C133" s="81" t="s">
        <v>126</v>
      </c>
      <c r="D133" s="35"/>
      <c r="E133" s="35"/>
      <c r="F133" s="35"/>
      <c r="G133" s="35"/>
      <c r="H133" s="35"/>
      <c r="I133" s="35"/>
      <c r="J133" s="165">
        <f>BK133</f>
        <v>0</v>
      </c>
      <c r="K133" s="35"/>
      <c r="L133" s="38"/>
      <c r="M133" s="77"/>
      <c r="N133" s="166"/>
      <c r="O133" s="78"/>
      <c r="P133" s="167">
        <f>P134+P202</f>
        <v>0</v>
      </c>
      <c r="Q133" s="78"/>
      <c r="R133" s="167">
        <f>R134+R202</f>
        <v>0</v>
      </c>
      <c r="S133" s="78"/>
      <c r="T133" s="168">
        <f>T134+T202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71</v>
      </c>
      <c r="AU133" s="16" t="s">
        <v>96</v>
      </c>
      <c r="BK133" s="169">
        <f>BK134+BK202</f>
        <v>0</v>
      </c>
    </row>
    <row r="134" spans="2:63" s="12" customFormat="1" ht="25.9" customHeight="1">
      <c r="B134" s="170"/>
      <c r="C134" s="171"/>
      <c r="D134" s="172" t="s">
        <v>71</v>
      </c>
      <c r="E134" s="173" t="s">
        <v>127</v>
      </c>
      <c r="F134" s="173" t="s">
        <v>128</v>
      </c>
      <c r="G134" s="171"/>
      <c r="H134" s="171"/>
      <c r="I134" s="174"/>
      <c r="J134" s="175">
        <f>BK134</f>
        <v>0</v>
      </c>
      <c r="K134" s="171"/>
      <c r="L134" s="176"/>
      <c r="M134" s="177"/>
      <c r="N134" s="178"/>
      <c r="O134" s="178"/>
      <c r="P134" s="179">
        <f>P135+P145+P179+P192+P200</f>
        <v>0</v>
      </c>
      <c r="Q134" s="178"/>
      <c r="R134" s="179">
        <f>R135+R145+R179+R192+R200</f>
        <v>0</v>
      </c>
      <c r="S134" s="178"/>
      <c r="T134" s="180">
        <f>T135+T145+T179+T192+T200</f>
        <v>0</v>
      </c>
      <c r="AR134" s="181" t="s">
        <v>80</v>
      </c>
      <c r="AT134" s="182" t="s">
        <v>71</v>
      </c>
      <c r="AU134" s="182" t="s">
        <v>72</v>
      </c>
      <c r="AY134" s="181" t="s">
        <v>129</v>
      </c>
      <c r="BK134" s="183">
        <f>BK135+BK145+BK179+BK192+BK200</f>
        <v>0</v>
      </c>
    </row>
    <row r="135" spans="2:63" s="12" customFormat="1" ht="22.9" customHeight="1">
      <c r="B135" s="170"/>
      <c r="C135" s="171"/>
      <c r="D135" s="172" t="s">
        <v>71</v>
      </c>
      <c r="E135" s="184" t="s">
        <v>130</v>
      </c>
      <c r="F135" s="184" t="s">
        <v>131</v>
      </c>
      <c r="G135" s="171"/>
      <c r="H135" s="171"/>
      <c r="I135" s="174"/>
      <c r="J135" s="185">
        <f>BK135</f>
        <v>0</v>
      </c>
      <c r="K135" s="171"/>
      <c r="L135" s="176"/>
      <c r="M135" s="177"/>
      <c r="N135" s="178"/>
      <c r="O135" s="178"/>
      <c r="P135" s="179">
        <f>SUM(P136:P144)</f>
        <v>0</v>
      </c>
      <c r="Q135" s="178"/>
      <c r="R135" s="179">
        <f>SUM(R136:R144)</f>
        <v>0</v>
      </c>
      <c r="S135" s="178"/>
      <c r="T135" s="180">
        <f>SUM(T136:T144)</f>
        <v>0</v>
      </c>
      <c r="AR135" s="181" t="s">
        <v>80</v>
      </c>
      <c r="AT135" s="182" t="s">
        <v>71</v>
      </c>
      <c r="AU135" s="182" t="s">
        <v>80</v>
      </c>
      <c r="AY135" s="181" t="s">
        <v>129</v>
      </c>
      <c r="BK135" s="183">
        <f>SUM(BK136:BK144)</f>
        <v>0</v>
      </c>
    </row>
    <row r="136" spans="1:65" s="2" customFormat="1" ht="24.2" customHeight="1">
      <c r="A136" s="33"/>
      <c r="B136" s="34"/>
      <c r="C136" s="186" t="s">
        <v>80</v>
      </c>
      <c r="D136" s="186" t="s">
        <v>132</v>
      </c>
      <c r="E136" s="187" t="s">
        <v>133</v>
      </c>
      <c r="F136" s="188" t="s">
        <v>134</v>
      </c>
      <c r="G136" s="189" t="s">
        <v>135</v>
      </c>
      <c r="H136" s="190">
        <v>11.22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37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136</v>
      </c>
      <c r="AT136" s="198" t="s">
        <v>132</v>
      </c>
      <c r="AU136" s="198" t="s">
        <v>82</v>
      </c>
      <c r="AY136" s="16" t="s">
        <v>129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80</v>
      </c>
      <c r="BK136" s="199">
        <f>ROUND(I136*H136,2)</f>
        <v>0</v>
      </c>
      <c r="BL136" s="16" t="s">
        <v>136</v>
      </c>
      <c r="BM136" s="198" t="s">
        <v>82</v>
      </c>
    </row>
    <row r="137" spans="2:51" s="13" customFormat="1" ht="12">
      <c r="B137" s="200"/>
      <c r="C137" s="201"/>
      <c r="D137" s="202" t="s">
        <v>137</v>
      </c>
      <c r="E137" s="203" t="s">
        <v>1</v>
      </c>
      <c r="F137" s="204" t="s">
        <v>138</v>
      </c>
      <c r="G137" s="201"/>
      <c r="H137" s="205">
        <v>11.22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137</v>
      </c>
      <c r="AU137" s="211" t="s">
        <v>82</v>
      </c>
      <c r="AV137" s="13" t="s">
        <v>82</v>
      </c>
      <c r="AW137" s="13" t="s">
        <v>29</v>
      </c>
      <c r="AX137" s="13" t="s">
        <v>72</v>
      </c>
      <c r="AY137" s="211" t="s">
        <v>129</v>
      </c>
    </row>
    <row r="138" spans="2:51" s="14" customFormat="1" ht="12">
      <c r="B138" s="212"/>
      <c r="C138" s="213"/>
      <c r="D138" s="202" t="s">
        <v>137</v>
      </c>
      <c r="E138" s="214" t="s">
        <v>1</v>
      </c>
      <c r="F138" s="215" t="s">
        <v>139</v>
      </c>
      <c r="G138" s="213"/>
      <c r="H138" s="216">
        <v>11.22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137</v>
      </c>
      <c r="AU138" s="222" t="s">
        <v>82</v>
      </c>
      <c r="AV138" s="14" t="s">
        <v>136</v>
      </c>
      <c r="AW138" s="14" t="s">
        <v>29</v>
      </c>
      <c r="AX138" s="14" t="s">
        <v>80</v>
      </c>
      <c r="AY138" s="222" t="s">
        <v>129</v>
      </c>
    </row>
    <row r="139" spans="1:65" s="2" customFormat="1" ht="24.2" customHeight="1">
      <c r="A139" s="33"/>
      <c r="B139" s="34"/>
      <c r="C139" s="186" t="s">
        <v>82</v>
      </c>
      <c r="D139" s="186" t="s">
        <v>132</v>
      </c>
      <c r="E139" s="187" t="s">
        <v>140</v>
      </c>
      <c r="F139" s="188" t="s">
        <v>141</v>
      </c>
      <c r="G139" s="189" t="s">
        <v>142</v>
      </c>
      <c r="H139" s="190">
        <v>6.8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37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136</v>
      </c>
      <c r="AT139" s="198" t="s">
        <v>132</v>
      </c>
      <c r="AU139" s="198" t="s">
        <v>82</v>
      </c>
      <c r="AY139" s="16" t="s">
        <v>129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80</v>
      </c>
      <c r="BK139" s="199">
        <f>ROUND(I139*H139,2)</f>
        <v>0</v>
      </c>
      <c r="BL139" s="16" t="s">
        <v>136</v>
      </c>
      <c r="BM139" s="198" t="s">
        <v>136</v>
      </c>
    </row>
    <row r="140" spans="2:51" s="13" customFormat="1" ht="12">
      <c r="B140" s="200"/>
      <c r="C140" s="201"/>
      <c r="D140" s="202" t="s">
        <v>137</v>
      </c>
      <c r="E140" s="203" t="s">
        <v>1</v>
      </c>
      <c r="F140" s="204" t="s">
        <v>143</v>
      </c>
      <c r="G140" s="201"/>
      <c r="H140" s="205">
        <v>6.8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137</v>
      </c>
      <c r="AU140" s="211" t="s">
        <v>82</v>
      </c>
      <c r="AV140" s="13" t="s">
        <v>82</v>
      </c>
      <c r="AW140" s="13" t="s">
        <v>29</v>
      </c>
      <c r="AX140" s="13" t="s">
        <v>72</v>
      </c>
      <c r="AY140" s="211" t="s">
        <v>129</v>
      </c>
    </row>
    <row r="141" spans="2:51" s="14" customFormat="1" ht="12">
      <c r="B141" s="212"/>
      <c r="C141" s="213"/>
      <c r="D141" s="202" t="s">
        <v>137</v>
      </c>
      <c r="E141" s="214" t="s">
        <v>1</v>
      </c>
      <c r="F141" s="215" t="s">
        <v>139</v>
      </c>
      <c r="G141" s="213"/>
      <c r="H141" s="216">
        <v>6.8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137</v>
      </c>
      <c r="AU141" s="222" t="s">
        <v>82</v>
      </c>
      <c r="AV141" s="14" t="s">
        <v>136</v>
      </c>
      <c r="AW141" s="14" t="s">
        <v>29</v>
      </c>
      <c r="AX141" s="14" t="s">
        <v>80</v>
      </c>
      <c r="AY141" s="222" t="s">
        <v>129</v>
      </c>
    </row>
    <row r="142" spans="1:65" s="2" customFormat="1" ht="16.5" customHeight="1">
      <c r="A142" s="33"/>
      <c r="B142" s="34"/>
      <c r="C142" s="186" t="s">
        <v>130</v>
      </c>
      <c r="D142" s="186" t="s">
        <v>132</v>
      </c>
      <c r="E142" s="187" t="s">
        <v>144</v>
      </c>
      <c r="F142" s="188" t="s">
        <v>145</v>
      </c>
      <c r="G142" s="189" t="s">
        <v>135</v>
      </c>
      <c r="H142" s="190">
        <v>11.118</v>
      </c>
      <c r="I142" s="191"/>
      <c r="J142" s="192">
        <f>ROUND(I142*H142,2)</f>
        <v>0</v>
      </c>
      <c r="K142" s="193"/>
      <c r="L142" s="38"/>
      <c r="M142" s="194" t="s">
        <v>1</v>
      </c>
      <c r="N142" s="195" t="s">
        <v>37</v>
      </c>
      <c r="O142" s="70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136</v>
      </c>
      <c r="AT142" s="198" t="s">
        <v>132</v>
      </c>
      <c r="AU142" s="198" t="s">
        <v>82</v>
      </c>
      <c r="AY142" s="16" t="s">
        <v>129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6" t="s">
        <v>80</v>
      </c>
      <c r="BK142" s="199">
        <f>ROUND(I142*H142,2)</f>
        <v>0</v>
      </c>
      <c r="BL142" s="16" t="s">
        <v>136</v>
      </c>
      <c r="BM142" s="198" t="s">
        <v>146</v>
      </c>
    </row>
    <row r="143" spans="2:51" s="13" customFormat="1" ht="12">
      <c r="B143" s="200"/>
      <c r="C143" s="201"/>
      <c r="D143" s="202" t="s">
        <v>137</v>
      </c>
      <c r="E143" s="203" t="s">
        <v>1</v>
      </c>
      <c r="F143" s="204" t="s">
        <v>147</v>
      </c>
      <c r="G143" s="201"/>
      <c r="H143" s="205">
        <v>11.118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137</v>
      </c>
      <c r="AU143" s="211" t="s">
        <v>82</v>
      </c>
      <c r="AV143" s="13" t="s">
        <v>82</v>
      </c>
      <c r="AW143" s="13" t="s">
        <v>29</v>
      </c>
      <c r="AX143" s="13" t="s">
        <v>72</v>
      </c>
      <c r="AY143" s="211" t="s">
        <v>129</v>
      </c>
    </row>
    <row r="144" spans="2:51" s="14" customFormat="1" ht="12">
      <c r="B144" s="212"/>
      <c r="C144" s="213"/>
      <c r="D144" s="202" t="s">
        <v>137</v>
      </c>
      <c r="E144" s="214" t="s">
        <v>1</v>
      </c>
      <c r="F144" s="215" t="s">
        <v>139</v>
      </c>
      <c r="G144" s="213"/>
      <c r="H144" s="216">
        <v>11.118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137</v>
      </c>
      <c r="AU144" s="222" t="s">
        <v>82</v>
      </c>
      <c r="AV144" s="14" t="s">
        <v>136</v>
      </c>
      <c r="AW144" s="14" t="s">
        <v>29</v>
      </c>
      <c r="AX144" s="14" t="s">
        <v>80</v>
      </c>
      <c r="AY144" s="222" t="s">
        <v>129</v>
      </c>
    </row>
    <row r="145" spans="2:63" s="12" customFormat="1" ht="22.9" customHeight="1">
      <c r="B145" s="170"/>
      <c r="C145" s="171"/>
      <c r="D145" s="172" t="s">
        <v>71</v>
      </c>
      <c r="E145" s="184" t="s">
        <v>146</v>
      </c>
      <c r="F145" s="184" t="s">
        <v>148</v>
      </c>
      <c r="G145" s="171"/>
      <c r="H145" s="171"/>
      <c r="I145" s="174"/>
      <c r="J145" s="185">
        <f>BK145</f>
        <v>0</v>
      </c>
      <c r="K145" s="171"/>
      <c r="L145" s="176"/>
      <c r="M145" s="177"/>
      <c r="N145" s="178"/>
      <c r="O145" s="178"/>
      <c r="P145" s="179">
        <f>SUM(P146:P178)</f>
        <v>0</v>
      </c>
      <c r="Q145" s="178"/>
      <c r="R145" s="179">
        <f>SUM(R146:R178)</f>
        <v>0</v>
      </c>
      <c r="S145" s="178"/>
      <c r="T145" s="180">
        <f>SUM(T146:T178)</f>
        <v>0</v>
      </c>
      <c r="AR145" s="181" t="s">
        <v>80</v>
      </c>
      <c r="AT145" s="182" t="s">
        <v>71</v>
      </c>
      <c r="AU145" s="182" t="s">
        <v>80</v>
      </c>
      <c r="AY145" s="181" t="s">
        <v>129</v>
      </c>
      <c r="BK145" s="183">
        <f>SUM(BK146:BK178)</f>
        <v>0</v>
      </c>
    </row>
    <row r="146" spans="1:65" s="2" customFormat="1" ht="24.2" customHeight="1">
      <c r="A146" s="33"/>
      <c r="B146" s="34"/>
      <c r="C146" s="186" t="s">
        <v>136</v>
      </c>
      <c r="D146" s="186" t="s">
        <v>132</v>
      </c>
      <c r="E146" s="187" t="s">
        <v>149</v>
      </c>
      <c r="F146" s="188" t="s">
        <v>150</v>
      </c>
      <c r="G146" s="189" t="s">
        <v>135</v>
      </c>
      <c r="H146" s="190">
        <v>5.2</v>
      </c>
      <c r="I146" s="191"/>
      <c r="J146" s="192">
        <f>ROUND(I146*H146,2)</f>
        <v>0</v>
      </c>
      <c r="K146" s="193"/>
      <c r="L146" s="38"/>
      <c r="M146" s="194" t="s">
        <v>1</v>
      </c>
      <c r="N146" s="195" t="s">
        <v>37</v>
      </c>
      <c r="O146" s="70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136</v>
      </c>
      <c r="AT146" s="198" t="s">
        <v>132</v>
      </c>
      <c r="AU146" s="198" t="s">
        <v>82</v>
      </c>
      <c r="AY146" s="16" t="s">
        <v>129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80</v>
      </c>
      <c r="BK146" s="199">
        <f>ROUND(I146*H146,2)</f>
        <v>0</v>
      </c>
      <c r="BL146" s="16" t="s">
        <v>136</v>
      </c>
      <c r="BM146" s="198" t="s">
        <v>151</v>
      </c>
    </row>
    <row r="147" spans="2:51" s="13" customFormat="1" ht="12">
      <c r="B147" s="200"/>
      <c r="C147" s="201"/>
      <c r="D147" s="202" t="s">
        <v>137</v>
      </c>
      <c r="E147" s="203" t="s">
        <v>1</v>
      </c>
      <c r="F147" s="204" t="s">
        <v>152</v>
      </c>
      <c r="G147" s="201"/>
      <c r="H147" s="205">
        <v>5.2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137</v>
      </c>
      <c r="AU147" s="211" t="s">
        <v>82</v>
      </c>
      <c r="AV147" s="13" t="s">
        <v>82</v>
      </c>
      <c r="AW147" s="13" t="s">
        <v>29</v>
      </c>
      <c r="AX147" s="13" t="s">
        <v>72</v>
      </c>
      <c r="AY147" s="211" t="s">
        <v>129</v>
      </c>
    </row>
    <row r="148" spans="2:51" s="14" customFormat="1" ht="12">
      <c r="B148" s="212"/>
      <c r="C148" s="213"/>
      <c r="D148" s="202" t="s">
        <v>137</v>
      </c>
      <c r="E148" s="214" t="s">
        <v>1</v>
      </c>
      <c r="F148" s="215" t="s">
        <v>139</v>
      </c>
      <c r="G148" s="213"/>
      <c r="H148" s="216">
        <v>5.2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137</v>
      </c>
      <c r="AU148" s="222" t="s">
        <v>82</v>
      </c>
      <c r="AV148" s="14" t="s">
        <v>136</v>
      </c>
      <c r="AW148" s="14" t="s">
        <v>29</v>
      </c>
      <c r="AX148" s="14" t="s">
        <v>80</v>
      </c>
      <c r="AY148" s="222" t="s">
        <v>129</v>
      </c>
    </row>
    <row r="149" spans="1:65" s="2" customFormat="1" ht="24.2" customHeight="1">
      <c r="A149" s="33"/>
      <c r="B149" s="34"/>
      <c r="C149" s="186" t="s">
        <v>153</v>
      </c>
      <c r="D149" s="186" t="s">
        <v>132</v>
      </c>
      <c r="E149" s="187" t="s">
        <v>154</v>
      </c>
      <c r="F149" s="188" t="s">
        <v>155</v>
      </c>
      <c r="G149" s="189" t="s">
        <v>135</v>
      </c>
      <c r="H149" s="190">
        <v>30</v>
      </c>
      <c r="I149" s="191"/>
      <c r="J149" s="192">
        <f>ROUND(I149*H149,2)</f>
        <v>0</v>
      </c>
      <c r="K149" s="193"/>
      <c r="L149" s="38"/>
      <c r="M149" s="194" t="s">
        <v>1</v>
      </c>
      <c r="N149" s="195" t="s">
        <v>37</v>
      </c>
      <c r="O149" s="70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136</v>
      </c>
      <c r="AT149" s="198" t="s">
        <v>132</v>
      </c>
      <c r="AU149" s="198" t="s">
        <v>82</v>
      </c>
      <c r="AY149" s="16" t="s">
        <v>129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80</v>
      </c>
      <c r="BK149" s="199">
        <f>ROUND(I149*H149,2)</f>
        <v>0</v>
      </c>
      <c r="BL149" s="16" t="s">
        <v>136</v>
      </c>
      <c r="BM149" s="198" t="s">
        <v>156</v>
      </c>
    </row>
    <row r="150" spans="2:51" s="13" customFormat="1" ht="12">
      <c r="B150" s="200"/>
      <c r="C150" s="201"/>
      <c r="D150" s="202" t="s">
        <v>137</v>
      </c>
      <c r="E150" s="203" t="s">
        <v>1</v>
      </c>
      <c r="F150" s="204" t="s">
        <v>157</v>
      </c>
      <c r="G150" s="201"/>
      <c r="H150" s="205">
        <v>30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137</v>
      </c>
      <c r="AU150" s="211" t="s">
        <v>82</v>
      </c>
      <c r="AV150" s="13" t="s">
        <v>82</v>
      </c>
      <c r="AW150" s="13" t="s">
        <v>29</v>
      </c>
      <c r="AX150" s="13" t="s">
        <v>72</v>
      </c>
      <c r="AY150" s="211" t="s">
        <v>129</v>
      </c>
    </row>
    <row r="151" spans="2:51" s="14" customFormat="1" ht="12">
      <c r="B151" s="212"/>
      <c r="C151" s="213"/>
      <c r="D151" s="202" t="s">
        <v>137</v>
      </c>
      <c r="E151" s="214" t="s">
        <v>1</v>
      </c>
      <c r="F151" s="215" t="s">
        <v>139</v>
      </c>
      <c r="G151" s="213"/>
      <c r="H151" s="216">
        <v>30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137</v>
      </c>
      <c r="AU151" s="222" t="s">
        <v>82</v>
      </c>
      <c r="AV151" s="14" t="s">
        <v>136</v>
      </c>
      <c r="AW151" s="14" t="s">
        <v>29</v>
      </c>
      <c r="AX151" s="14" t="s">
        <v>80</v>
      </c>
      <c r="AY151" s="222" t="s">
        <v>129</v>
      </c>
    </row>
    <row r="152" spans="1:65" s="2" customFormat="1" ht="24.2" customHeight="1">
      <c r="A152" s="33"/>
      <c r="B152" s="34"/>
      <c r="C152" s="186" t="s">
        <v>146</v>
      </c>
      <c r="D152" s="186" t="s">
        <v>132</v>
      </c>
      <c r="E152" s="187" t="s">
        <v>158</v>
      </c>
      <c r="F152" s="188" t="s">
        <v>159</v>
      </c>
      <c r="G152" s="189" t="s">
        <v>135</v>
      </c>
      <c r="H152" s="190">
        <v>12.311</v>
      </c>
      <c r="I152" s="191"/>
      <c r="J152" s="192">
        <f>ROUND(I152*H152,2)</f>
        <v>0</v>
      </c>
      <c r="K152" s="193"/>
      <c r="L152" s="38"/>
      <c r="M152" s="194" t="s">
        <v>1</v>
      </c>
      <c r="N152" s="195" t="s">
        <v>37</v>
      </c>
      <c r="O152" s="70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136</v>
      </c>
      <c r="AT152" s="198" t="s">
        <v>132</v>
      </c>
      <c r="AU152" s="198" t="s">
        <v>82</v>
      </c>
      <c r="AY152" s="16" t="s">
        <v>129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6" t="s">
        <v>80</v>
      </c>
      <c r="BK152" s="199">
        <f>ROUND(I152*H152,2)</f>
        <v>0</v>
      </c>
      <c r="BL152" s="16" t="s">
        <v>136</v>
      </c>
      <c r="BM152" s="198" t="s">
        <v>160</v>
      </c>
    </row>
    <row r="153" spans="2:51" s="13" customFormat="1" ht="12">
      <c r="B153" s="200"/>
      <c r="C153" s="201"/>
      <c r="D153" s="202" t="s">
        <v>137</v>
      </c>
      <c r="E153" s="203" t="s">
        <v>1</v>
      </c>
      <c r="F153" s="204" t="s">
        <v>161</v>
      </c>
      <c r="G153" s="201"/>
      <c r="H153" s="205">
        <v>6.912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137</v>
      </c>
      <c r="AU153" s="211" t="s">
        <v>82</v>
      </c>
      <c r="AV153" s="13" t="s">
        <v>82</v>
      </c>
      <c r="AW153" s="13" t="s">
        <v>29</v>
      </c>
      <c r="AX153" s="13" t="s">
        <v>72</v>
      </c>
      <c r="AY153" s="211" t="s">
        <v>129</v>
      </c>
    </row>
    <row r="154" spans="2:51" s="13" customFormat="1" ht="12">
      <c r="B154" s="200"/>
      <c r="C154" s="201"/>
      <c r="D154" s="202" t="s">
        <v>137</v>
      </c>
      <c r="E154" s="203" t="s">
        <v>1</v>
      </c>
      <c r="F154" s="204" t="s">
        <v>162</v>
      </c>
      <c r="G154" s="201"/>
      <c r="H154" s="205">
        <v>1.53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137</v>
      </c>
      <c r="AU154" s="211" t="s">
        <v>82</v>
      </c>
      <c r="AV154" s="13" t="s">
        <v>82</v>
      </c>
      <c r="AW154" s="13" t="s">
        <v>29</v>
      </c>
      <c r="AX154" s="13" t="s">
        <v>72</v>
      </c>
      <c r="AY154" s="211" t="s">
        <v>129</v>
      </c>
    </row>
    <row r="155" spans="2:51" s="13" customFormat="1" ht="12">
      <c r="B155" s="200"/>
      <c r="C155" s="201"/>
      <c r="D155" s="202" t="s">
        <v>137</v>
      </c>
      <c r="E155" s="203" t="s">
        <v>1</v>
      </c>
      <c r="F155" s="204" t="s">
        <v>163</v>
      </c>
      <c r="G155" s="201"/>
      <c r="H155" s="205">
        <v>5.445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137</v>
      </c>
      <c r="AU155" s="211" t="s">
        <v>82</v>
      </c>
      <c r="AV155" s="13" t="s">
        <v>82</v>
      </c>
      <c r="AW155" s="13" t="s">
        <v>29</v>
      </c>
      <c r="AX155" s="13" t="s">
        <v>72</v>
      </c>
      <c r="AY155" s="211" t="s">
        <v>129</v>
      </c>
    </row>
    <row r="156" spans="2:51" s="13" customFormat="1" ht="12">
      <c r="B156" s="200"/>
      <c r="C156" s="201"/>
      <c r="D156" s="202" t="s">
        <v>137</v>
      </c>
      <c r="E156" s="203" t="s">
        <v>1</v>
      </c>
      <c r="F156" s="204" t="s">
        <v>164</v>
      </c>
      <c r="G156" s="201"/>
      <c r="H156" s="205">
        <v>-1.576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137</v>
      </c>
      <c r="AU156" s="211" t="s">
        <v>82</v>
      </c>
      <c r="AV156" s="13" t="s">
        <v>82</v>
      </c>
      <c r="AW156" s="13" t="s">
        <v>29</v>
      </c>
      <c r="AX156" s="13" t="s">
        <v>72</v>
      </c>
      <c r="AY156" s="211" t="s">
        <v>129</v>
      </c>
    </row>
    <row r="157" spans="2:51" s="14" customFormat="1" ht="12">
      <c r="B157" s="212"/>
      <c r="C157" s="213"/>
      <c r="D157" s="202" t="s">
        <v>137</v>
      </c>
      <c r="E157" s="214" t="s">
        <v>1</v>
      </c>
      <c r="F157" s="215" t="s">
        <v>139</v>
      </c>
      <c r="G157" s="213"/>
      <c r="H157" s="216">
        <v>12.311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137</v>
      </c>
      <c r="AU157" s="222" t="s">
        <v>82</v>
      </c>
      <c r="AV157" s="14" t="s">
        <v>136</v>
      </c>
      <c r="AW157" s="14" t="s">
        <v>29</v>
      </c>
      <c r="AX157" s="14" t="s">
        <v>80</v>
      </c>
      <c r="AY157" s="222" t="s">
        <v>129</v>
      </c>
    </row>
    <row r="158" spans="1:65" s="2" customFormat="1" ht="24.2" customHeight="1">
      <c r="A158" s="33"/>
      <c r="B158" s="34"/>
      <c r="C158" s="186" t="s">
        <v>165</v>
      </c>
      <c r="D158" s="186" t="s">
        <v>132</v>
      </c>
      <c r="E158" s="187" t="s">
        <v>166</v>
      </c>
      <c r="F158" s="188" t="s">
        <v>167</v>
      </c>
      <c r="G158" s="189" t="s">
        <v>135</v>
      </c>
      <c r="H158" s="190">
        <v>12.311</v>
      </c>
      <c r="I158" s="191"/>
      <c r="J158" s="192">
        <f>ROUND(I158*H158,2)</f>
        <v>0</v>
      </c>
      <c r="K158" s="193"/>
      <c r="L158" s="38"/>
      <c r="M158" s="194" t="s">
        <v>1</v>
      </c>
      <c r="N158" s="195" t="s">
        <v>37</v>
      </c>
      <c r="O158" s="70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136</v>
      </c>
      <c r="AT158" s="198" t="s">
        <v>132</v>
      </c>
      <c r="AU158" s="198" t="s">
        <v>82</v>
      </c>
      <c r="AY158" s="16" t="s">
        <v>129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80</v>
      </c>
      <c r="BK158" s="199">
        <f>ROUND(I158*H158,2)</f>
        <v>0</v>
      </c>
      <c r="BL158" s="16" t="s">
        <v>136</v>
      </c>
      <c r="BM158" s="198" t="s">
        <v>168</v>
      </c>
    </row>
    <row r="159" spans="2:51" s="13" customFormat="1" ht="12">
      <c r="B159" s="200"/>
      <c r="C159" s="201"/>
      <c r="D159" s="202" t="s">
        <v>137</v>
      </c>
      <c r="E159" s="203" t="s">
        <v>1</v>
      </c>
      <c r="F159" s="204" t="s">
        <v>161</v>
      </c>
      <c r="G159" s="201"/>
      <c r="H159" s="205">
        <v>6.912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137</v>
      </c>
      <c r="AU159" s="211" t="s">
        <v>82</v>
      </c>
      <c r="AV159" s="13" t="s">
        <v>82</v>
      </c>
      <c r="AW159" s="13" t="s">
        <v>29</v>
      </c>
      <c r="AX159" s="13" t="s">
        <v>72</v>
      </c>
      <c r="AY159" s="211" t="s">
        <v>129</v>
      </c>
    </row>
    <row r="160" spans="2:51" s="13" customFormat="1" ht="12">
      <c r="B160" s="200"/>
      <c r="C160" s="201"/>
      <c r="D160" s="202" t="s">
        <v>137</v>
      </c>
      <c r="E160" s="203" t="s">
        <v>1</v>
      </c>
      <c r="F160" s="204" t="s">
        <v>162</v>
      </c>
      <c r="G160" s="201"/>
      <c r="H160" s="205">
        <v>1.53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137</v>
      </c>
      <c r="AU160" s="211" t="s">
        <v>82</v>
      </c>
      <c r="AV160" s="13" t="s">
        <v>82</v>
      </c>
      <c r="AW160" s="13" t="s">
        <v>29</v>
      </c>
      <c r="AX160" s="13" t="s">
        <v>72</v>
      </c>
      <c r="AY160" s="211" t="s">
        <v>129</v>
      </c>
    </row>
    <row r="161" spans="2:51" s="13" customFormat="1" ht="12">
      <c r="B161" s="200"/>
      <c r="C161" s="201"/>
      <c r="D161" s="202" t="s">
        <v>137</v>
      </c>
      <c r="E161" s="203" t="s">
        <v>1</v>
      </c>
      <c r="F161" s="204" t="s">
        <v>163</v>
      </c>
      <c r="G161" s="201"/>
      <c r="H161" s="205">
        <v>5.445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137</v>
      </c>
      <c r="AU161" s="211" t="s">
        <v>82</v>
      </c>
      <c r="AV161" s="13" t="s">
        <v>82</v>
      </c>
      <c r="AW161" s="13" t="s">
        <v>29</v>
      </c>
      <c r="AX161" s="13" t="s">
        <v>72</v>
      </c>
      <c r="AY161" s="211" t="s">
        <v>129</v>
      </c>
    </row>
    <row r="162" spans="2:51" s="13" customFormat="1" ht="12">
      <c r="B162" s="200"/>
      <c r="C162" s="201"/>
      <c r="D162" s="202" t="s">
        <v>137</v>
      </c>
      <c r="E162" s="203" t="s">
        <v>1</v>
      </c>
      <c r="F162" s="204" t="s">
        <v>164</v>
      </c>
      <c r="G162" s="201"/>
      <c r="H162" s="205">
        <v>-1.576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137</v>
      </c>
      <c r="AU162" s="211" t="s">
        <v>82</v>
      </c>
      <c r="AV162" s="13" t="s">
        <v>82</v>
      </c>
      <c r="AW162" s="13" t="s">
        <v>29</v>
      </c>
      <c r="AX162" s="13" t="s">
        <v>72</v>
      </c>
      <c r="AY162" s="211" t="s">
        <v>129</v>
      </c>
    </row>
    <row r="163" spans="2:51" s="14" customFormat="1" ht="12">
      <c r="B163" s="212"/>
      <c r="C163" s="213"/>
      <c r="D163" s="202" t="s">
        <v>137</v>
      </c>
      <c r="E163" s="214" t="s">
        <v>1</v>
      </c>
      <c r="F163" s="215" t="s">
        <v>139</v>
      </c>
      <c r="G163" s="213"/>
      <c r="H163" s="216">
        <v>12.311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137</v>
      </c>
      <c r="AU163" s="222" t="s">
        <v>82</v>
      </c>
      <c r="AV163" s="14" t="s">
        <v>136</v>
      </c>
      <c r="AW163" s="14" t="s">
        <v>29</v>
      </c>
      <c r="AX163" s="14" t="s">
        <v>80</v>
      </c>
      <c r="AY163" s="222" t="s">
        <v>129</v>
      </c>
    </row>
    <row r="164" spans="1:65" s="2" customFormat="1" ht="24.2" customHeight="1">
      <c r="A164" s="33"/>
      <c r="B164" s="34"/>
      <c r="C164" s="186" t="s">
        <v>151</v>
      </c>
      <c r="D164" s="186" t="s">
        <v>132</v>
      </c>
      <c r="E164" s="187" t="s">
        <v>169</v>
      </c>
      <c r="F164" s="188" t="s">
        <v>170</v>
      </c>
      <c r="G164" s="189" t="s">
        <v>135</v>
      </c>
      <c r="H164" s="190">
        <v>8.666</v>
      </c>
      <c r="I164" s="191"/>
      <c r="J164" s="192">
        <f>ROUND(I164*H164,2)</f>
        <v>0</v>
      </c>
      <c r="K164" s="193"/>
      <c r="L164" s="38"/>
      <c r="M164" s="194" t="s">
        <v>1</v>
      </c>
      <c r="N164" s="195" t="s">
        <v>37</v>
      </c>
      <c r="O164" s="70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136</v>
      </c>
      <c r="AT164" s="198" t="s">
        <v>132</v>
      </c>
      <c r="AU164" s="198" t="s">
        <v>82</v>
      </c>
      <c r="AY164" s="16" t="s">
        <v>129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6" t="s">
        <v>80</v>
      </c>
      <c r="BK164" s="199">
        <f>ROUND(I164*H164,2)</f>
        <v>0</v>
      </c>
      <c r="BL164" s="16" t="s">
        <v>136</v>
      </c>
      <c r="BM164" s="198" t="s">
        <v>171</v>
      </c>
    </row>
    <row r="165" spans="2:51" s="13" customFormat="1" ht="12">
      <c r="B165" s="200"/>
      <c r="C165" s="201"/>
      <c r="D165" s="202" t="s">
        <v>137</v>
      </c>
      <c r="E165" s="203" t="s">
        <v>1</v>
      </c>
      <c r="F165" s="204" t="s">
        <v>172</v>
      </c>
      <c r="G165" s="201"/>
      <c r="H165" s="205">
        <v>4.956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137</v>
      </c>
      <c r="AU165" s="211" t="s">
        <v>82</v>
      </c>
      <c r="AV165" s="13" t="s">
        <v>82</v>
      </c>
      <c r="AW165" s="13" t="s">
        <v>29</v>
      </c>
      <c r="AX165" s="13" t="s">
        <v>72</v>
      </c>
      <c r="AY165" s="211" t="s">
        <v>129</v>
      </c>
    </row>
    <row r="166" spans="2:51" s="13" customFormat="1" ht="12">
      <c r="B166" s="200"/>
      <c r="C166" s="201"/>
      <c r="D166" s="202" t="s">
        <v>137</v>
      </c>
      <c r="E166" s="203" t="s">
        <v>1</v>
      </c>
      <c r="F166" s="204" t="s">
        <v>173</v>
      </c>
      <c r="G166" s="201"/>
      <c r="H166" s="205">
        <v>3.71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137</v>
      </c>
      <c r="AU166" s="211" t="s">
        <v>82</v>
      </c>
      <c r="AV166" s="13" t="s">
        <v>82</v>
      </c>
      <c r="AW166" s="13" t="s">
        <v>29</v>
      </c>
      <c r="AX166" s="13" t="s">
        <v>72</v>
      </c>
      <c r="AY166" s="211" t="s">
        <v>129</v>
      </c>
    </row>
    <row r="167" spans="2:51" s="14" customFormat="1" ht="12">
      <c r="B167" s="212"/>
      <c r="C167" s="213"/>
      <c r="D167" s="202" t="s">
        <v>137</v>
      </c>
      <c r="E167" s="214" t="s">
        <v>1</v>
      </c>
      <c r="F167" s="215" t="s">
        <v>139</v>
      </c>
      <c r="G167" s="213"/>
      <c r="H167" s="216">
        <v>8.666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137</v>
      </c>
      <c r="AU167" s="222" t="s">
        <v>82</v>
      </c>
      <c r="AV167" s="14" t="s">
        <v>136</v>
      </c>
      <c r="AW167" s="14" t="s">
        <v>29</v>
      </c>
      <c r="AX167" s="14" t="s">
        <v>80</v>
      </c>
      <c r="AY167" s="222" t="s">
        <v>129</v>
      </c>
    </row>
    <row r="168" spans="1:65" s="2" customFormat="1" ht="24.2" customHeight="1">
      <c r="A168" s="33"/>
      <c r="B168" s="34"/>
      <c r="C168" s="186" t="s">
        <v>174</v>
      </c>
      <c r="D168" s="186" t="s">
        <v>132</v>
      </c>
      <c r="E168" s="187" t="s">
        <v>175</v>
      </c>
      <c r="F168" s="188" t="s">
        <v>176</v>
      </c>
      <c r="G168" s="189" t="s">
        <v>135</v>
      </c>
      <c r="H168" s="190">
        <v>8.666</v>
      </c>
      <c r="I168" s="191"/>
      <c r="J168" s="192">
        <f>ROUND(I168*H168,2)</f>
        <v>0</v>
      </c>
      <c r="K168" s="193"/>
      <c r="L168" s="38"/>
      <c r="M168" s="194" t="s">
        <v>1</v>
      </c>
      <c r="N168" s="195" t="s">
        <v>37</v>
      </c>
      <c r="O168" s="70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8" t="s">
        <v>136</v>
      </c>
      <c r="AT168" s="198" t="s">
        <v>132</v>
      </c>
      <c r="AU168" s="198" t="s">
        <v>82</v>
      </c>
      <c r="AY168" s="16" t="s">
        <v>129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6" t="s">
        <v>80</v>
      </c>
      <c r="BK168" s="199">
        <f>ROUND(I168*H168,2)</f>
        <v>0</v>
      </c>
      <c r="BL168" s="16" t="s">
        <v>136</v>
      </c>
      <c r="BM168" s="198" t="s">
        <v>177</v>
      </c>
    </row>
    <row r="169" spans="2:51" s="13" customFormat="1" ht="12">
      <c r="B169" s="200"/>
      <c r="C169" s="201"/>
      <c r="D169" s="202" t="s">
        <v>137</v>
      </c>
      <c r="E169" s="203" t="s">
        <v>1</v>
      </c>
      <c r="F169" s="204" t="s">
        <v>172</v>
      </c>
      <c r="G169" s="201"/>
      <c r="H169" s="205">
        <v>4.956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137</v>
      </c>
      <c r="AU169" s="211" t="s">
        <v>82</v>
      </c>
      <c r="AV169" s="13" t="s">
        <v>82</v>
      </c>
      <c r="AW169" s="13" t="s">
        <v>29</v>
      </c>
      <c r="AX169" s="13" t="s">
        <v>72</v>
      </c>
      <c r="AY169" s="211" t="s">
        <v>129</v>
      </c>
    </row>
    <row r="170" spans="2:51" s="13" customFormat="1" ht="12">
      <c r="B170" s="200"/>
      <c r="C170" s="201"/>
      <c r="D170" s="202" t="s">
        <v>137</v>
      </c>
      <c r="E170" s="203" t="s">
        <v>1</v>
      </c>
      <c r="F170" s="204" t="s">
        <v>173</v>
      </c>
      <c r="G170" s="201"/>
      <c r="H170" s="205">
        <v>3.71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137</v>
      </c>
      <c r="AU170" s="211" t="s">
        <v>82</v>
      </c>
      <c r="AV170" s="13" t="s">
        <v>82</v>
      </c>
      <c r="AW170" s="13" t="s">
        <v>29</v>
      </c>
      <c r="AX170" s="13" t="s">
        <v>72</v>
      </c>
      <c r="AY170" s="211" t="s">
        <v>129</v>
      </c>
    </row>
    <row r="171" spans="2:51" s="14" customFormat="1" ht="12">
      <c r="B171" s="212"/>
      <c r="C171" s="213"/>
      <c r="D171" s="202" t="s">
        <v>137</v>
      </c>
      <c r="E171" s="214" t="s">
        <v>1</v>
      </c>
      <c r="F171" s="215" t="s">
        <v>139</v>
      </c>
      <c r="G171" s="213"/>
      <c r="H171" s="216">
        <v>8.666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137</v>
      </c>
      <c r="AU171" s="222" t="s">
        <v>82</v>
      </c>
      <c r="AV171" s="14" t="s">
        <v>136</v>
      </c>
      <c r="AW171" s="14" t="s">
        <v>29</v>
      </c>
      <c r="AX171" s="14" t="s">
        <v>80</v>
      </c>
      <c r="AY171" s="222" t="s">
        <v>129</v>
      </c>
    </row>
    <row r="172" spans="1:65" s="2" customFormat="1" ht="21.75" customHeight="1">
      <c r="A172" s="33"/>
      <c r="B172" s="34"/>
      <c r="C172" s="186" t="s">
        <v>156</v>
      </c>
      <c r="D172" s="186" t="s">
        <v>132</v>
      </c>
      <c r="E172" s="187" t="s">
        <v>178</v>
      </c>
      <c r="F172" s="188" t="s">
        <v>179</v>
      </c>
      <c r="G172" s="189" t="s">
        <v>180</v>
      </c>
      <c r="H172" s="190">
        <v>1</v>
      </c>
      <c r="I172" s="191"/>
      <c r="J172" s="192">
        <f>ROUND(I172*H172,2)</f>
        <v>0</v>
      </c>
      <c r="K172" s="193"/>
      <c r="L172" s="38"/>
      <c r="M172" s="194" t="s">
        <v>1</v>
      </c>
      <c r="N172" s="195" t="s">
        <v>37</v>
      </c>
      <c r="O172" s="70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136</v>
      </c>
      <c r="AT172" s="198" t="s">
        <v>132</v>
      </c>
      <c r="AU172" s="198" t="s">
        <v>82</v>
      </c>
      <c r="AY172" s="16" t="s">
        <v>129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6" t="s">
        <v>80</v>
      </c>
      <c r="BK172" s="199">
        <f>ROUND(I172*H172,2)</f>
        <v>0</v>
      </c>
      <c r="BL172" s="16" t="s">
        <v>136</v>
      </c>
      <c r="BM172" s="198" t="s">
        <v>181</v>
      </c>
    </row>
    <row r="173" spans="2:51" s="13" customFormat="1" ht="12">
      <c r="B173" s="200"/>
      <c r="C173" s="201"/>
      <c r="D173" s="202" t="s">
        <v>137</v>
      </c>
      <c r="E173" s="203" t="s">
        <v>1</v>
      </c>
      <c r="F173" s="204" t="s">
        <v>80</v>
      </c>
      <c r="G173" s="201"/>
      <c r="H173" s="205">
        <v>1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137</v>
      </c>
      <c r="AU173" s="211" t="s">
        <v>82</v>
      </c>
      <c r="AV173" s="13" t="s">
        <v>82</v>
      </c>
      <c r="AW173" s="13" t="s">
        <v>29</v>
      </c>
      <c r="AX173" s="13" t="s">
        <v>72</v>
      </c>
      <c r="AY173" s="211" t="s">
        <v>129</v>
      </c>
    </row>
    <row r="174" spans="2:51" s="14" customFormat="1" ht="12">
      <c r="B174" s="212"/>
      <c r="C174" s="213"/>
      <c r="D174" s="202" t="s">
        <v>137</v>
      </c>
      <c r="E174" s="214" t="s">
        <v>1</v>
      </c>
      <c r="F174" s="215" t="s">
        <v>139</v>
      </c>
      <c r="G174" s="213"/>
      <c r="H174" s="216">
        <v>1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137</v>
      </c>
      <c r="AU174" s="222" t="s">
        <v>82</v>
      </c>
      <c r="AV174" s="14" t="s">
        <v>136</v>
      </c>
      <c r="AW174" s="14" t="s">
        <v>29</v>
      </c>
      <c r="AX174" s="14" t="s">
        <v>80</v>
      </c>
      <c r="AY174" s="222" t="s">
        <v>129</v>
      </c>
    </row>
    <row r="175" spans="1:65" s="2" customFormat="1" ht="24.2" customHeight="1">
      <c r="A175" s="33"/>
      <c r="B175" s="34"/>
      <c r="C175" s="223" t="s">
        <v>182</v>
      </c>
      <c r="D175" s="223" t="s">
        <v>183</v>
      </c>
      <c r="E175" s="224" t="s">
        <v>184</v>
      </c>
      <c r="F175" s="225" t="s">
        <v>185</v>
      </c>
      <c r="G175" s="226" t="s">
        <v>180</v>
      </c>
      <c r="H175" s="227">
        <v>1</v>
      </c>
      <c r="I175" s="228"/>
      <c r="J175" s="229">
        <f>ROUND(I175*H175,2)</f>
        <v>0</v>
      </c>
      <c r="K175" s="230"/>
      <c r="L175" s="231"/>
      <c r="M175" s="232" t="s">
        <v>1</v>
      </c>
      <c r="N175" s="233" t="s">
        <v>37</v>
      </c>
      <c r="O175" s="70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151</v>
      </c>
      <c r="AT175" s="198" t="s">
        <v>183</v>
      </c>
      <c r="AU175" s="198" t="s">
        <v>82</v>
      </c>
      <c r="AY175" s="16" t="s">
        <v>129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6" t="s">
        <v>80</v>
      </c>
      <c r="BK175" s="199">
        <f>ROUND(I175*H175,2)</f>
        <v>0</v>
      </c>
      <c r="BL175" s="16" t="s">
        <v>136</v>
      </c>
      <c r="BM175" s="198" t="s">
        <v>186</v>
      </c>
    </row>
    <row r="176" spans="1:65" s="2" customFormat="1" ht="24.2" customHeight="1">
      <c r="A176" s="33"/>
      <c r="B176" s="34"/>
      <c r="C176" s="186" t="s">
        <v>160</v>
      </c>
      <c r="D176" s="186" t="s">
        <v>132</v>
      </c>
      <c r="E176" s="187" t="s">
        <v>187</v>
      </c>
      <c r="F176" s="188" t="s">
        <v>188</v>
      </c>
      <c r="G176" s="189" t="s">
        <v>142</v>
      </c>
      <c r="H176" s="190">
        <v>10</v>
      </c>
      <c r="I176" s="191"/>
      <c r="J176" s="192">
        <f>ROUND(I176*H176,2)</f>
        <v>0</v>
      </c>
      <c r="K176" s="193"/>
      <c r="L176" s="38"/>
      <c r="M176" s="194" t="s">
        <v>1</v>
      </c>
      <c r="N176" s="195" t="s">
        <v>37</v>
      </c>
      <c r="O176" s="70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8" t="s">
        <v>136</v>
      </c>
      <c r="AT176" s="198" t="s">
        <v>132</v>
      </c>
      <c r="AU176" s="198" t="s">
        <v>82</v>
      </c>
      <c r="AY176" s="16" t="s">
        <v>129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6" t="s">
        <v>80</v>
      </c>
      <c r="BK176" s="199">
        <f>ROUND(I176*H176,2)</f>
        <v>0</v>
      </c>
      <c r="BL176" s="16" t="s">
        <v>136</v>
      </c>
      <c r="BM176" s="198" t="s">
        <v>189</v>
      </c>
    </row>
    <row r="177" spans="2:51" s="13" customFormat="1" ht="12">
      <c r="B177" s="200"/>
      <c r="C177" s="201"/>
      <c r="D177" s="202" t="s">
        <v>137</v>
      </c>
      <c r="E177" s="203" t="s">
        <v>1</v>
      </c>
      <c r="F177" s="204" t="s">
        <v>156</v>
      </c>
      <c r="G177" s="201"/>
      <c r="H177" s="205">
        <v>10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137</v>
      </c>
      <c r="AU177" s="211" t="s">
        <v>82</v>
      </c>
      <c r="AV177" s="13" t="s">
        <v>82</v>
      </c>
      <c r="AW177" s="13" t="s">
        <v>29</v>
      </c>
      <c r="AX177" s="13" t="s">
        <v>72</v>
      </c>
      <c r="AY177" s="211" t="s">
        <v>129</v>
      </c>
    </row>
    <row r="178" spans="2:51" s="14" customFormat="1" ht="12">
      <c r="B178" s="212"/>
      <c r="C178" s="213"/>
      <c r="D178" s="202" t="s">
        <v>137</v>
      </c>
      <c r="E178" s="214" t="s">
        <v>1</v>
      </c>
      <c r="F178" s="215" t="s">
        <v>139</v>
      </c>
      <c r="G178" s="213"/>
      <c r="H178" s="216">
        <v>10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137</v>
      </c>
      <c r="AU178" s="222" t="s">
        <v>82</v>
      </c>
      <c r="AV178" s="14" t="s">
        <v>136</v>
      </c>
      <c r="AW178" s="14" t="s">
        <v>29</v>
      </c>
      <c r="AX178" s="14" t="s">
        <v>80</v>
      </c>
      <c r="AY178" s="222" t="s">
        <v>129</v>
      </c>
    </row>
    <row r="179" spans="2:63" s="12" customFormat="1" ht="22.9" customHeight="1">
      <c r="B179" s="170"/>
      <c r="C179" s="171"/>
      <c r="D179" s="172" t="s">
        <v>71</v>
      </c>
      <c r="E179" s="184" t="s">
        <v>174</v>
      </c>
      <c r="F179" s="184" t="s">
        <v>190</v>
      </c>
      <c r="G179" s="171"/>
      <c r="H179" s="171"/>
      <c r="I179" s="174"/>
      <c r="J179" s="185">
        <f>BK179</f>
        <v>0</v>
      </c>
      <c r="K179" s="171"/>
      <c r="L179" s="176"/>
      <c r="M179" s="177"/>
      <c r="N179" s="178"/>
      <c r="O179" s="178"/>
      <c r="P179" s="179">
        <f>SUM(P180:P191)</f>
        <v>0</v>
      </c>
      <c r="Q179" s="178"/>
      <c r="R179" s="179">
        <f>SUM(R180:R191)</f>
        <v>0</v>
      </c>
      <c r="S179" s="178"/>
      <c r="T179" s="180">
        <f>SUM(T180:T191)</f>
        <v>0</v>
      </c>
      <c r="AR179" s="181" t="s">
        <v>80</v>
      </c>
      <c r="AT179" s="182" t="s">
        <v>71</v>
      </c>
      <c r="AU179" s="182" t="s">
        <v>80</v>
      </c>
      <c r="AY179" s="181" t="s">
        <v>129</v>
      </c>
      <c r="BK179" s="183">
        <f>SUM(BK180:BK191)</f>
        <v>0</v>
      </c>
    </row>
    <row r="180" spans="1:65" s="2" customFormat="1" ht="33" customHeight="1">
      <c r="A180" s="33"/>
      <c r="B180" s="34"/>
      <c r="C180" s="186" t="s">
        <v>191</v>
      </c>
      <c r="D180" s="186" t="s">
        <v>132</v>
      </c>
      <c r="E180" s="187" t="s">
        <v>192</v>
      </c>
      <c r="F180" s="188" t="s">
        <v>193</v>
      </c>
      <c r="G180" s="189" t="s">
        <v>135</v>
      </c>
      <c r="H180" s="190">
        <v>12.311</v>
      </c>
      <c r="I180" s="191"/>
      <c r="J180" s="192">
        <f>ROUND(I180*H180,2)</f>
        <v>0</v>
      </c>
      <c r="K180" s="193"/>
      <c r="L180" s="38"/>
      <c r="M180" s="194" t="s">
        <v>1</v>
      </c>
      <c r="N180" s="195" t="s">
        <v>37</v>
      </c>
      <c r="O180" s="70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136</v>
      </c>
      <c r="AT180" s="198" t="s">
        <v>132</v>
      </c>
      <c r="AU180" s="198" t="s">
        <v>82</v>
      </c>
      <c r="AY180" s="16" t="s">
        <v>129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6" t="s">
        <v>80</v>
      </c>
      <c r="BK180" s="199">
        <f>ROUND(I180*H180,2)</f>
        <v>0</v>
      </c>
      <c r="BL180" s="16" t="s">
        <v>136</v>
      </c>
      <c r="BM180" s="198" t="s">
        <v>194</v>
      </c>
    </row>
    <row r="181" spans="2:51" s="13" customFormat="1" ht="12">
      <c r="B181" s="200"/>
      <c r="C181" s="201"/>
      <c r="D181" s="202" t="s">
        <v>137</v>
      </c>
      <c r="E181" s="203" t="s">
        <v>1</v>
      </c>
      <c r="F181" s="204" t="s">
        <v>161</v>
      </c>
      <c r="G181" s="201"/>
      <c r="H181" s="205">
        <v>6.912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137</v>
      </c>
      <c r="AU181" s="211" t="s">
        <v>82</v>
      </c>
      <c r="AV181" s="13" t="s">
        <v>82</v>
      </c>
      <c r="AW181" s="13" t="s">
        <v>29</v>
      </c>
      <c r="AX181" s="13" t="s">
        <v>72</v>
      </c>
      <c r="AY181" s="211" t="s">
        <v>129</v>
      </c>
    </row>
    <row r="182" spans="2:51" s="13" customFormat="1" ht="12">
      <c r="B182" s="200"/>
      <c r="C182" s="201"/>
      <c r="D182" s="202" t="s">
        <v>137</v>
      </c>
      <c r="E182" s="203" t="s">
        <v>1</v>
      </c>
      <c r="F182" s="204" t="s">
        <v>162</v>
      </c>
      <c r="G182" s="201"/>
      <c r="H182" s="205">
        <v>1.53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137</v>
      </c>
      <c r="AU182" s="211" t="s">
        <v>82</v>
      </c>
      <c r="AV182" s="13" t="s">
        <v>82</v>
      </c>
      <c r="AW182" s="13" t="s">
        <v>29</v>
      </c>
      <c r="AX182" s="13" t="s">
        <v>72</v>
      </c>
      <c r="AY182" s="211" t="s">
        <v>129</v>
      </c>
    </row>
    <row r="183" spans="2:51" s="13" customFormat="1" ht="12">
      <c r="B183" s="200"/>
      <c r="C183" s="201"/>
      <c r="D183" s="202" t="s">
        <v>137</v>
      </c>
      <c r="E183" s="203" t="s">
        <v>1</v>
      </c>
      <c r="F183" s="204" t="s">
        <v>163</v>
      </c>
      <c r="G183" s="201"/>
      <c r="H183" s="205">
        <v>5.445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137</v>
      </c>
      <c r="AU183" s="211" t="s">
        <v>82</v>
      </c>
      <c r="AV183" s="13" t="s">
        <v>82</v>
      </c>
      <c r="AW183" s="13" t="s">
        <v>29</v>
      </c>
      <c r="AX183" s="13" t="s">
        <v>72</v>
      </c>
      <c r="AY183" s="211" t="s">
        <v>129</v>
      </c>
    </row>
    <row r="184" spans="2:51" s="13" customFormat="1" ht="12">
      <c r="B184" s="200"/>
      <c r="C184" s="201"/>
      <c r="D184" s="202" t="s">
        <v>137</v>
      </c>
      <c r="E184" s="203" t="s">
        <v>1</v>
      </c>
      <c r="F184" s="204" t="s">
        <v>164</v>
      </c>
      <c r="G184" s="201"/>
      <c r="H184" s="205">
        <v>-1.576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137</v>
      </c>
      <c r="AU184" s="211" t="s">
        <v>82</v>
      </c>
      <c r="AV184" s="13" t="s">
        <v>82</v>
      </c>
      <c r="AW184" s="13" t="s">
        <v>29</v>
      </c>
      <c r="AX184" s="13" t="s">
        <v>72</v>
      </c>
      <c r="AY184" s="211" t="s">
        <v>129</v>
      </c>
    </row>
    <row r="185" spans="2:51" s="14" customFormat="1" ht="12">
      <c r="B185" s="212"/>
      <c r="C185" s="213"/>
      <c r="D185" s="202" t="s">
        <v>137</v>
      </c>
      <c r="E185" s="214" t="s">
        <v>1</v>
      </c>
      <c r="F185" s="215" t="s">
        <v>139</v>
      </c>
      <c r="G185" s="213"/>
      <c r="H185" s="216">
        <v>12.311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137</v>
      </c>
      <c r="AU185" s="222" t="s">
        <v>82</v>
      </c>
      <c r="AV185" s="14" t="s">
        <v>136</v>
      </c>
      <c r="AW185" s="14" t="s">
        <v>29</v>
      </c>
      <c r="AX185" s="14" t="s">
        <v>80</v>
      </c>
      <c r="AY185" s="222" t="s">
        <v>129</v>
      </c>
    </row>
    <row r="186" spans="1:65" s="2" customFormat="1" ht="16.5" customHeight="1">
      <c r="A186" s="33"/>
      <c r="B186" s="34"/>
      <c r="C186" s="186" t="s">
        <v>168</v>
      </c>
      <c r="D186" s="186" t="s">
        <v>132</v>
      </c>
      <c r="E186" s="187" t="s">
        <v>195</v>
      </c>
      <c r="F186" s="188" t="s">
        <v>196</v>
      </c>
      <c r="G186" s="189" t="s">
        <v>135</v>
      </c>
      <c r="H186" s="190">
        <v>20.23</v>
      </c>
      <c r="I186" s="191"/>
      <c r="J186" s="192">
        <f>ROUND(I186*H186,2)</f>
        <v>0</v>
      </c>
      <c r="K186" s="193"/>
      <c r="L186" s="38"/>
      <c r="M186" s="194" t="s">
        <v>1</v>
      </c>
      <c r="N186" s="195" t="s">
        <v>37</v>
      </c>
      <c r="O186" s="70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136</v>
      </c>
      <c r="AT186" s="198" t="s">
        <v>132</v>
      </c>
      <c r="AU186" s="198" t="s">
        <v>82</v>
      </c>
      <c r="AY186" s="16" t="s">
        <v>129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6" t="s">
        <v>80</v>
      </c>
      <c r="BK186" s="199">
        <f>ROUND(I186*H186,2)</f>
        <v>0</v>
      </c>
      <c r="BL186" s="16" t="s">
        <v>136</v>
      </c>
      <c r="BM186" s="198" t="s">
        <v>197</v>
      </c>
    </row>
    <row r="187" spans="2:51" s="13" customFormat="1" ht="12">
      <c r="B187" s="200"/>
      <c r="C187" s="201"/>
      <c r="D187" s="202" t="s">
        <v>137</v>
      </c>
      <c r="E187" s="203" t="s">
        <v>1</v>
      </c>
      <c r="F187" s="204" t="s">
        <v>198</v>
      </c>
      <c r="G187" s="201"/>
      <c r="H187" s="205">
        <v>20.23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137</v>
      </c>
      <c r="AU187" s="211" t="s">
        <v>82</v>
      </c>
      <c r="AV187" s="13" t="s">
        <v>82</v>
      </c>
      <c r="AW187" s="13" t="s">
        <v>29</v>
      </c>
      <c r="AX187" s="13" t="s">
        <v>72</v>
      </c>
      <c r="AY187" s="211" t="s">
        <v>129</v>
      </c>
    </row>
    <row r="188" spans="2:51" s="14" customFormat="1" ht="12">
      <c r="B188" s="212"/>
      <c r="C188" s="213"/>
      <c r="D188" s="202" t="s">
        <v>137</v>
      </c>
      <c r="E188" s="214" t="s">
        <v>1</v>
      </c>
      <c r="F188" s="215" t="s">
        <v>139</v>
      </c>
      <c r="G188" s="213"/>
      <c r="H188" s="216">
        <v>20.23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137</v>
      </c>
      <c r="AU188" s="222" t="s">
        <v>82</v>
      </c>
      <c r="AV188" s="14" t="s">
        <v>136</v>
      </c>
      <c r="AW188" s="14" t="s">
        <v>29</v>
      </c>
      <c r="AX188" s="14" t="s">
        <v>80</v>
      </c>
      <c r="AY188" s="222" t="s">
        <v>129</v>
      </c>
    </row>
    <row r="189" spans="1:65" s="2" customFormat="1" ht="24.2" customHeight="1">
      <c r="A189" s="33"/>
      <c r="B189" s="34"/>
      <c r="C189" s="186" t="s">
        <v>8</v>
      </c>
      <c r="D189" s="186" t="s">
        <v>132</v>
      </c>
      <c r="E189" s="187" t="s">
        <v>199</v>
      </c>
      <c r="F189" s="188" t="s">
        <v>200</v>
      </c>
      <c r="G189" s="189" t="s">
        <v>135</v>
      </c>
      <c r="H189" s="190">
        <v>2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37</v>
      </c>
      <c r="O189" s="70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136</v>
      </c>
      <c r="AT189" s="198" t="s">
        <v>132</v>
      </c>
      <c r="AU189" s="198" t="s">
        <v>82</v>
      </c>
      <c r="AY189" s="16" t="s">
        <v>129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80</v>
      </c>
      <c r="BK189" s="199">
        <f>ROUND(I189*H189,2)</f>
        <v>0</v>
      </c>
      <c r="BL189" s="16" t="s">
        <v>136</v>
      </c>
      <c r="BM189" s="198" t="s">
        <v>157</v>
      </c>
    </row>
    <row r="190" spans="2:51" s="13" customFormat="1" ht="12">
      <c r="B190" s="200"/>
      <c r="C190" s="201"/>
      <c r="D190" s="202" t="s">
        <v>137</v>
      </c>
      <c r="E190" s="203" t="s">
        <v>1</v>
      </c>
      <c r="F190" s="204" t="s">
        <v>201</v>
      </c>
      <c r="G190" s="201"/>
      <c r="H190" s="205">
        <v>2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137</v>
      </c>
      <c r="AU190" s="211" t="s">
        <v>82</v>
      </c>
      <c r="AV190" s="13" t="s">
        <v>82</v>
      </c>
      <c r="AW190" s="13" t="s">
        <v>29</v>
      </c>
      <c r="AX190" s="13" t="s">
        <v>72</v>
      </c>
      <c r="AY190" s="211" t="s">
        <v>129</v>
      </c>
    </row>
    <row r="191" spans="2:51" s="14" customFormat="1" ht="12">
      <c r="B191" s="212"/>
      <c r="C191" s="213"/>
      <c r="D191" s="202" t="s">
        <v>137</v>
      </c>
      <c r="E191" s="214" t="s">
        <v>1</v>
      </c>
      <c r="F191" s="215" t="s">
        <v>139</v>
      </c>
      <c r="G191" s="213"/>
      <c r="H191" s="216">
        <v>2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137</v>
      </c>
      <c r="AU191" s="222" t="s">
        <v>82</v>
      </c>
      <c r="AV191" s="14" t="s">
        <v>136</v>
      </c>
      <c r="AW191" s="14" t="s">
        <v>29</v>
      </c>
      <c r="AX191" s="14" t="s">
        <v>80</v>
      </c>
      <c r="AY191" s="222" t="s">
        <v>129</v>
      </c>
    </row>
    <row r="192" spans="2:63" s="12" customFormat="1" ht="22.9" customHeight="1">
      <c r="B192" s="170"/>
      <c r="C192" s="171"/>
      <c r="D192" s="172" t="s">
        <v>71</v>
      </c>
      <c r="E192" s="184" t="s">
        <v>202</v>
      </c>
      <c r="F192" s="184" t="s">
        <v>203</v>
      </c>
      <c r="G192" s="171"/>
      <c r="H192" s="171"/>
      <c r="I192" s="174"/>
      <c r="J192" s="185">
        <f>BK192</f>
        <v>0</v>
      </c>
      <c r="K192" s="171"/>
      <c r="L192" s="176"/>
      <c r="M192" s="177"/>
      <c r="N192" s="178"/>
      <c r="O192" s="178"/>
      <c r="P192" s="179">
        <f>SUM(P193:P199)</f>
        <v>0</v>
      </c>
      <c r="Q192" s="178"/>
      <c r="R192" s="179">
        <f>SUM(R193:R199)</f>
        <v>0</v>
      </c>
      <c r="S192" s="178"/>
      <c r="T192" s="180">
        <f>SUM(T193:T199)</f>
        <v>0</v>
      </c>
      <c r="AR192" s="181" t="s">
        <v>80</v>
      </c>
      <c r="AT192" s="182" t="s">
        <v>71</v>
      </c>
      <c r="AU192" s="182" t="s">
        <v>80</v>
      </c>
      <c r="AY192" s="181" t="s">
        <v>129</v>
      </c>
      <c r="BK192" s="183">
        <f>SUM(BK193:BK199)</f>
        <v>0</v>
      </c>
    </row>
    <row r="193" spans="1:65" s="2" customFormat="1" ht="24.2" customHeight="1">
      <c r="A193" s="33"/>
      <c r="B193" s="34"/>
      <c r="C193" s="186" t="s">
        <v>171</v>
      </c>
      <c r="D193" s="186" t="s">
        <v>132</v>
      </c>
      <c r="E193" s="187" t="s">
        <v>204</v>
      </c>
      <c r="F193" s="188" t="s">
        <v>205</v>
      </c>
      <c r="G193" s="189" t="s">
        <v>206</v>
      </c>
      <c r="H193" s="190">
        <v>6.328</v>
      </c>
      <c r="I193" s="191"/>
      <c r="J193" s="192">
        <f>ROUND(I193*H193,2)</f>
        <v>0</v>
      </c>
      <c r="K193" s="193"/>
      <c r="L193" s="38"/>
      <c r="M193" s="194" t="s">
        <v>1</v>
      </c>
      <c r="N193" s="195" t="s">
        <v>37</v>
      </c>
      <c r="O193" s="70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8" t="s">
        <v>136</v>
      </c>
      <c r="AT193" s="198" t="s">
        <v>132</v>
      </c>
      <c r="AU193" s="198" t="s">
        <v>82</v>
      </c>
      <c r="AY193" s="16" t="s">
        <v>129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6" t="s">
        <v>80</v>
      </c>
      <c r="BK193" s="199">
        <f>ROUND(I193*H193,2)</f>
        <v>0</v>
      </c>
      <c r="BL193" s="16" t="s">
        <v>136</v>
      </c>
      <c r="BM193" s="198" t="s">
        <v>207</v>
      </c>
    </row>
    <row r="194" spans="1:65" s="2" customFormat="1" ht="16.5" customHeight="1">
      <c r="A194" s="33"/>
      <c r="B194" s="34"/>
      <c r="C194" s="186" t="s">
        <v>208</v>
      </c>
      <c r="D194" s="186" t="s">
        <v>132</v>
      </c>
      <c r="E194" s="187" t="s">
        <v>209</v>
      </c>
      <c r="F194" s="188" t="s">
        <v>210</v>
      </c>
      <c r="G194" s="189" t="s">
        <v>206</v>
      </c>
      <c r="H194" s="190">
        <v>6.328</v>
      </c>
      <c r="I194" s="191"/>
      <c r="J194" s="192">
        <f>ROUND(I194*H194,2)</f>
        <v>0</v>
      </c>
      <c r="K194" s="193"/>
      <c r="L194" s="38"/>
      <c r="M194" s="194" t="s">
        <v>1</v>
      </c>
      <c r="N194" s="195" t="s">
        <v>37</v>
      </c>
      <c r="O194" s="70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8" t="s">
        <v>136</v>
      </c>
      <c r="AT194" s="198" t="s">
        <v>132</v>
      </c>
      <c r="AU194" s="198" t="s">
        <v>82</v>
      </c>
      <c r="AY194" s="16" t="s">
        <v>129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6" t="s">
        <v>80</v>
      </c>
      <c r="BK194" s="199">
        <f>ROUND(I194*H194,2)</f>
        <v>0</v>
      </c>
      <c r="BL194" s="16" t="s">
        <v>136</v>
      </c>
      <c r="BM194" s="198" t="s">
        <v>211</v>
      </c>
    </row>
    <row r="195" spans="1:65" s="2" customFormat="1" ht="24.2" customHeight="1">
      <c r="A195" s="33"/>
      <c r="B195" s="34"/>
      <c r="C195" s="186" t="s">
        <v>177</v>
      </c>
      <c r="D195" s="186" t="s">
        <v>132</v>
      </c>
      <c r="E195" s="187" t="s">
        <v>212</v>
      </c>
      <c r="F195" s="188" t="s">
        <v>213</v>
      </c>
      <c r="G195" s="189" t="s">
        <v>206</v>
      </c>
      <c r="H195" s="190">
        <v>6.328</v>
      </c>
      <c r="I195" s="191"/>
      <c r="J195" s="192">
        <f>ROUND(I195*H195,2)</f>
        <v>0</v>
      </c>
      <c r="K195" s="193"/>
      <c r="L195" s="38"/>
      <c r="M195" s="194" t="s">
        <v>1</v>
      </c>
      <c r="N195" s="195" t="s">
        <v>37</v>
      </c>
      <c r="O195" s="70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136</v>
      </c>
      <c r="AT195" s="198" t="s">
        <v>132</v>
      </c>
      <c r="AU195" s="198" t="s">
        <v>82</v>
      </c>
      <c r="AY195" s="16" t="s">
        <v>129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80</v>
      </c>
      <c r="BK195" s="199">
        <f>ROUND(I195*H195,2)</f>
        <v>0</v>
      </c>
      <c r="BL195" s="16" t="s">
        <v>136</v>
      </c>
      <c r="BM195" s="198" t="s">
        <v>214</v>
      </c>
    </row>
    <row r="196" spans="1:65" s="2" customFormat="1" ht="24.2" customHeight="1">
      <c r="A196" s="33"/>
      <c r="B196" s="34"/>
      <c r="C196" s="186" t="s">
        <v>215</v>
      </c>
      <c r="D196" s="186" t="s">
        <v>132</v>
      </c>
      <c r="E196" s="187" t="s">
        <v>216</v>
      </c>
      <c r="F196" s="188" t="s">
        <v>217</v>
      </c>
      <c r="G196" s="189" t="s">
        <v>206</v>
      </c>
      <c r="H196" s="190">
        <v>63.28</v>
      </c>
      <c r="I196" s="191"/>
      <c r="J196" s="192">
        <f>ROUND(I196*H196,2)</f>
        <v>0</v>
      </c>
      <c r="K196" s="193"/>
      <c r="L196" s="38"/>
      <c r="M196" s="194" t="s">
        <v>1</v>
      </c>
      <c r="N196" s="195" t="s">
        <v>37</v>
      </c>
      <c r="O196" s="70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8" t="s">
        <v>136</v>
      </c>
      <c r="AT196" s="198" t="s">
        <v>132</v>
      </c>
      <c r="AU196" s="198" t="s">
        <v>82</v>
      </c>
      <c r="AY196" s="16" t="s">
        <v>129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6" t="s">
        <v>80</v>
      </c>
      <c r="BK196" s="199">
        <f>ROUND(I196*H196,2)</f>
        <v>0</v>
      </c>
      <c r="BL196" s="16" t="s">
        <v>136</v>
      </c>
      <c r="BM196" s="198" t="s">
        <v>218</v>
      </c>
    </row>
    <row r="197" spans="2:51" s="13" customFormat="1" ht="12">
      <c r="B197" s="200"/>
      <c r="C197" s="201"/>
      <c r="D197" s="202" t="s">
        <v>137</v>
      </c>
      <c r="E197" s="203" t="s">
        <v>1</v>
      </c>
      <c r="F197" s="204" t="s">
        <v>219</v>
      </c>
      <c r="G197" s="201"/>
      <c r="H197" s="205">
        <v>63.28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137</v>
      </c>
      <c r="AU197" s="211" t="s">
        <v>82</v>
      </c>
      <c r="AV197" s="13" t="s">
        <v>82</v>
      </c>
      <c r="AW197" s="13" t="s">
        <v>29</v>
      </c>
      <c r="AX197" s="13" t="s">
        <v>72</v>
      </c>
      <c r="AY197" s="211" t="s">
        <v>129</v>
      </c>
    </row>
    <row r="198" spans="2:51" s="14" customFormat="1" ht="12">
      <c r="B198" s="212"/>
      <c r="C198" s="213"/>
      <c r="D198" s="202" t="s">
        <v>137</v>
      </c>
      <c r="E198" s="214" t="s">
        <v>1</v>
      </c>
      <c r="F198" s="215" t="s">
        <v>139</v>
      </c>
      <c r="G198" s="213"/>
      <c r="H198" s="216">
        <v>63.28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137</v>
      </c>
      <c r="AU198" s="222" t="s">
        <v>82</v>
      </c>
      <c r="AV198" s="14" t="s">
        <v>136</v>
      </c>
      <c r="AW198" s="14" t="s">
        <v>29</v>
      </c>
      <c r="AX198" s="14" t="s">
        <v>80</v>
      </c>
      <c r="AY198" s="222" t="s">
        <v>129</v>
      </c>
    </row>
    <row r="199" spans="1:65" s="2" customFormat="1" ht="33" customHeight="1">
      <c r="A199" s="33"/>
      <c r="B199" s="34"/>
      <c r="C199" s="186" t="s">
        <v>181</v>
      </c>
      <c r="D199" s="186" t="s">
        <v>132</v>
      </c>
      <c r="E199" s="187" t="s">
        <v>220</v>
      </c>
      <c r="F199" s="188" t="s">
        <v>221</v>
      </c>
      <c r="G199" s="189" t="s">
        <v>206</v>
      </c>
      <c r="H199" s="190">
        <v>6.328</v>
      </c>
      <c r="I199" s="191"/>
      <c r="J199" s="192">
        <f>ROUND(I199*H199,2)</f>
        <v>0</v>
      </c>
      <c r="K199" s="193"/>
      <c r="L199" s="38"/>
      <c r="M199" s="194" t="s">
        <v>1</v>
      </c>
      <c r="N199" s="195" t="s">
        <v>37</v>
      </c>
      <c r="O199" s="70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136</v>
      </c>
      <c r="AT199" s="198" t="s">
        <v>132</v>
      </c>
      <c r="AU199" s="198" t="s">
        <v>82</v>
      </c>
      <c r="AY199" s="16" t="s">
        <v>129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6" t="s">
        <v>80</v>
      </c>
      <c r="BK199" s="199">
        <f>ROUND(I199*H199,2)</f>
        <v>0</v>
      </c>
      <c r="BL199" s="16" t="s">
        <v>136</v>
      </c>
      <c r="BM199" s="198" t="s">
        <v>222</v>
      </c>
    </row>
    <row r="200" spans="2:63" s="12" customFormat="1" ht="22.9" customHeight="1">
      <c r="B200" s="170"/>
      <c r="C200" s="171"/>
      <c r="D200" s="172" t="s">
        <v>71</v>
      </c>
      <c r="E200" s="184" t="s">
        <v>223</v>
      </c>
      <c r="F200" s="184" t="s">
        <v>224</v>
      </c>
      <c r="G200" s="171"/>
      <c r="H200" s="171"/>
      <c r="I200" s="174"/>
      <c r="J200" s="185">
        <f>BK200</f>
        <v>0</v>
      </c>
      <c r="K200" s="171"/>
      <c r="L200" s="176"/>
      <c r="M200" s="177"/>
      <c r="N200" s="178"/>
      <c r="O200" s="178"/>
      <c r="P200" s="179">
        <f>P201</f>
        <v>0</v>
      </c>
      <c r="Q200" s="178"/>
      <c r="R200" s="179">
        <f>R201</f>
        <v>0</v>
      </c>
      <c r="S200" s="178"/>
      <c r="T200" s="180">
        <f>T201</f>
        <v>0</v>
      </c>
      <c r="AR200" s="181" t="s">
        <v>80</v>
      </c>
      <c r="AT200" s="182" t="s">
        <v>71</v>
      </c>
      <c r="AU200" s="182" t="s">
        <v>80</v>
      </c>
      <c r="AY200" s="181" t="s">
        <v>129</v>
      </c>
      <c r="BK200" s="183">
        <f>BK201</f>
        <v>0</v>
      </c>
    </row>
    <row r="201" spans="1:65" s="2" customFormat="1" ht="16.5" customHeight="1">
      <c r="A201" s="33"/>
      <c r="B201" s="34"/>
      <c r="C201" s="186" t="s">
        <v>7</v>
      </c>
      <c r="D201" s="186" t="s">
        <v>132</v>
      </c>
      <c r="E201" s="187" t="s">
        <v>225</v>
      </c>
      <c r="F201" s="188" t="s">
        <v>226</v>
      </c>
      <c r="G201" s="189" t="s">
        <v>206</v>
      </c>
      <c r="H201" s="190">
        <v>2.528</v>
      </c>
      <c r="I201" s="191"/>
      <c r="J201" s="192">
        <f>ROUND(I201*H201,2)</f>
        <v>0</v>
      </c>
      <c r="K201" s="193"/>
      <c r="L201" s="38"/>
      <c r="M201" s="194" t="s">
        <v>1</v>
      </c>
      <c r="N201" s="195" t="s">
        <v>37</v>
      </c>
      <c r="O201" s="70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8" t="s">
        <v>136</v>
      </c>
      <c r="AT201" s="198" t="s">
        <v>132</v>
      </c>
      <c r="AU201" s="198" t="s">
        <v>82</v>
      </c>
      <c r="AY201" s="16" t="s">
        <v>129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6" t="s">
        <v>80</v>
      </c>
      <c r="BK201" s="199">
        <f>ROUND(I201*H201,2)</f>
        <v>0</v>
      </c>
      <c r="BL201" s="16" t="s">
        <v>136</v>
      </c>
      <c r="BM201" s="198" t="s">
        <v>227</v>
      </c>
    </row>
    <row r="202" spans="2:63" s="12" customFormat="1" ht="25.9" customHeight="1">
      <c r="B202" s="170"/>
      <c r="C202" s="171"/>
      <c r="D202" s="172" t="s">
        <v>71</v>
      </c>
      <c r="E202" s="173" t="s">
        <v>228</v>
      </c>
      <c r="F202" s="173" t="s">
        <v>229</v>
      </c>
      <c r="G202" s="171"/>
      <c r="H202" s="171"/>
      <c r="I202" s="174"/>
      <c r="J202" s="175">
        <f>BK202</f>
        <v>0</v>
      </c>
      <c r="K202" s="171"/>
      <c r="L202" s="176"/>
      <c r="M202" s="177"/>
      <c r="N202" s="178"/>
      <c r="O202" s="178"/>
      <c r="P202" s="179">
        <f>P203+P214+P225+P239+P287+P292+P298+P304+P325+P350</f>
        <v>0</v>
      </c>
      <c r="Q202" s="178"/>
      <c r="R202" s="179">
        <f>R203+R214+R225+R239+R287+R292+R298+R304+R325+R350</f>
        <v>0</v>
      </c>
      <c r="S202" s="178"/>
      <c r="T202" s="180">
        <f>T203+T214+T225+T239+T287+T292+T298+T304+T325+T350</f>
        <v>0</v>
      </c>
      <c r="AR202" s="181" t="s">
        <v>82</v>
      </c>
      <c r="AT202" s="182" t="s">
        <v>71</v>
      </c>
      <c r="AU202" s="182" t="s">
        <v>72</v>
      </c>
      <c r="AY202" s="181" t="s">
        <v>129</v>
      </c>
      <c r="BK202" s="183">
        <f>BK203+BK214+BK225+BK239+BK287+BK292+BK298+BK304+BK325+BK350</f>
        <v>0</v>
      </c>
    </row>
    <row r="203" spans="2:63" s="12" customFormat="1" ht="22.9" customHeight="1">
      <c r="B203" s="170"/>
      <c r="C203" s="171"/>
      <c r="D203" s="172" t="s">
        <v>71</v>
      </c>
      <c r="E203" s="184" t="s">
        <v>230</v>
      </c>
      <c r="F203" s="184" t="s">
        <v>231</v>
      </c>
      <c r="G203" s="171"/>
      <c r="H203" s="171"/>
      <c r="I203" s="174"/>
      <c r="J203" s="185">
        <f>BK203</f>
        <v>0</v>
      </c>
      <c r="K203" s="171"/>
      <c r="L203" s="176"/>
      <c r="M203" s="177"/>
      <c r="N203" s="178"/>
      <c r="O203" s="178"/>
      <c r="P203" s="179">
        <f>SUM(P204:P213)</f>
        <v>0</v>
      </c>
      <c r="Q203" s="178"/>
      <c r="R203" s="179">
        <f>SUM(R204:R213)</f>
        <v>0</v>
      </c>
      <c r="S203" s="178"/>
      <c r="T203" s="180">
        <f>SUM(T204:T213)</f>
        <v>0</v>
      </c>
      <c r="AR203" s="181" t="s">
        <v>82</v>
      </c>
      <c r="AT203" s="182" t="s">
        <v>71</v>
      </c>
      <c r="AU203" s="182" t="s">
        <v>80</v>
      </c>
      <c r="AY203" s="181" t="s">
        <v>129</v>
      </c>
      <c r="BK203" s="183">
        <f>SUM(BK204:BK213)</f>
        <v>0</v>
      </c>
    </row>
    <row r="204" spans="1:65" s="2" customFormat="1" ht="33" customHeight="1">
      <c r="A204" s="33"/>
      <c r="B204" s="34"/>
      <c r="C204" s="186" t="s">
        <v>186</v>
      </c>
      <c r="D204" s="186" t="s">
        <v>132</v>
      </c>
      <c r="E204" s="187" t="s">
        <v>232</v>
      </c>
      <c r="F204" s="188" t="s">
        <v>233</v>
      </c>
      <c r="G204" s="189" t="s">
        <v>135</v>
      </c>
      <c r="H204" s="190">
        <v>8.666</v>
      </c>
      <c r="I204" s="191"/>
      <c r="J204" s="192">
        <f>ROUND(I204*H204,2)</f>
        <v>0</v>
      </c>
      <c r="K204" s="193"/>
      <c r="L204" s="38"/>
      <c r="M204" s="194" t="s">
        <v>1</v>
      </c>
      <c r="N204" s="195" t="s">
        <v>37</v>
      </c>
      <c r="O204" s="70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8" t="s">
        <v>171</v>
      </c>
      <c r="AT204" s="198" t="s">
        <v>132</v>
      </c>
      <c r="AU204" s="198" t="s">
        <v>82</v>
      </c>
      <c r="AY204" s="16" t="s">
        <v>129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6" t="s">
        <v>80</v>
      </c>
      <c r="BK204" s="199">
        <f>ROUND(I204*H204,2)</f>
        <v>0</v>
      </c>
      <c r="BL204" s="16" t="s">
        <v>171</v>
      </c>
      <c r="BM204" s="198" t="s">
        <v>234</v>
      </c>
    </row>
    <row r="205" spans="2:51" s="13" customFormat="1" ht="12">
      <c r="B205" s="200"/>
      <c r="C205" s="201"/>
      <c r="D205" s="202" t="s">
        <v>137</v>
      </c>
      <c r="E205" s="203" t="s">
        <v>1</v>
      </c>
      <c r="F205" s="204" t="s">
        <v>172</v>
      </c>
      <c r="G205" s="201"/>
      <c r="H205" s="205">
        <v>4.956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137</v>
      </c>
      <c r="AU205" s="211" t="s">
        <v>82</v>
      </c>
      <c r="AV205" s="13" t="s">
        <v>82</v>
      </c>
      <c r="AW205" s="13" t="s">
        <v>29</v>
      </c>
      <c r="AX205" s="13" t="s">
        <v>72</v>
      </c>
      <c r="AY205" s="211" t="s">
        <v>129</v>
      </c>
    </row>
    <row r="206" spans="2:51" s="13" customFormat="1" ht="12">
      <c r="B206" s="200"/>
      <c r="C206" s="201"/>
      <c r="D206" s="202" t="s">
        <v>137</v>
      </c>
      <c r="E206" s="203" t="s">
        <v>1</v>
      </c>
      <c r="F206" s="204" t="s">
        <v>173</v>
      </c>
      <c r="G206" s="201"/>
      <c r="H206" s="205">
        <v>3.71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137</v>
      </c>
      <c r="AU206" s="211" t="s">
        <v>82</v>
      </c>
      <c r="AV206" s="13" t="s">
        <v>82</v>
      </c>
      <c r="AW206" s="13" t="s">
        <v>29</v>
      </c>
      <c r="AX206" s="13" t="s">
        <v>72</v>
      </c>
      <c r="AY206" s="211" t="s">
        <v>129</v>
      </c>
    </row>
    <row r="207" spans="2:51" s="14" customFormat="1" ht="12">
      <c r="B207" s="212"/>
      <c r="C207" s="213"/>
      <c r="D207" s="202" t="s">
        <v>137</v>
      </c>
      <c r="E207" s="214" t="s">
        <v>1</v>
      </c>
      <c r="F207" s="215" t="s">
        <v>139</v>
      </c>
      <c r="G207" s="213"/>
      <c r="H207" s="216">
        <v>8.666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137</v>
      </c>
      <c r="AU207" s="222" t="s">
        <v>82</v>
      </c>
      <c r="AV207" s="14" t="s">
        <v>136</v>
      </c>
      <c r="AW207" s="14" t="s">
        <v>29</v>
      </c>
      <c r="AX207" s="14" t="s">
        <v>80</v>
      </c>
      <c r="AY207" s="222" t="s">
        <v>129</v>
      </c>
    </row>
    <row r="208" spans="1:65" s="2" customFormat="1" ht="24.2" customHeight="1">
      <c r="A208" s="33"/>
      <c r="B208" s="34"/>
      <c r="C208" s="223" t="s">
        <v>235</v>
      </c>
      <c r="D208" s="223" t="s">
        <v>183</v>
      </c>
      <c r="E208" s="224" t="s">
        <v>236</v>
      </c>
      <c r="F208" s="225" t="s">
        <v>237</v>
      </c>
      <c r="G208" s="226" t="s">
        <v>238</v>
      </c>
      <c r="H208" s="227">
        <v>40</v>
      </c>
      <c r="I208" s="228"/>
      <c r="J208" s="229">
        <f>ROUND(I208*H208,2)</f>
        <v>0</v>
      </c>
      <c r="K208" s="230"/>
      <c r="L208" s="231"/>
      <c r="M208" s="232" t="s">
        <v>1</v>
      </c>
      <c r="N208" s="233" t="s">
        <v>37</v>
      </c>
      <c r="O208" s="70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8" t="s">
        <v>207</v>
      </c>
      <c r="AT208" s="198" t="s">
        <v>183</v>
      </c>
      <c r="AU208" s="198" t="s">
        <v>82</v>
      </c>
      <c r="AY208" s="16" t="s">
        <v>129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6" t="s">
        <v>80</v>
      </c>
      <c r="BK208" s="199">
        <f>ROUND(I208*H208,2)</f>
        <v>0</v>
      </c>
      <c r="BL208" s="16" t="s">
        <v>171</v>
      </c>
      <c r="BM208" s="198" t="s">
        <v>239</v>
      </c>
    </row>
    <row r="209" spans="1:65" s="2" customFormat="1" ht="24.2" customHeight="1">
      <c r="A209" s="33"/>
      <c r="B209" s="34"/>
      <c r="C209" s="186" t="s">
        <v>189</v>
      </c>
      <c r="D209" s="186" t="s">
        <v>132</v>
      </c>
      <c r="E209" s="187" t="s">
        <v>240</v>
      </c>
      <c r="F209" s="188" t="s">
        <v>241</v>
      </c>
      <c r="G209" s="189" t="s">
        <v>142</v>
      </c>
      <c r="H209" s="190">
        <v>13.89</v>
      </c>
      <c r="I209" s="191"/>
      <c r="J209" s="192">
        <f>ROUND(I209*H209,2)</f>
        <v>0</v>
      </c>
      <c r="K209" s="193"/>
      <c r="L209" s="38"/>
      <c r="M209" s="194" t="s">
        <v>1</v>
      </c>
      <c r="N209" s="195" t="s">
        <v>37</v>
      </c>
      <c r="O209" s="70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8" t="s">
        <v>171</v>
      </c>
      <c r="AT209" s="198" t="s">
        <v>132</v>
      </c>
      <c r="AU209" s="198" t="s">
        <v>82</v>
      </c>
      <c r="AY209" s="16" t="s">
        <v>129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6" t="s">
        <v>80</v>
      </c>
      <c r="BK209" s="199">
        <f>ROUND(I209*H209,2)</f>
        <v>0</v>
      </c>
      <c r="BL209" s="16" t="s">
        <v>171</v>
      </c>
      <c r="BM209" s="198" t="s">
        <v>242</v>
      </c>
    </row>
    <row r="210" spans="2:51" s="13" customFormat="1" ht="12">
      <c r="B210" s="200"/>
      <c r="C210" s="201"/>
      <c r="D210" s="202" t="s">
        <v>137</v>
      </c>
      <c r="E210" s="203" t="s">
        <v>1</v>
      </c>
      <c r="F210" s="204" t="s">
        <v>243</v>
      </c>
      <c r="G210" s="201"/>
      <c r="H210" s="205">
        <v>13.89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137</v>
      </c>
      <c r="AU210" s="211" t="s">
        <v>82</v>
      </c>
      <c r="AV210" s="13" t="s">
        <v>82</v>
      </c>
      <c r="AW210" s="13" t="s">
        <v>29</v>
      </c>
      <c r="AX210" s="13" t="s">
        <v>72</v>
      </c>
      <c r="AY210" s="211" t="s">
        <v>129</v>
      </c>
    </row>
    <row r="211" spans="2:51" s="14" customFormat="1" ht="12">
      <c r="B211" s="212"/>
      <c r="C211" s="213"/>
      <c r="D211" s="202" t="s">
        <v>137</v>
      </c>
      <c r="E211" s="214" t="s">
        <v>1</v>
      </c>
      <c r="F211" s="215" t="s">
        <v>139</v>
      </c>
      <c r="G211" s="213"/>
      <c r="H211" s="216">
        <v>13.89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137</v>
      </c>
      <c r="AU211" s="222" t="s">
        <v>82</v>
      </c>
      <c r="AV211" s="14" t="s">
        <v>136</v>
      </c>
      <c r="AW211" s="14" t="s">
        <v>29</v>
      </c>
      <c r="AX211" s="14" t="s">
        <v>80</v>
      </c>
      <c r="AY211" s="222" t="s">
        <v>129</v>
      </c>
    </row>
    <row r="212" spans="1:65" s="2" customFormat="1" ht="16.5" customHeight="1">
      <c r="A212" s="33"/>
      <c r="B212" s="34"/>
      <c r="C212" s="223" t="s">
        <v>244</v>
      </c>
      <c r="D212" s="223" t="s">
        <v>183</v>
      </c>
      <c r="E212" s="224" t="s">
        <v>245</v>
      </c>
      <c r="F212" s="225" t="s">
        <v>246</v>
      </c>
      <c r="G212" s="226" t="s">
        <v>142</v>
      </c>
      <c r="H212" s="227">
        <v>13.89</v>
      </c>
      <c r="I212" s="228"/>
      <c r="J212" s="229">
        <f>ROUND(I212*H212,2)</f>
        <v>0</v>
      </c>
      <c r="K212" s="230"/>
      <c r="L212" s="231"/>
      <c r="M212" s="232" t="s">
        <v>1</v>
      </c>
      <c r="N212" s="233" t="s">
        <v>37</v>
      </c>
      <c r="O212" s="70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8" t="s">
        <v>207</v>
      </c>
      <c r="AT212" s="198" t="s">
        <v>183</v>
      </c>
      <c r="AU212" s="198" t="s">
        <v>82</v>
      </c>
      <c r="AY212" s="16" t="s">
        <v>129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6" t="s">
        <v>80</v>
      </c>
      <c r="BK212" s="199">
        <f>ROUND(I212*H212,2)</f>
        <v>0</v>
      </c>
      <c r="BL212" s="16" t="s">
        <v>171</v>
      </c>
      <c r="BM212" s="198" t="s">
        <v>247</v>
      </c>
    </row>
    <row r="213" spans="1:65" s="2" customFormat="1" ht="24.2" customHeight="1">
      <c r="A213" s="33"/>
      <c r="B213" s="34"/>
      <c r="C213" s="186" t="s">
        <v>194</v>
      </c>
      <c r="D213" s="186" t="s">
        <v>132</v>
      </c>
      <c r="E213" s="187" t="s">
        <v>248</v>
      </c>
      <c r="F213" s="188" t="s">
        <v>249</v>
      </c>
      <c r="G213" s="189" t="s">
        <v>250</v>
      </c>
      <c r="H213" s="234"/>
      <c r="I213" s="191"/>
      <c r="J213" s="192">
        <f>ROUND(I213*H213,2)</f>
        <v>0</v>
      </c>
      <c r="K213" s="193"/>
      <c r="L213" s="38"/>
      <c r="M213" s="194" t="s">
        <v>1</v>
      </c>
      <c r="N213" s="195" t="s">
        <v>37</v>
      </c>
      <c r="O213" s="70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8" t="s">
        <v>171</v>
      </c>
      <c r="AT213" s="198" t="s">
        <v>132</v>
      </c>
      <c r="AU213" s="198" t="s">
        <v>82</v>
      </c>
      <c r="AY213" s="16" t="s">
        <v>129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6" t="s">
        <v>80</v>
      </c>
      <c r="BK213" s="199">
        <f>ROUND(I213*H213,2)</f>
        <v>0</v>
      </c>
      <c r="BL213" s="16" t="s">
        <v>171</v>
      </c>
      <c r="BM213" s="198" t="s">
        <v>251</v>
      </c>
    </row>
    <row r="214" spans="2:63" s="12" customFormat="1" ht="22.9" customHeight="1">
      <c r="B214" s="170"/>
      <c r="C214" s="171"/>
      <c r="D214" s="172" t="s">
        <v>71</v>
      </c>
      <c r="E214" s="184" t="s">
        <v>252</v>
      </c>
      <c r="F214" s="184" t="s">
        <v>253</v>
      </c>
      <c r="G214" s="171"/>
      <c r="H214" s="171"/>
      <c r="I214" s="174"/>
      <c r="J214" s="185">
        <f>BK214</f>
        <v>0</v>
      </c>
      <c r="K214" s="171"/>
      <c r="L214" s="176"/>
      <c r="M214" s="177"/>
      <c r="N214" s="178"/>
      <c r="O214" s="178"/>
      <c r="P214" s="179">
        <f>SUM(P215:P224)</f>
        <v>0</v>
      </c>
      <c r="Q214" s="178"/>
      <c r="R214" s="179">
        <f>SUM(R215:R224)</f>
        <v>0</v>
      </c>
      <c r="S214" s="178"/>
      <c r="T214" s="180">
        <f>SUM(T215:T224)</f>
        <v>0</v>
      </c>
      <c r="AR214" s="181" t="s">
        <v>82</v>
      </c>
      <c r="AT214" s="182" t="s">
        <v>71</v>
      </c>
      <c r="AU214" s="182" t="s">
        <v>80</v>
      </c>
      <c r="AY214" s="181" t="s">
        <v>129</v>
      </c>
      <c r="BK214" s="183">
        <f>SUM(BK215:BK224)</f>
        <v>0</v>
      </c>
    </row>
    <row r="215" spans="1:65" s="2" customFormat="1" ht="21.75" customHeight="1">
      <c r="A215" s="33"/>
      <c r="B215" s="34"/>
      <c r="C215" s="186" t="s">
        <v>254</v>
      </c>
      <c r="D215" s="186" t="s">
        <v>132</v>
      </c>
      <c r="E215" s="187" t="s">
        <v>255</v>
      </c>
      <c r="F215" s="188" t="s">
        <v>256</v>
      </c>
      <c r="G215" s="189" t="s">
        <v>257</v>
      </c>
      <c r="H215" s="190">
        <v>1</v>
      </c>
      <c r="I215" s="191"/>
      <c r="J215" s="192">
        <f>ROUND(I215*H215,2)</f>
        <v>0</v>
      </c>
      <c r="K215" s="193"/>
      <c r="L215" s="38"/>
      <c r="M215" s="194" t="s">
        <v>1</v>
      </c>
      <c r="N215" s="195" t="s">
        <v>37</v>
      </c>
      <c r="O215" s="70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171</v>
      </c>
      <c r="AT215" s="198" t="s">
        <v>132</v>
      </c>
      <c r="AU215" s="198" t="s">
        <v>82</v>
      </c>
      <c r="AY215" s="16" t="s">
        <v>129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6" t="s">
        <v>80</v>
      </c>
      <c r="BK215" s="199">
        <f>ROUND(I215*H215,2)</f>
        <v>0</v>
      </c>
      <c r="BL215" s="16" t="s">
        <v>171</v>
      </c>
      <c r="BM215" s="198" t="s">
        <v>258</v>
      </c>
    </row>
    <row r="216" spans="2:51" s="13" customFormat="1" ht="12">
      <c r="B216" s="200"/>
      <c r="C216" s="201"/>
      <c r="D216" s="202" t="s">
        <v>137</v>
      </c>
      <c r="E216" s="203" t="s">
        <v>1</v>
      </c>
      <c r="F216" s="204" t="s">
        <v>80</v>
      </c>
      <c r="G216" s="201"/>
      <c r="H216" s="205">
        <v>1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137</v>
      </c>
      <c r="AU216" s="211" t="s">
        <v>82</v>
      </c>
      <c r="AV216" s="13" t="s">
        <v>82</v>
      </c>
      <c r="AW216" s="13" t="s">
        <v>29</v>
      </c>
      <c r="AX216" s="13" t="s">
        <v>72</v>
      </c>
      <c r="AY216" s="211" t="s">
        <v>129</v>
      </c>
    </row>
    <row r="217" spans="2:51" s="14" customFormat="1" ht="12">
      <c r="B217" s="212"/>
      <c r="C217" s="213"/>
      <c r="D217" s="202" t="s">
        <v>137</v>
      </c>
      <c r="E217" s="214" t="s">
        <v>1</v>
      </c>
      <c r="F217" s="215" t="s">
        <v>139</v>
      </c>
      <c r="G217" s="213"/>
      <c r="H217" s="216">
        <v>1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137</v>
      </c>
      <c r="AU217" s="222" t="s">
        <v>82</v>
      </c>
      <c r="AV217" s="14" t="s">
        <v>136</v>
      </c>
      <c r="AW217" s="14" t="s">
        <v>29</v>
      </c>
      <c r="AX217" s="14" t="s">
        <v>80</v>
      </c>
      <c r="AY217" s="222" t="s">
        <v>129</v>
      </c>
    </row>
    <row r="218" spans="1:65" s="2" customFormat="1" ht="16.5" customHeight="1">
      <c r="A218" s="33"/>
      <c r="B218" s="34"/>
      <c r="C218" s="186" t="s">
        <v>197</v>
      </c>
      <c r="D218" s="186" t="s">
        <v>132</v>
      </c>
      <c r="E218" s="187" t="s">
        <v>259</v>
      </c>
      <c r="F218" s="188" t="s">
        <v>260</v>
      </c>
      <c r="G218" s="189" t="s">
        <v>142</v>
      </c>
      <c r="H218" s="190">
        <v>5.3</v>
      </c>
      <c r="I218" s="191"/>
      <c r="J218" s="192">
        <f>ROUND(I218*H218,2)</f>
        <v>0</v>
      </c>
      <c r="K218" s="193"/>
      <c r="L218" s="38"/>
      <c r="M218" s="194" t="s">
        <v>1</v>
      </c>
      <c r="N218" s="195" t="s">
        <v>37</v>
      </c>
      <c r="O218" s="70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171</v>
      </c>
      <c r="AT218" s="198" t="s">
        <v>132</v>
      </c>
      <c r="AU218" s="198" t="s">
        <v>82</v>
      </c>
      <c r="AY218" s="16" t="s">
        <v>129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6" t="s">
        <v>80</v>
      </c>
      <c r="BK218" s="199">
        <f>ROUND(I218*H218,2)</f>
        <v>0</v>
      </c>
      <c r="BL218" s="16" t="s">
        <v>171</v>
      </c>
      <c r="BM218" s="198" t="s">
        <v>261</v>
      </c>
    </row>
    <row r="219" spans="2:51" s="13" customFormat="1" ht="12">
      <c r="B219" s="200"/>
      <c r="C219" s="201"/>
      <c r="D219" s="202" t="s">
        <v>137</v>
      </c>
      <c r="E219" s="203" t="s">
        <v>1</v>
      </c>
      <c r="F219" s="204" t="s">
        <v>262</v>
      </c>
      <c r="G219" s="201"/>
      <c r="H219" s="205">
        <v>5.3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137</v>
      </c>
      <c r="AU219" s="211" t="s">
        <v>82</v>
      </c>
      <c r="AV219" s="13" t="s">
        <v>82</v>
      </c>
      <c r="AW219" s="13" t="s">
        <v>29</v>
      </c>
      <c r="AX219" s="13" t="s">
        <v>72</v>
      </c>
      <c r="AY219" s="211" t="s">
        <v>129</v>
      </c>
    </row>
    <row r="220" spans="2:51" s="14" customFormat="1" ht="12">
      <c r="B220" s="212"/>
      <c r="C220" s="213"/>
      <c r="D220" s="202" t="s">
        <v>137</v>
      </c>
      <c r="E220" s="214" t="s">
        <v>1</v>
      </c>
      <c r="F220" s="215" t="s">
        <v>139</v>
      </c>
      <c r="G220" s="213"/>
      <c r="H220" s="216">
        <v>5.3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137</v>
      </c>
      <c r="AU220" s="222" t="s">
        <v>82</v>
      </c>
      <c r="AV220" s="14" t="s">
        <v>136</v>
      </c>
      <c r="AW220" s="14" t="s">
        <v>29</v>
      </c>
      <c r="AX220" s="14" t="s">
        <v>80</v>
      </c>
      <c r="AY220" s="222" t="s">
        <v>129</v>
      </c>
    </row>
    <row r="221" spans="1:65" s="2" customFormat="1" ht="21.75" customHeight="1">
      <c r="A221" s="33"/>
      <c r="B221" s="34"/>
      <c r="C221" s="186" t="s">
        <v>263</v>
      </c>
      <c r="D221" s="186" t="s">
        <v>132</v>
      </c>
      <c r="E221" s="187" t="s">
        <v>264</v>
      </c>
      <c r="F221" s="188" t="s">
        <v>265</v>
      </c>
      <c r="G221" s="189" t="s">
        <v>142</v>
      </c>
      <c r="H221" s="190">
        <v>5.3</v>
      </c>
      <c r="I221" s="191"/>
      <c r="J221" s="192">
        <f>ROUND(I221*H221,2)</f>
        <v>0</v>
      </c>
      <c r="K221" s="193"/>
      <c r="L221" s="38"/>
      <c r="M221" s="194" t="s">
        <v>1</v>
      </c>
      <c r="N221" s="195" t="s">
        <v>37</v>
      </c>
      <c r="O221" s="70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8" t="s">
        <v>171</v>
      </c>
      <c r="AT221" s="198" t="s">
        <v>132</v>
      </c>
      <c r="AU221" s="198" t="s">
        <v>82</v>
      </c>
      <c r="AY221" s="16" t="s">
        <v>129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6" t="s">
        <v>80</v>
      </c>
      <c r="BK221" s="199">
        <f>ROUND(I221*H221,2)</f>
        <v>0</v>
      </c>
      <c r="BL221" s="16" t="s">
        <v>171</v>
      </c>
      <c r="BM221" s="198" t="s">
        <v>266</v>
      </c>
    </row>
    <row r="222" spans="2:51" s="13" customFormat="1" ht="12">
      <c r="B222" s="200"/>
      <c r="C222" s="201"/>
      <c r="D222" s="202" t="s">
        <v>137</v>
      </c>
      <c r="E222" s="203" t="s">
        <v>1</v>
      </c>
      <c r="F222" s="204" t="s">
        <v>262</v>
      </c>
      <c r="G222" s="201"/>
      <c r="H222" s="205">
        <v>5.3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137</v>
      </c>
      <c r="AU222" s="211" t="s">
        <v>82</v>
      </c>
      <c r="AV222" s="13" t="s">
        <v>82</v>
      </c>
      <c r="AW222" s="13" t="s">
        <v>29</v>
      </c>
      <c r="AX222" s="13" t="s">
        <v>72</v>
      </c>
      <c r="AY222" s="211" t="s">
        <v>129</v>
      </c>
    </row>
    <row r="223" spans="2:51" s="14" customFormat="1" ht="12">
      <c r="B223" s="212"/>
      <c r="C223" s="213"/>
      <c r="D223" s="202" t="s">
        <v>137</v>
      </c>
      <c r="E223" s="214" t="s">
        <v>1</v>
      </c>
      <c r="F223" s="215" t="s">
        <v>139</v>
      </c>
      <c r="G223" s="213"/>
      <c r="H223" s="216">
        <v>5.3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137</v>
      </c>
      <c r="AU223" s="222" t="s">
        <v>82</v>
      </c>
      <c r="AV223" s="14" t="s">
        <v>136</v>
      </c>
      <c r="AW223" s="14" t="s">
        <v>29</v>
      </c>
      <c r="AX223" s="14" t="s">
        <v>80</v>
      </c>
      <c r="AY223" s="222" t="s">
        <v>129</v>
      </c>
    </row>
    <row r="224" spans="1:65" s="2" customFormat="1" ht="24.2" customHeight="1">
      <c r="A224" s="33"/>
      <c r="B224" s="34"/>
      <c r="C224" s="186" t="s">
        <v>157</v>
      </c>
      <c r="D224" s="186" t="s">
        <v>132</v>
      </c>
      <c r="E224" s="187" t="s">
        <v>267</v>
      </c>
      <c r="F224" s="188" t="s">
        <v>268</v>
      </c>
      <c r="G224" s="189" t="s">
        <v>250</v>
      </c>
      <c r="H224" s="234"/>
      <c r="I224" s="191"/>
      <c r="J224" s="192">
        <f>ROUND(I224*H224,2)</f>
        <v>0</v>
      </c>
      <c r="K224" s="193"/>
      <c r="L224" s="38"/>
      <c r="M224" s="194" t="s">
        <v>1</v>
      </c>
      <c r="N224" s="195" t="s">
        <v>37</v>
      </c>
      <c r="O224" s="70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8" t="s">
        <v>171</v>
      </c>
      <c r="AT224" s="198" t="s">
        <v>132</v>
      </c>
      <c r="AU224" s="198" t="s">
        <v>82</v>
      </c>
      <c r="AY224" s="16" t="s">
        <v>129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6" t="s">
        <v>80</v>
      </c>
      <c r="BK224" s="199">
        <f>ROUND(I224*H224,2)</f>
        <v>0</v>
      </c>
      <c r="BL224" s="16" t="s">
        <v>171</v>
      </c>
      <c r="BM224" s="198" t="s">
        <v>269</v>
      </c>
    </row>
    <row r="225" spans="2:63" s="12" customFormat="1" ht="22.9" customHeight="1">
      <c r="B225" s="170"/>
      <c r="C225" s="171"/>
      <c r="D225" s="172" t="s">
        <v>71</v>
      </c>
      <c r="E225" s="184" t="s">
        <v>270</v>
      </c>
      <c r="F225" s="184" t="s">
        <v>271</v>
      </c>
      <c r="G225" s="171"/>
      <c r="H225" s="171"/>
      <c r="I225" s="174"/>
      <c r="J225" s="185">
        <f>BK225</f>
        <v>0</v>
      </c>
      <c r="K225" s="171"/>
      <c r="L225" s="176"/>
      <c r="M225" s="177"/>
      <c r="N225" s="178"/>
      <c r="O225" s="178"/>
      <c r="P225" s="179">
        <f>SUM(P226:P238)</f>
        <v>0</v>
      </c>
      <c r="Q225" s="178"/>
      <c r="R225" s="179">
        <f>SUM(R226:R238)</f>
        <v>0</v>
      </c>
      <c r="S225" s="178"/>
      <c r="T225" s="180">
        <f>SUM(T226:T238)</f>
        <v>0</v>
      </c>
      <c r="AR225" s="181" t="s">
        <v>82</v>
      </c>
      <c r="AT225" s="182" t="s">
        <v>71</v>
      </c>
      <c r="AU225" s="182" t="s">
        <v>80</v>
      </c>
      <c r="AY225" s="181" t="s">
        <v>129</v>
      </c>
      <c r="BK225" s="183">
        <f>SUM(BK226:BK238)</f>
        <v>0</v>
      </c>
    </row>
    <row r="226" spans="1:65" s="2" customFormat="1" ht="21.75" customHeight="1">
      <c r="A226" s="33"/>
      <c r="B226" s="34"/>
      <c r="C226" s="186" t="s">
        <v>272</v>
      </c>
      <c r="D226" s="186" t="s">
        <v>132</v>
      </c>
      <c r="E226" s="187" t="s">
        <v>273</v>
      </c>
      <c r="F226" s="188" t="s">
        <v>274</v>
      </c>
      <c r="G226" s="189" t="s">
        <v>257</v>
      </c>
      <c r="H226" s="190">
        <v>1</v>
      </c>
      <c r="I226" s="191"/>
      <c r="J226" s="192">
        <f>ROUND(I226*H226,2)</f>
        <v>0</v>
      </c>
      <c r="K226" s="193"/>
      <c r="L226" s="38"/>
      <c r="M226" s="194" t="s">
        <v>1</v>
      </c>
      <c r="N226" s="195" t="s">
        <v>37</v>
      </c>
      <c r="O226" s="70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8" t="s">
        <v>171</v>
      </c>
      <c r="AT226" s="198" t="s">
        <v>132</v>
      </c>
      <c r="AU226" s="198" t="s">
        <v>82</v>
      </c>
      <c r="AY226" s="16" t="s">
        <v>129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6" t="s">
        <v>80</v>
      </c>
      <c r="BK226" s="199">
        <f>ROUND(I226*H226,2)</f>
        <v>0</v>
      </c>
      <c r="BL226" s="16" t="s">
        <v>171</v>
      </c>
      <c r="BM226" s="198" t="s">
        <v>275</v>
      </c>
    </row>
    <row r="227" spans="2:51" s="13" customFormat="1" ht="12">
      <c r="B227" s="200"/>
      <c r="C227" s="201"/>
      <c r="D227" s="202" t="s">
        <v>137</v>
      </c>
      <c r="E227" s="203" t="s">
        <v>1</v>
      </c>
      <c r="F227" s="204" t="s">
        <v>80</v>
      </c>
      <c r="G227" s="201"/>
      <c r="H227" s="205">
        <v>1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137</v>
      </c>
      <c r="AU227" s="211" t="s">
        <v>82</v>
      </c>
      <c r="AV227" s="13" t="s">
        <v>82</v>
      </c>
      <c r="AW227" s="13" t="s">
        <v>29</v>
      </c>
      <c r="AX227" s="13" t="s">
        <v>72</v>
      </c>
      <c r="AY227" s="211" t="s">
        <v>129</v>
      </c>
    </row>
    <row r="228" spans="2:51" s="14" customFormat="1" ht="12">
      <c r="B228" s="212"/>
      <c r="C228" s="213"/>
      <c r="D228" s="202" t="s">
        <v>137</v>
      </c>
      <c r="E228" s="214" t="s">
        <v>1</v>
      </c>
      <c r="F228" s="215" t="s">
        <v>139</v>
      </c>
      <c r="G228" s="213"/>
      <c r="H228" s="216">
        <v>1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137</v>
      </c>
      <c r="AU228" s="222" t="s">
        <v>82</v>
      </c>
      <c r="AV228" s="14" t="s">
        <v>136</v>
      </c>
      <c r="AW228" s="14" t="s">
        <v>29</v>
      </c>
      <c r="AX228" s="14" t="s">
        <v>80</v>
      </c>
      <c r="AY228" s="222" t="s">
        <v>129</v>
      </c>
    </row>
    <row r="229" spans="1:65" s="2" customFormat="1" ht="24.2" customHeight="1">
      <c r="A229" s="33"/>
      <c r="B229" s="34"/>
      <c r="C229" s="186" t="s">
        <v>207</v>
      </c>
      <c r="D229" s="186" t="s">
        <v>132</v>
      </c>
      <c r="E229" s="187" t="s">
        <v>276</v>
      </c>
      <c r="F229" s="188" t="s">
        <v>277</v>
      </c>
      <c r="G229" s="189" t="s">
        <v>142</v>
      </c>
      <c r="H229" s="190">
        <v>10.3</v>
      </c>
      <c r="I229" s="191"/>
      <c r="J229" s="192">
        <f>ROUND(I229*H229,2)</f>
        <v>0</v>
      </c>
      <c r="K229" s="193"/>
      <c r="L229" s="38"/>
      <c r="M229" s="194" t="s">
        <v>1</v>
      </c>
      <c r="N229" s="195" t="s">
        <v>37</v>
      </c>
      <c r="O229" s="70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8" t="s">
        <v>171</v>
      </c>
      <c r="AT229" s="198" t="s">
        <v>132</v>
      </c>
      <c r="AU229" s="198" t="s">
        <v>82</v>
      </c>
      <c r="AY229" s="16" t="s">
        <v>129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6" t="s">
        <v>80</v>
      </c>
      <c r="BK229" s="199">
        <f>ROUND(I229*H229,2)</f>
        <v>0</v>
      </c>
      <c r="BL229" s="16" t="s">
        <v>171</v>
      </c>
      <c r="BM229" s="198" t="s">
        <v>278</v>
      </c>
    </row>
    <row r="230" spans="2:51" s="13" customFormat="1" ht="12">
      <c r="B230" s="200"/>
      <c r="C230" s="201"/>
      <c r="D230" s="202" t="s">
        <v>137</v>
      </c>
      <c r="E230" s="203" t="s">
        <v>1</v>
      </c>
      <c r="F230" s="204" t="s">
        <v>279</v>
      </c>
      <c r="G230" s="201"/>
      <c r="H230" s="205">
        <v>10.3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137</v>
      </c>
      <c r="AU230" s="211" t="s">
        <v>82</v>
      </c>
      <c r="AV230" s="13" t="s">
        <v>82</v>
      </c>
      <c r="AW230" s="13" t="s">
        <v>29</v>
      </c>
      <c r="AX230" s="13" t="s">
        <v>72</v>
      </c>
      <c r="AY230" s="211" t="s">
        <v>129</v>
      </c>
    </row>
    <row r="231" spans="2:51" s="14" customFormat="1" ht="12">
      <c r="B231" s="212"/>
      <c r="C231" s="213"/>
      <c r="D231" s="202" t="s">
        <v>137</v>
      </c>
      <c r="E231" s="214" t="s">
        <v>1</v>
      </c>
      <c r="F231" s="215" t="s">
        <v>139</v>
      </c>
      <c r="G231" s="213"/>
      <c r="H231" s="216">
        <v>10.3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137</v>
      </c>
      <c r="AU231" s="222" t="s">
        <v>82</v>
      </c>
      <c r="AV231" s="14" t="s">
        <v>136</v>
      </c>
      <c r="AW231" s="14" t="s">
        <v>29</v>
      </c>
      <c r="AX231" s="14" t="s">
        <v>80</v>
      </c>
      <c r="AY231" s="222" t="s">
        <v>129</v>
      </c>
    </row>
    <row r="232" spans="1:65" s="2" customFormat="1" ht="37.9" customHeight="1">
      <c r="A232" s="33"/>
      <c r="B232" s="34"/>
      <c r="C232" s="186" t="s">
        <v>280</v>
      </c>
      <c r="D232" s="186" t="s">
        <v>132</v>
      </c>
      <c r="E232" s="187" t="s">
        <v>281</v>
      </c>
      <c r="F232" s="188" t="s">
        <v>282</v>
      </c>
      <c r="G232" s="189" t="s">
        <v>142</v>
      </c>
      <c r="H232" s="190">
        <v>10.3</v>
      </c>
      <c r="I232" s="191"/>
      <c r="J232" s="192">
        <f>ROUND(I232*H232,2)</f>
        <v>0</v>
      </c>
      <c r="K232" s="193"/>
      <c r="L232" s="38"/>
      <c r="M232" s="194" t="s">
        <v>1</v>
      </c>
      <c r="N232" s="195" t="s">
        <v>37</v>
      </c>
      <c r="O232" s="70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8" t="s">
        <v>171</v>
      </c>
      <c r="AT232" s="198" t="s">
        <v>132</v>
      </c>
      <c r="AU232" s="198" t="s">
        <v>82</v>
      </c>
      <c r="AY232" s="16" t="s">
        <v>129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6" t="s">
        <v>80</v>
      </c>
      <c r="BK232" s="199">
        <f>ROUND(I232*H232,2)</f>
        <v>0</v>
      </c>
      <c r="BL232" s="16" t="s">
        <v>171</v>
      </c>
      <c r="BM232" s="198" t="s">
        <v>283</v>
      </c>
    </row>
    <row r="233" spans="2:51" s="13" customFormat="1" ht="12">
      <c r="B233" s="200"/>
      <c r="C233" s="201"/>
      <c r="D233" s="202" t="s">
        <v>137</v>
      </c>
      <c r="E233" s="203" t="s">
        <v>1</v>
      </c>
      <c r="F233" s="204" t="s">
        <v>279</v>
      </c>
      <c r="G233" s="201"/>
      <c r="H233" s="205">
        <v>10.3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137</v>
      </c>
      <c r="AU233" s="211" t="s">
        <v>82</v>
      </c>
      <c r="AV233" s="13" t="s">
        <v>82</v>
      </c>
      <c r="AW233" s="13" t="s">
        <v>29</v>
      </c>
      <c r="AX233" s="13" t="s">
        <v>72</v>
      </c>
      <c r="AY233" s="211" t="s">
        <v>129</v>
      </c>
    </row>
    <row r="234" spans="2:51" s="14" customFormat="1" ht="12">
      <c r="B234" s="212"/>
      <c r="C234" s="213"/>
      <c r="D234" s="202" t="s">
        <v>137</v>
      </c>
      <c r="E234" s="214" t="s">
        <v>1</v>
      </c>
      <c r="F234" s="215" t="s">
        <v>139</v>
      </c>
      <c r="G234" s="213"/>
      <c r="H234" s="216">
        <v>10.3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137</v>
      </c>
      <c r="AU234" s="222" t="s">
        <v>82</v>
      </c>
      <c r="AV234" s="14" t="s">
        <v>136</v>
      </c>
      <c r="AW234" s="14" t="s">
        <v>29</v>
      </c>
      <c r="AX234" s="14" t="s">
        <v>80</v>
      </c>
      <c r="AY234" s="222" t="s">
        <v>129</v>
      </c>
    </row>
    <row r="235" spans="1:65" s="2" customFormat="1" ht="21.75" customHeight="1">
      <c r="A235" s="33"/>
      <c r="B235" s="34"/>
      <c r="C235" s="186" t="s">
        <v>211</v>
      </c>
      <c r="D235" s="186" t="s">
        <v>132</v>
      </c>
      <c r="E235" s="187" t="s">
        <v>284</v>
      </c>
      <c r="F235" s="188" t="s">
        <v>285</v>
      </c>
      <c r="G235" s="189" t="s">
        <v>142</v>
      </c>
      <c r="H235" s="190">
        <v>10.3</v>
      </c>
      <c r="I235" s="191"/>
      <c r="J235" s="192">
        <f>ROUND(I235*H235,2)</f>
        <v>0</v>
      </c>
      <c r="K235" s="193"/>
      <c r="L235" s="38"/>
      <c r="M235" s="194" t="s">
        <v>1</v>
      </c>
      <c r="N235" s="195" t="s">
        <v>37</v>
      </c>
      <c r="O235" s="70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171</v>
      </c>
      <c r="AT235" s="198" t="s">
        <v>132</v>
      </c>
      <c r="AU235" s="198" t="s">
        <v>82</v>
      </c>
      <c r="AY235" s="16" t="s">
        <v>129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6" t="s">
        <v>80</v>
      </c>
      <c r="BK235" s="199">
        <f>ROUND(I235*H235,2)</f>
        <v>0</v>
      </c>
      <c r="BL235" s="16" t="s">
        <v>171</v>
      </c>
      <c r="BM235" s="198" t="s">
        <v>286</v>
      </c>
    </row>
    <row r="236" spans="2:51" s="13" customFormat="1" ht="12">
      <c r="B236" s="200"/>
      <c r="C236" s="201"/>
      <c r="D236" s="202" t="s">
        <v>137</v>
      </c>
      <c r="E236" s="203" t="s">
        <v>1</v>
      </c>
      <c r="F236" s="204" t="s">
        <v>279</v>
      </c>
      <c r="G236" s="201"/>
      <c r="H236" s="205">
        <v>10.3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137</v>
      </c>
      <c r="AU236" s="211" t="s">
        <v>82</v>
      </c>
      <c r="AV236" s="13" t="s">
        <v>82</v>
      </c>
      <c r="AW236" s="13" t="s">
        <v>29</v>
      </c>
      <c r="AX236" s="13" t="s">
        <v>72</v>
      </c>
      <c r="AY236" s="211" t="s">
        <v>129</v>
      </c>
    </row>
    <row r="237" spans="2:51" s="14" customFormat="1" ht="12">
      <c r="B237" s="212"/>
      <c r="C237" s="213"/>
      <c r="D237" s="202" t="s">
        <v>137</v>
      </c>
      <c r="E237" s="214" t="s">
        <v>1</v>
      </c>
      <c r="F237" s="215" t="s">
        <v>139</v>
      </c>
      <c r="G237" s="213"/>
      <c r="H237" s="216">
        <v>10.3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137</v>
      </c>
      <c r="AU237" s="222" t="s">
        <v>82</v>
      </c>
      <c r="AV237" s="14" t="s">
        <v>136</v>
      </c>
      <c r="AW237" s="14" t="s">
        <v>29</v>
      </c>
      <c r="AX237" s="14" t="s">
        <v>80</v>
      </c>
      <c r="AY237" s="222" t="s">
        <v>129</v>
      </c>
    </row>
    <row r="238" spans="1:65" s="2" customFormat="1" ht="24.2" customHeight="1">
      <c r="A238" s="33"/>
      <c r="B238" s="34"/>
      <c r="C238" s="186" t="s">
        <v>287</v>
      </c>
      <c r="D238" s="186" t="s">
        <v>132</v>
      </c>
      <c r="E238" s="187" t="s">
        <v>288</v>
      </c>
      <c r="F238" s="188" t="s">
        <v>289</v>
      </c>
      <c r="G238" s="189" t="s">
        <v>250</v>
      </c>
      <c r="H238" s="234"/>
      <c r="I238" s="191"/>
      <c r="J238" s="192">
        <f>ROUND(I238*H238,2)</f>
        <v>0</v>
      </c>
      <c r="K238" s="193"/>
      <c r="L238" s="38"/>
      <c r="M238" s="194" t="s">
        <v>1</v>
      </c>
      <c r="N238" s="195" t="s">
        <v>37</v>
      </c>
      <c r="O238" s="70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8" t="s">
        <v>171</v>
      </c>
      <c r="AT238" s="198" t="s">
        <v>132</v>
      </c>
      <c r="AU238" s="198" t="s">
        <v>82</v>
      </c>
      <c r="AY238" s="16" t="s">
        <v>129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6" t="s">
        <v>80</v>
      </c>
      <c r="BK238" s="199">
        <f>ROUND(I238*H238,2)</f>
        <v>0</v>
      </c>
      <c r="BL238" s="16" t="s">
        <v>171</v>
      </c>
      <c r="BM238" s="198" t="s">
        <v>290</v>
      </c>
    </row>
    <row r="239" spans="2:63" s="12" customFormat="1" ht="22.9" customHeight="1">
      <c r="B239" s="170"/>
      <c r="C239" s="171"/>
      <c r="D239" s="172" t="s">
        <v>71</v>
      </c>
      <c r="E239" s="184" t="s">
        <v>291</v>
      </c>
      <c r="F239" s="184" t="s">
        <v>292</v>
      </c>
      <c r="G239" s="171"/>
      <c r="H239" s="171"/>
      <c r="I239" s="174"/>
      <c r="J239" s="185">
        <f>BK239</f>
        <v>0</v>
      </c>
      <c r="K239" s="171"/>
      <c r="L239" s="176"/>
      <c r="M239" s="177"/>
      <c r="N239" s="178"/>
      <c r="O239" s="178"/>
      <c r="P239" s="179">
        <f>SUM(P240:P286)</f>
        <v>0</v>
      </c>
      <c r="Q239" s="178"/>
      <c r="R239" s="179">
        <f>SUM(R240:R286)</f>
        <v>0</v>
      </c>
      <c r="S239" s="178"/>
      <c r="T239" s="180">
        <f>SUM(T240:T286)</f>
        <v>0</v>
      </c>
      <c r="AR239" s="181" t="s">
        <v>82</v>
      </c>
      <c r="AT239" s="182" t="s">
        <v>71</v>
      </c>
      <c r="AU239" s="182" t="s">
        <v>80</v>
      </c>
      <c r="AY239" s="181" t="s">
        <v>129</v>
      </c>
      <c r="BK239" s="183">
        <f>SUM(BK240:BK286)</f>
        <v>0</v>
      </c>
    </row>
    <row r="240" spans="1:65" s="2" customFormat="1" ht="24.2" customHeight="1">
      <c r="A240" s="33"/>
      <c r="B240" s="34"/>
      <c r="C240" s="186" t="s">
        <v>214</v>
      </c>
      <c r="D240" s="186" t="s">
        <v>132</v>
      </c>
      <c r="E240" s="187" t="s">
        <v>293</v>
      </c>
      <c r="F240" s="188" t="s">
        <v>294</v>
      </c>
      <c r="G240" s="189" t="s">
        <v>295</v>
      </c>
      <c r="H240" s="190">
        <v>5</v>
      </c>
      <c r="I240" s="191"/>
      <c r="J240" s="192">
        <f>ROUND(I240*H240,2)</f>
        <v>0</v>
      </c>
      <c r="K240" s="193"/>
      <c r="L240" s="38"/>
      <c r="M240" s="194" t="s">
        <v>1</v>
      </c>
      <c r="N240" s="195" t="s">
        <v>37</v>
      </c>
      <c r="O240" s="70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8" t="s">
        <v>171</v>
      </c>
      <c r="AT240" s="198" t="s">
        <v>132</v>
      </c>
      <c r="AU240" s="198" t="s">
        <v>82</v>
      </c>
      <c r="AY240" s="16" t="s">
        <v>129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6" t="s">
        <v>80</v>
      </c>
      <c r="BK240" s="199">
        <f>ROUND(I240*H240,2)</f>
        <v>0</v>
      </c>
      <c r="BL240" s="16" t="s">
        <v>171</v>
      </c>
      <c r="BM240" s="198" t="s">
        <v>296</v>
      </c>
    </row>
    <row r="241" spans="2:51" s="13" customFormat="1" ht="12">
      <c r="B241" s="200"/>
      <c r="C241" s="201"/>
      <c r="D241" s="202" t="s">
        <v>137</v>
      </c>
      <c r="E241" s="203" t="s">
        <v>1</v>
      </c>
      <c r="F241" s="204" t="s">
        <v>297</v>
      </c>
      <c r="G241" s="201"/>
      <c r="H241" s="205">
        <v>5</v>
      </c>
      <c r="I241" s="206"/>
      <c r="J241" s="201"/>
      <c r="K241" s="201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137</v>
      </c>
      <c r="AU241" s="211" t="s">
        <v>82</v>
      </c>
      <c r="AV241" s="13" t="s">
        <v>82</v>
      </c>
      <c r="AW241" s="13" t="s">
        <v>29</v>
      </c>
      <c r="AX241" s="13" t="s">
        <v>72</v>
      </c>
      <c r="AY241" s="211" t="s">
        <v>129</v>
      </c>
    </row>
    <row r="242" spans="2:51" s="14" customFormat="1" ht="12">
      <c r="B242" s="212"/>
      <c r="C242" s="213"/>
      <c r="D242" s="202" t="s">
        <v>137</v>
      </c>
      <c r="E242" s="214" t="s">
        <v>1</v>
      </c>
      <c r="F242" s="215" t="s">
        <v>139</v>
      </c>
      <c r="G242" s="213"/>
      <c r="H242" s="216">
        <v>5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137</v>
      </c>
      <c r="AU242" s="222" t="s">
        <v>82</v>
      </c>
      <c r="AV242" s="14" t="s">
        <v>136</v>
      </c>
      <c r="AW242" s="14" t="s">
        <v>29</v>
      </c>
      <c r="AX242" s="14" t="s">
        <v>80</v>
      </c>
      <c r="AY242" s="222" t="s">
        <v>129</v>
      </c>
    </row>
    <row r="243" spans="1:65" s="2" customFormat="1" ht="21.75" customHeight="1">
      <c r="A243" s="33"/>
      <c r="B243" s="34"/>
      <c r="C243" s="186" t="s">
        <v>298</v>
      </c>
      <c r="D243" s="186" t="s">
        <v>132</v>
      </c>
      <c r="E243" s="187" t="s">
        <v>299</v>
      </c>
      <c r="F243" s="188" t="s">
        <v>300</v>
      </c>
      <c r="G243" s="189" t="s">
        <v>295</v>
      </c>
      <c r="H243" s="190">
        <v>1</v>
      </c>
      <c r="I243" s="191"/>
      <c r="J243" s="192">
        <f>ROUND(I243*H243,2)</f>
        <v>0</v>
      </c>
      <c r="K243" s="193"/>
      <c r="L243" s="38"/>
      <c r="M243" s="194" t="s">
        <v>1</v>
      </c>
      <c r="N243" s="195" t="s">
        <v>37</v>
      </c>
      <c r="O243" s="70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8" t="s">
        <v>171</v>
      </c>
      <c r="AT243" s="198" t="s">
        <v>132</v>
      </c>
      <c r="AU243" s="198" t="s">
        <v>82</v>
      </c>
      <c r="AY243" s="16" t="s">
        <v>129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6" t="s">
        <v>80</v>
      </c>
      <c r="BK243" s="199">
        <f>ROUND(I243*H243,2)</f>
        <v>0</v>
      </c>
      <c r="BL243" s="16" t="s">
        <v>171</v>
      </c>
      <c r="BM243" s="198" t="s">
        <v>301</v>
      </c>
    </row>
    <row r="244" spans="2:51" s="13" customFormat="1" ht="12">
      <c r="B244" s="200"/>
      <c r="C244" s="201"/>
      <c r="D244" s="202" t="s">
        <v>137</v>
      </c>
      <c r="E244" s="203" t="s">
        <v>1</v>
      </c>
      <c r="F244" s="204" t="s">
        <v>80</v>
      </c>
      <c r="G244" s="201"/>
      <c r="H244" s="205">
        <v>1</v>
      </c>
      <c r="I244" s="206"/>
      <c r="J244" s="201"/>
      <c r="K244" s="201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137</v>
      </c>
      <c r="AU244" s="211" t="s">
        <v>82</v>
      </c>
      <c r="AV244" s="13" t="s">
        <v>82</v>
      </c>
      <c r="AW244" s="13" t="s">
        <v>29</v>
      </c>
      <c r="AX244" s="13" t="s">
        <v>72</v>
      </c>
      <c r="AY244" s="211" t="s">
        <v>129</v>
      </c>
    </row>
    <row r="245" spans="2:51" s="14" customFormat="1" ht="12">
      <c r="B245" s="212"/>
      <c r="C245" s="213"/>
      <c r="D245" s="202" t="s">
        <v>137</v>
      </c>
      <c r="E245" s="214" t="s">
        <v>1</v>
      </c>
      <c r="F245" s="215" t="s">
        <v>139</v>
      </c>
      <c r="G245" s="213"/>
      <c r="H245" s="216">
        <v>1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137</v>
      </c>
      <c r="AU245" s="222" t="s">
        <v>82</v>
      </c>
      <c r="AV245" s="14" t="s">
        <v>136</v>
      </c>
      <c r="AW245" s="14" t="s">
        <v>29</v>
      </c>
      <c r="AX245" s="14" t="s">
        <v>80</v>
      </c>
      <c r="AY245" s="222" t="s">
        <v>129</v>
      </c>
    </row>
    <row r="246" spans="1:65" s="2" customFormat="1" ht="24.2" customHeight="1">
      <c r="A246" s="33"/>
      <c r="B246" s="34"/>
      <c r="C246" s="223" t="s">
        <v>218</v>
      </c>
      <c r="D246" s="223" t="s">
        <v>183</v>
      </c>
      <c r="E246" s="224" t="s">
        <v>302</v>
      </c>
      <c r="F246" s="225" t="s">
        <v>303</v>
      </c>
      <c r="G246" s="226" t="s">
        <v>180</v>
      </c>
      <c r="H246" s="227">
        <v>1</v>
      </c>
      <c r="I246" s="228"/>
      <c r="J246" s="229">
        <f>ROUND(I246*H246,2)</f>
        <v>0</v>
      </c>
      <c r="K246" s="230"/>
      <c r="L246" s="231"/>
      <c r="M246" s="232" t="s">
        <v>1</v>
      </c>
      <c r="N246" s="233" t="s">
        <v>37</v>
      </c>
      <c r="O246" s="70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8" t="s">
        <v>207</v>
      </c>
      <c r="AT246" s="198" t="s">
        <v>183</v>
      </c>
      <c r="AU246" s="198" t="s">
        <v>82</v>
      </c>
      <c r="AY246" s="16" t="s">
        <v>129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6" t="s">
        <v>80</v>
      </c>
      <c r="BK246" s="199">
        <f>ROUND(I246*H246,2)</f>
        <v>0</v>
      </c>
      <c r="BL246" s="16" t="s">
        <v>171</v>
      </c>
      <c r="BM246" s="198" t="s">
        <v>304</v>
      </c>
    </row>
    <row r="247" spans="1:65" s="2" customFormat="1" ht="24.2" customHeight="1">
      <c r="A247" s="33"/>
      <c r="B247" s="34"/>
      <c r="C247" s="186" t="s">
        <v>305</v>
      </c>
      <c r="D247" s="186" t="s">
        <v>132</v>
      </c>
      <c r="E247" s="187" t="s">
        <v>306</v>
      </c>
      <c r="F247" s="188" t="s">
        <v>307</v>
      </c>
      <c r="G247" s="189" t="s">
        <v>295</v>
      </c>
      <c r="H247" s="190">
        <v>1</v>
      </c>
      <c r="I247" s="191"/>
      <c r="J247" s="192">
        <f>ROUND(I247*H247,2)</f>
        <v>0</v>
      </c>
      <c r="K247" s="193"/>
      <c r="L247" s="38"/>
      <c r="M247" s="194" t="s">
        <v>1</v>
      </c>
      <c r="N247" s="195" t="s">
        <v>37</v>
      </c>
      <c r="O247" s="70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8" t="s">
        <v>171</v>
      </c>
      <c r="AT247" s="198" t="s">
        <v>132</v>
      </c>
      <c r="AU247" s="198" t="s">
        <v>82</v>
      </c>
      <c r="AY247" s="16" t="s">
        <v>129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6" t="s">
        <v>80</v>
      </c>
      <c r="BK247" s="199">
        <f>ROUND(I247*H247,2)</f>
        <v>0</v>
      </c>
      <c r="BL247" s="16" t="s">
        <v>171</v>
      </c>
      <c r="BM247" s="198" t="s">
        <v>308</v>
      </c>
    </row>
    <row r="248" spans="2:51" s="13" customFormat="1" ht="12">
      <c r="B248" s="200"/>
      <c r="C248" s="201"/>
      <c r="D248" s="202" t="s">
        <v>137</v>
      </c>
      <c r="E248" s="203" t="s">
        <v>1</v>
      </c>
      <c r="F248" s="204" t="s">
        <v>80</v>
      </c>
      <c r="G248" s="201"/>
      <c r="H248" s="205">
        <v>1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137</v>
      </c>
      <c r="AU248" s="211" t="s">
        <v>82</v>
      </c>
      <c r="AV248" s="13" t="s">
        <v>82</v>
      </c>
      <c r="AW248" s="13" t="s">
        <v>29</v>
      </c>
      <c r="AX248" s="13" t="s">
        <v>72</v>
      </c>
      <c r="AY248" s="211" t="s">
        <v>129</v>
      </c>
    </row>
    <row r="249" spans="2:51" s="14" customFormat="1" ht="12">
      <c r="B249" s="212"/>
      <c r="C249" s="213"/>
      <c r="D249" s="202" t="s">
        <v>137</v>
      </c>
      <c r="E249" s="214" t="s">
        <v>1</v>
      </c>
      <c r="F249" s="215" t="s">
        <v>139</v>
      </c>
      <c r="G249" s="213"/>
      <c r="H249" s="216">
        <v>1</v>
      </c>
      <c r="I249" s="217"/>
      <c r="J249" s="213"/>
      <c r="K249" s="213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137</v>
      </c>
      <c r="AU249" s="222" t="s">
        <v>82</v>
      </c>
      <c r="AV249" s="14" t="s">
        <v>136</v>
      </c>
      <c r="AW249" s="14" t="s">
        <v>29</v>
      </c>
      <c r="AX249" s="14" t="s">
        <v>80</v>
      </c>
      <c r="AY249" s="222" t="s">
        <v>129</v>
      </c>
    </row>
    <row r="250" spans="1:65" s="2" customFormat="1" ht="21.75" customHeight="1">
      <c r="A250" s="33"/>
      <c r="B250" s="34"/>
      <c r="C250" s="186" t="s">
        <v>222</v>
      </c>
      <c r="D250" s="186" t="s">
        <v>132</v>
      </c>
      <c r="E250" s="187" t="s">
        <v>309</v>
      </c>
      <c r="F250" s="188" t="s">
        <v>310</v>
      </c>
      <c r="G250" s="189" t="s">
        <v>180</v>
      </c>
      <c r="H250" s="190">
        <v>1</v>
      </c>
      <c r="I250" s="191"/>
      <c r="J250" s="192">
        <f>ROUND(I250*H250,2)</f>
        <v>0</v>
      </c>
      <c r="K250" s="193"/>
      <c r="L250" s="38"/>
      <c r="M250" s="194" t="s">
        <v>1</v>
      </c>
      <c r="N250" s="195" t="s">
        <v>37</v>
      </c>
      <c r="O250" s="70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8" t="s">
        <v>171</v>
      </c>
      <c r="AT250" s="198" t="s">
        <v>132</v>
      </c>
      <c r="AU250" s="198" t="s">
        <v>82</v>
      </c>
      <c r="AY250" s="16" t="s">
        <v>129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6" t="s">
        <v>80</v>
      </c>
      <c r="BK250" s="199">
        <f>ROUND(I250*H250,2)</f>
        <v>0</v>
      </c>
      <c r="BL250" s="16" t="s">
        <v>171</v>
      </c>
      <c r="BM250" s="198" t="s">
        <v>311</v>
      </c>
    </row>
    <row r="251" spans="2:51" s="13" customFormat="1" ht="12">
      <c r="B251" s="200"/>
      <c r="C251" s="201"/>
      <c r="D251" s="202" t="s">
        <v>137</v>
      </c>
      <c r="E251" s="203" t="s">
        <v>1</v>
      </c>
      <c r="F251" s="204" t="s">
        <v>80</v>
      </c>
      <c r="G251" s="201"/>
      <c r="H251" s="205">
        <v>1</v>
      </c>
      <c r="I251" s="206"/>
      <c r="J251" s="201"/>
      <c r="K251" s="201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137</v>
      </c>
      <c r="AU251" s="211" t="s">
        <v>82</v>
      </c>
      <c r="AV251" s="13" t="s">
        <v>82</v>
      </c>
      <c r="AW251" s="13" t="s">
        <v>29</v>
      </c>
      <c r="AX251" s="13" t="s">
        <v>72</v>
      </c>
      <c r="AY251" s="211" t="s">
        <v>129</v>
      </c>
    </row>
    <row r="252" spans="2:51" s="14" customFormat="1" ht="12">
      <c r="B252" s="212"/>
      <c r="C252" s="213"/>
      <c r="D252" s="202" t="s">
        <v>137</v>
      </c>
      <c r="E252" s="214" t="s">
        <v>1</v>
      </c>
      <c r="F252" s="215" t="s">
        <v>139</v>
      </c>
      <c r="G252" s="213"/>
      <c r="H252" s="216">
        <v>1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137</v>
      </c>
      <c r="AU252" s="222" t="s">
        <v>82</v>
      </c>
      <c r="AV252" s="14" t="s">
        <v>136</v>
      </c>
      <c r="AW252" s="14" t="s">
        <v>29</v>
      </c>
      <c r="AX252" s="14" t="s">
        <v>80</v>
      </c>
      <c r="AY252" s="222" t="s">
        <v>129</v>
      </c>
    </row>
    <row r="253" spans="1:65" s="2" customFormat="1" ht="24.2" customHeight="1">
      <c r="A253" s="33"/>
      <c r="B253" s="34"/>
      <c r="C253" s="223" t="s">
        <v>312</v>
      </c>
      <c r="D253" s="223" t="s">
        <v>183</v>
      </c>
      <c r="E253" s="224" t="s">
        <v>313</v>
      </c>
      <c r="F253" s="225" t="s">
        <v>314</v>
      </c>
      <c r="G253" s="226" t="s">
        <v>180</v>
      </c>
      <c r="H253" s="227">
        <v>1</v>
      </c>
      <c r="I253" s="228"/>
      <c r="J253" s="229">
        <f>ROUND(I253*H253,2)</f>
        <v>0</v>
      </c>
      <c r="K253" s="230"/>
      <c r="L253" s="231"/>
      <c r="M253" s="232" t="s">
        <v>1</v>
      </c>
      <c r="N253" s="233" t="s">
        <v>37</v>
      </c>
      <c r="O253" s="70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8" t="s">
        <v>207</v>
      </c>
      <c r="AT253" s="198" t="s">
        <v>183</v>
      </c>
      <c r="AU253" s="198" t="s">
        <v>82</v>
      </c>
      <c r="AY253" s="16" t="s">
        <v>129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6" t="s">
        <v>80</v>
      </c>
      <c r="BK253" s="199">
        <f>ROUND(I253*H253,2)</f>
        <v>0</v>
      </c>
      <c r="BL253" s="16" t="s">
        <v>171</v>
      </c>
      <c r="BM253" s="198" t="s">
        <v>315</v>
      </c>
    </row>
    <row r="254" spans="1:65" s="2" customFormat="1" ht="16.5" customHeight="1">
      <c r="A254" s="33"/>
      <c r="B254" s="34"/>
      <c r="C254" s="186" t="s">
        <v>227</v>
      </c>
      <c r="D254" s="186" t="s">
        <v>132</v>
      </c>
      <c r="E254" s="187" t="s">
        <v>316</v>
      </c>
      <c r="F254" s="188" t="s">
        <v>317</v>
      </c>
      <c r="G254" s="189" t="s">
        <v>180</v>
      </c>
      <c r="H254" s="190">
        <v>3</v>
      </c>
      <c r="I254" s="191"/>
      <c r="J254" s="192">
        <f>ROUND(I254*H254,2)</f>
        <v>0</v>
      </c>
      <c r="K254" s="193"/>
      <c r="L254" s="38"/>
      <c r="M254" s="194" t="s">
        <v>1</v>
      </c>
      <c r="N254" s="195" t="s">
        <v>37</v>
      </c>
      <c r="O254" s="70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8" t="s">
        <v>171</v>
      </c>
      <c r="AT254" s="198" t="s">
        <v>132</v>
      </c>
      <c r="AU254" s="198" t="s">
        <v>82</v>
      </c>
      <c r="AY254" s="16" t="s">
        <v>129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6" t="s">
        <v>80</v>
      </c>
      <c r="BK254" s="199">
        <f>ROUND(I254*H254,2)</f>
        <v>0</v>
      </c>
      <c r="BL254" s="16" t="s">
        <v>171</v>
      </c>
      <c r="BM254" s="198" t="s">
        <v>318</v>
      </c>
    </row>
    <row r="255" spans="2:51" s="13" customFormat="1" ht="12">
      <c r="B255" s="200"/>
      <c r="C255" s="201"/>
      <c r="D255" s="202" t="s">
        <v>137</v>
      </c>
      <c r="E255" s="203" t="s">
        <v>1</v>
      </c>
      <c r="F255" s="204" t="s">
        <v>319</v>
      </c>
      <c r="G255" s="201"/>
      <c r="H255" s="205">
        <v>3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137</v>
      </c>
      <c r="AU255" s="211" t="s">
        <v>82</v>
      </c>
      <c r="AV255" s="13" t="s">
        <v>82</v>
      </c>
      <c r="AW255" s="13" t="s">
        <v>29</v>
      </c>
      <c r="AX255" s="13" t="s">
        <v>72</v>
      </c>
      <c r="AY255" s="211" t="s">
        <v>129</v>
      </c>
    </row>
    <row r="256" spans="2:51" s="14" customFormat="1" ht="12">
      <c r="B256" s="212"/>
      <c r="C256" s="213"/>
      <c r="D256" s="202" t="s">
        <v>137</v>
      </c>
      <c r="E256" s="214" t="s">
        <v>1</v>
      </c>
      <c r="F256" s="215" t="s">
        <v>139</v>
      </c>
      <c r="G256" s="213"/>
      <c r="H256" s="216">
        <v>3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137</v>
      </c>
      <c r="AU256" s="222" t="s">
        <v>82</v>
      </c>
      <c r="AV256" s="14" t="s">
        <v>136</v>
      </c>
      <c r="AW256" s="14" t="s">
        <v>29</v>
      </c>
      <c r="AX256" s="14" t="s">
        <v>80</v>
      </c>
      <c r="AY256" s="222" t="s">
        <v>129</v>
      </c>
    </row>
    <row r="257" spans="1:65" s="2" customFormat="1" ht="21.75" customHeight="1">
      <c r="A257" s="33"/>
      <c r="B257" s="34"/>
      <c r="C257" s="223" t="s">
        <v>320</v>
      </c>
      <c r="D257" s="223" t="s">
        <v>183</v>
      </c>
      <c r="E257" s="224" t="s">
        <v>321</v>
      </c>
      <c r="F257" s="225" t="s">
        <v>322</v>
      </c>
      <c r="G257" s="226" t="s">
        <v>180</v>
      </c>
      <c r="H257" s="227">
        <v>3</v>
      </c>
      <c r="I257" s="228"/>
      <c r="J257" s="229">
        <f>ROUND(I257*H257,2)</f>
        <v>0</v>
      </c>
      <c r="K257" s="230"/>
      <c r="L257" s="231"/>
      <c r="M257" s="232" t="s">
        <v>1</v>
      </c>
      <c r="N257" s="233" t="s">
        <v>37</v>
      </c>
      <c r="O257" s="70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8" t="s">
        <v>207</v>
      </c>
      <c r="AT257" s="198" t="s">
        <v>183</v>
      </c>
      <c r="AU257" s="198" t="s">
        <v>82</v>
      </c>
      <c r="AY257" s="16" t="s">
        <v>129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6" t="s">
        <v>80</v>
      </c>
      <c r="BK257" s="199">
        <f>ROUND(I257*H257,2)</f>
        <v>0</v>
      </c>
      <c r="BL257" s="16" t="s">
        <v>171</v>
      </c>
      <c r="BM257" s="198" t="s">
        <v>323</v>
      </c>
    </row>
    <row r="258" spans="1:65" s="2" customFormat="1" ht="24.2" customHeight="1">
      <c r="A258" s="33"/>
      <c r="B258" s="34"/>
      <c r="C258" s="186" t="s">
        <v>234</v>
      </c>
      <c r="D258" s="186" t="s">
        <v>132</v>
      </c>
      <c r="E258" s="187" t="s">
        <v>324</v>
      </c>
      <c r="F258" s="188" t="s">
        <v>325</v>
      </c>
      <c r="G258" s="189" t="s">
        <v>180</v>
      </c>
      <c r="H258" s="190">
        <v>1</v>
      </c>
      <c r="I258" s="191"/>
      <c r="J258" s="192">
        <f>ROUND(I258*H258,2)</f>
        <v>0</v>
      </c>
      <c r="K258" s="193"/>
      <c r="L258" s="38"/>
      <c r="M258" s="194" t="s">
        <v>1</v>
      </c>
      <c r="N258" s="195" t="s">
        <v>37</v>
      </c>
      <c r="O258" s="70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8" t="s">
        <v>171</v>
      </c>
      <c r="AT258" s="198" t="s">
        <v>132</v>
      </c>
      <c r="AU258" s="198" t="s">
        <v>82</v>
      </c>
      <c r="AY258" s="16" t="s">
        <v>129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6" t="s">
        <v>80</v>
      </c>
      <c r="BK258" s="199">
        <f>ROUND(I258*H258,2)</f>
        <v>0</v>
      </c>
      <c r="BL258" s="16" t="s">
        <v>171</v>
      </c>
      <c r="BM258" s="198" t="s">
        <v>326</v>
      </c>
    </row>
    <row r="259" spans="2:51" s="13" customFormat="1" ht="12">
      <c r="B259" s="200"/>
      <c r="C259" s="201"/>
      <c r="D259" s="202" t="s">
        <v>137</v>
      </c>
      <c r="E259" s="203" t="s">
        <v>1</v>
      </c>
      <c r="F259" s="204" t="s">
        <v>80</v>
      </c>
      <c r="G259" s="201"/>
      <c r="H259" s="205">
        <v>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137</v>
      </c>
      <c r="AU259" s="211" t="s">
        <v>82</v>
      </c>
      <c r="AV259" s="13" t="s">
        <v>82</v>
      </c>
      <c r="AW259" s="13" t="s">
        <v>29</v>
      </c>
      <c r="AX259" s="13" t="s">
        <v>72</v>
      </c>
      <c r="AY259" s="211" t="s">
        <v>129</v>
      </c>
    </row>
    <row r="260" spans="2:51" s="14" customFormat="1" ht="12">
      <c r="B260" s="212"/>
      <c r="C260" s="213"/>
      <c r="D260" s="202" t="s">
        <v>137</v>
      </c>
      <c r="E260" s="214" t="s">
        <v>1</v>
      </c>
      <c r="F260" s="215" t="s">
        <v>139</v>
      </c>
      <c r="G260" s="213"/>
      <c r="H260" s="216">
        <v>1</v>
      </c>
      <c r="I260" s="217"/>
      <c r="J260" s="213"/>
      <c r="K260" s="213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137</v>
      </c>
      <c r="AU260" s="222" t="s">
        <v>82</v>
      </c>
      <c r="AV260" s="14" t="s">
        <v>136</v>
      </c>
      <c r="AW260" s="14" t="s">
        <v>29</v>
      </c>
      <c r="AX260" s="14" t="s">
        <v>80</v>
      </c>
      <c r="AY260" s="222" t="s">
        <v>129</v>
      </c>
    </row>
    <row r="261" spans="1:65" s="2" customFormat="1" ht="16.5" customHeight="1">
      <c r="A261" s="33"/>
      <c r="B261" s="34"/>
      <c r="C261" s="223" t="s">
        <v>327</v>
      </c>
      <c r="D261" s="223" t="s">
        <v>183</v>
      </c>
      <c r="E261" s="224" t="s">
        <v>328</v>
      </c>
      <c r="F261" s="225" t="s">
        <v>329</v>
      </c>
      <c r="G261" s="226" t="s">
        <v>180</v>
      </c>
      <c r="H261" s="227">
        <v>1</v>
      </c>
      <c r="I261" s="228"/>
      <c r="J261" s="229">
        <f>ROUND(I261*H261,2)</f>
        <v>0</v>
      </c>
      <c r="K261" s="230"/>
      <c r="L261" s="231"/>
      <c r="M261" s="232" t="s">
        <v>1</v>
      </c>
      <c r="N261" s="233" t="s">
        <v>37</v>
      </c>
      <c r="O261" s="70"/>
      <c r="P261" s="196">
        <f>O261*H261</f>
        <v>0</v>
      </c>
      <c r="Q261" s="196">
        <v>0</v>
      </c>
      <c r="R261" s="196">
        <f>Q261*H261</f>
        <v>0</v>
      </c>
      <c r="S261" s="196">
        <v>0</v>
      </c>
      <c r="T261" s="197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8" t="s">
        <v>207</v>
      </c>
      <c r="AT261" s="198" t="s">
        <v>183</v>
      </c>
      <c r="AU261" s="198" t="s">
        <v>82</v>
      </c>
      <c r="AY261" s="16" t="s">
        <v>129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6" t="s">
        <v>80</v>
      </c>
      <c r="BK261" s="199">
        <f>ROUND(I261*H261,2)</f>
        <v>0</v>
      </c>
      <c r="BL261" s="16" t="s">
        <v>171</v>
      </c>
      <c r="BM261" s="198" t="s">
        <v>330</v>
      </c>
    </row>
    <row r="262" spans="1:65" s="2" customFormat="1" ht="24.2" customHeight="1">
      <c r="A262" s="33"/>
      <c r="B262" s="34"/>
      <c r="C262" s="186" t="s">
        <v>239</v>
      </c>
      <c r="D262" s="186" t="s">
        <v>132</v>
      </c>
      <c r="E262" s="187" t="s">
        <v>331</v>
      </c>
      <c r="F262" s="188" t="s">
        <v>332</v>
      </c>
      <c r="G262" s="189" t="s">
        <v>295</v>
      </c>
      <c r="H262" s="190">
        <v>1</v>
      </c>
      <c r="I262" s="191"/>
      <c r="J262" s="192">
        <f>ROUND(I262*H262,2)</f>
        <v>0</v>
      </c>
      <c r="K262" s="193"/>
      <c r="L262" s="38"/>
      <c r="M262" s="194" t="s">
        <v>1</v>
      </c>
      <c r="N262" s="195" t="s">
        <v>37</v>
      </c>
      <c r="O262" s="70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8" t="s">
        <v>171</v>
      </c>
      <c r="AT262" s="198" t="s">
        <v>132</v>
      </c>
      <c r="AU262" s="198" t="s">
        <v>82</v>
      </c>
      <c r="AY262" s="16" t="s">
        <v>129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6" t="s">
        <v>80</v>
      </c>
      <c r="BK262" s="199">
        <f>ROUND(I262*H262,2)</f>
        <v>0</v>
      </c>
      <c r="BL262" s="16" t="s">
        <v>171</v>
      </c>
      <c r="BM262" s="198" t="s">
        <v>333</v>
      </c>
    </row>
    <row r="263" spans="2:51" s="13" customFormat="1" ht="12">
      <c r="B263" s="200"/>
      <c r="C263" s="201"/>
      <c r="D263" s="202" t="s">
        <v>137</v>
      </c>
      <c r="E263" s="203" t="s">
        <v>1</v>
      </c>
      <c r="F263" s="204" t="s">
        <v>80</v>
      </c>
      <c r="G263" s="201"/>
      <c r="H263" s="205">
        <v>1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137</v>
      </c>
      <c r="AU263" s="211" t="s">
        <v>82</v>
      </c>
      <c r="AV263" s="13" t="s">
        <v>82</v>
      </c>
      <c r="AW263" s="13" t="s">
        <v>29</v>
      </c>
      <c r="AX263" s="13" t="s">
        <v>72</v>
      </c>
      <c r="AY263" s="211" t="s">
        <v>129</v>
      </c>
    </row>
    <row r="264" spans="2:51" s="14" customFormat="1" ht="12">
      <c r="B264" s="212"/>
      <c r="C264" s="213"/>
      <c r="D264" s="202" t="s">
        <v>137</v>
      </c>
      <c r="E264" s="214" t="s">
        <v>1</v>
      </c>
      <c r="F264" s="215" t="s">
        <v>139</v>
      </c>
      <c r="G264" s="213"/>
      <c r="H264" s="216">
        <v>1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137</v>
      </c>
      <c r="AU264" s="222" t="s">
        <v>82</v>
      </c>
      <c r="AV264" s="14" t="s">
        <v>136</v>
      </c>
      <c r="AW264" s="14" t="s">
        <v>29</v>
      </c>
      <c r="AX264" s="14" t="s">
        <v>80</v>
      </c>
      <c r="AY264" s="222" t="s">
        <v>129</v>
      </c>
    </row>
    <row r="265" spans="1:65" s="2" customFormat="1" ht="24.2" customHeight="1">
      <c r="A265" s="33"/>
      <c r="B265" s="34"/>
      <c r="C265" s="186" t="s">
        <v>334</v>
      </c>
      <c r="D265" s="186" t="s">
        <v>132</v>
      </c>
      <c r="E265" s="187" t="s">
        <v>335</v>
      </c>
      <c r="F265" s="188" t="s">
        <v>336</v>
      </c>
      <c r="G265" s="189" t="s">
        <v>295</v>
      </c>
      <c r="H265" s="190">
        <v>1</v>
      </c>
      <c r="I265" s="191"/>
      <c r="J265" s="192">
        <f>ROUND(I265*H265,2)</f>
        <v>0</v>
      </c>
      <c r="K265" s="193"/>
      <c r="L265" s="38"/>
      <c r="M265" s="194" t="s">
        <v>1</v>
      </c>
      <c r="N265" s="195" t="s">
        <v>37</v>
      </c>
      <c r="O265" s="70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8" t="s">
        <v>171</v>
      </c>
      <c r="AT265" s="198" t="s">
        <v>132</v>
      </c>
      <c r="AU265" s="198" t="s">
        <v>82</v>
      </c>
      <c r="AY265" s="16" t="s">
        <v>129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6" t="s">
        <v>80</v>
      </c>
      <c r="BK265" s="199">
        <f>ROUND(I265*H265,2)</f>
        <v>0</v>
      </c>
      <c r="BL265" s="16" t="s">
        <v>171</v>
      </c>
      <c r="BM265" s="198" t="s">
        <v>337</v>
      </c>
    </row>
    <row r="266" spans="2:51" s="13" customFormat="1" ht="12">
      <c r="B266" s="200"/>
      <c r="C266" s="201"/>
      <c r="D266" s="202" t="s">
        <v>137</v>
      </c>
      <c r="E266" s="203" t="s">
        <v>1</v>
      </c>
      <c r="F266" s="204" t="s">
        <v>80</v>
      </c>
      <c r="G266" s="201"/>
      <c r="H266" s="205">
        <v>1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137</v>
      </c>
      <c r="AU266" s="211" t="s">
        <v>82</v>
      </c>
      <c r="AV266" s="13" t="s">
        <v>82</v>
      </c>
      <c r="AW266" s="13" t="s">
        <v>29</v>
      </c>
      <c r="AX266" s="13" t="s">
        <v>72</v>
      </c>
      <c r="AY266" s="211" t="s">
        <v>129</v>
      </c>
    </row>
    <row r="267" spans="2:51" s="14" customFormat="1" ht="12">
      <c r="B267" s="212"/>
      <c r="C267" s="213"/>
      <c r="D267" s="202" t="s">
        <v>137</v>
      </c>
      <c r="E267" s="214" t="s">
        <v>1</v>
      </c>
      <c r="F267" s="215" t="s">
        <v>139</v>
      </c>
      <c r="G267" s="213"/>
      <c r="H267" s="216">
        <v>1</v>
      </c>
      <c r="I267" s="217"/>
      <c r="J267" s="213"/>
      <c r="K267" s="213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137</v>
      </c>
      <c r="AU267" s="222" t="s">
        <v>82</v>
      </c>
      <c r="AV267" s="14" t="s">
        <v>136</v>
      </c>
      <c r="AW267" s="14" t="s">
        <v>29</v>
      </c>
      <c r="AX267" s="14" t="s">
        <v>80</v>
      </c>
      <c r="AY267" s="222" t="s">
        <v>129</v>
      </c>
    </row>
    <row r="268" spans="1:65" s="2" customFormat="1" ht="24.2" customHeight="1">
      <c r="A268" s="33"/>
      <c r="B268" s="34"/>
      <c r="C268" s="186" t="s">
        <v>242</v>
      </c>
      <c r="D268" s="186" t="s">
        <v>132</v>
      </c>
      <c r="E268" s="187" t="s">
        <v>338</v>
      </c>
      <c r="F268" s="188" t="s">
        <v>339</v>
      </c>
      <c r="G268" s="189" t="s">
        <v>295</v>
      </c>
      <c r="H268" s="190">
        <v>1</v>
      </c>
      <c r="I268" s="191"/>
      <c r="J268" s="192">
        <f>ROUND(I268*H268,2)</f>
        <v>0</v>
      </c>
      <c r="K268" s="193"/>
      <c r="L268" s="38"/>
      <c r="M268" s="194" t="s">
        <v>1</v>
      </c>
      <c r="N268" s="195" t="s">
        <v>37</v>
      </c>
      <c r="O268" s="70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8" t="s">
        <v>171</v>
      </c>
      <c r="AT268" s="198" t="s">
        <v>132</v>
      </c>
      <c r="AU268" s="198" t="s">
        <v>82</v>
      </c>
      <c r="AY268" s="16" t="s">
        <v>129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6" t="s">
        <v>80</v>
      </c>
      <c r="BK268" s="199">
        <f>ROUND(I268*H268,2)</f>
        <v>0</v>
      </c>
      <c r="BL268" s="16" t="s">
        <v>171</v>
      </c>
      <c r="BM268" s="198" t="s">
        <v>340</v>
      </c>
    </row>
    <row r="269" spans="2:51" s="13" customFormat="1" ht="12">
      <c r="B269" s="200"/>
      <c r="C269" s="201"/>
      <c r="D269" s="202" t="s">
        <v>137</v>
      </c>
      <c r="E269" s="203" t="s">
        <v>1</v>
      </c>
      <c r="F269" s="204" t="s">
        <v>80</v>
      </c>
      <c r="G269" s="201"/>
      <c r="H269" s="205">
        <v>1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137</v>
      </c>
      <c r="AU269" s="211" t="s">
        <v>82</v>
      </c>
      <c r="AV269" s="13" t="s">
        <v>82</v>
      </c>
      <c r="AW269" s="13" t="s">
        <v>29</v>
      </c>
      <c r="AX269" s="13" t="s">
        <v>72</v>
      </c>
      <c r="AY269" s="211" t="s">
        <v>129</v>
      </c>
    </row>
    <row r="270" spans="2:51" s="14" customFormat="1" ht="12">
      <c r="B270" s="212"/>
      <c r="C270" s="213"/>
      <c r="D270" s="202" t="s">
        <v>137</v>
      </c>
      <c r="E270" s="214" t="s">
        <v>1</v>
      </c>
      <c r="F270" s="215" t="s">
        <v>139</v>
      </c>
      <c r="G270" s="213"/>
      <c r="H270" s="216">
        <v>1</v>
      </c>
      <c r="I270" s="217"/>
      <c r="J270" s="213"/>
      <c r="K270" s="213"/>
      <c r="L270" s="218"/>
      <c r="M270" s="219"/>
      <c r="N270" s="220"/>
      <c r="O270" s="220"/>
      <c r="P270" s="220"/>
      <c r="Q270" s="220"/>
      <c r="R270" s="220"/>
      <c r="S270" s="220"/>
      <c r="T270" s="221"/>
      <c r="AT270" s="222" t="s">
        <v>137</v>
      </c>
      <c r="AU270" s="222" t="s">
        <v>82</v>
      </c>
      <c r="AV270" s="14" t="s">
        <v>136</v>
      </c>
      <c r="AW270" s="14" t="s">
        <v>29</v>
      </c>
      <c r="AX270" s="14" t="s">
        <v>80</v>
      </c>
      <c r="AY270" s="222" t="s">
        <v>129</v>
      </c>
    </row>
    <row r="271" spans="1:65" s="2" customFormat="1" ht="24.2" customHeight="1">
      <c r="A271" s="33"/>
      <c r="B271" s="34"/>
      <c r="C271" s="186" t="s">
        <v>341</v>
      </c>
      <c r="D271" s="186" t="s">
        <v>132</v>
      </c>
      <c r="E271" s="187" t="s">
        <v>342</v>
      </c>
      <c r="F271" s="188" t="s">
        <v>343</v>
      </c>
      <c r="G271" s="189" t="s">
        <v>295</v>
      </c>
      <c r="H271" s="190">
        <v>1</v>
      </c>
      <c r="I271" s="191"/>
      <c r="J271" s="192">
        <f>ROUND(I271*H271,2)</f>
        <v>0</v>
      </c>
      <c r="K271" s="193"/>
      <c r="L271" s="38"/>
      <c r="M271" s="194" t="s">
        <v>1</v>
      </c>
      <c r="N271" s="195" t="s">
        <v>37</v>
      </c>
      <c r="O271" s="70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98" t="s">
        <v>171</v>
      </c>
      <c r="AT271" s="198" t="s">
        <v>132</v>
      </c>
      <c r="AU271" s="198" t="s">
        <v>82</v>
      </c>
      <c r="AY271" s="16" t="s">
        <v>129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6" t="s">
        <v>80</v>
      </c>
      <c r="BK271" s="199">
        <f>ROUND(I271*H271,2)</f>
        <v>0</v>
      </c>
      <c r="BL271" s="16" t="s">
        <v>171</v>
      </c>
      <c r="BM271" s="198" t="s">
        <v>344</v>
      </c>
    </row>
    <row r="272" spans="2:51" s="13" customFormat="1" ht="12">
      <c r="B272" s="200"/>
      <c r="C272" s="201"/>
      <c r="D272" s="202" t="s">
        <v>137</v>
      </c>
      <c r="E272" s="203" t="s">
        <v>1</v>
      </c>
      <c r="F272" s="204" t="s">
        <v>80</v>
      </c>
      <c r="G272" s="201"/>
      <c r="H272" s="205">
        <v>1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137</v>
      </c>
      <c r="AU272" s="211" t="s">
        <v>82</v>
      </c>
      <c r="AV272" s="13" t="s">
        <v>82</v>
      </c>
      <c r="AW272" s="13" t="s">
        <v>29</v>
      </c>
      <c r="AX272" s="13" t="s">
        <v>72</v>
      </c>
      <c r="AY272" s="211" t="s">
        <v>129</v>
      </c>
    </row>
    <row r="273" spans="2:51" s="14" customFormat="1" ht="12">
      <c r="B273" s="212"/>
      <c r="C273" s="213"/>
      <c r="D273" s="202" t="s">
        <v>137</v>
      </c>
      <c r="E273" s="214" t="s">
        <v>1</v>
      </c>
      <c r="F273" s="215" t="s">
        <v>139</v>
      </c>
      <c r="G273" s="213"/>
      <c r="H273" s="216">
        <v>1</v>
      </c>
      <c r="I273" s="217"/>
      <c r="J273" s="213"/>
      <c r="K273" s="213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137</v>
      </c>
      <c r="AU273" s="222" t="s">
        <v>82</v>
      </c>
      <c r="AV273" s="14" t="s">
        <v>136</v>
      </c>
      <c r="AW273" s="14" t="s">
        <v>29</v>
      </c>
      <c r="AX273" s="14" t="s">
        <v>80</v>
      </c>
      <c r="AY273" s="222" t="s">
        <v>129</v>
      </c>
    </row>
    <row r="274" spans="1:65" s="2" customFormat="1" ht="24.2" customHeight="1">
      <c r="A274" s="33"/>
      <c r="B274" s="34"/>
      <c r="C274" s="186" t="s">
        <v>247</v>
      </c>
      <c r="D274" s="186" t="s">
        <v>132</v>
      </c>
      <c r="E274" s="187" t="s">
        <v>345</v>
      </c>
      <c r="F274" s="188" t="s">
        <v>346</v>
      </c>
      <c r="G274" s="189" t="s">
        <v>295</v>
      </c>
      <c r="H274" s="190">
        <v>2</v>
      </c>
      <c r="I274" s="191"/>
      <c r="J274" s="192">
        <f>ROUND(I274*H274,2)</f>
        <v>0</v>
      </c>
      <c r="K274" s="193"/>
      <c r="L274" s="38"/>
      <c r="M274" s="194" t="s">
        <v>1</v>
      </c>
      <c r="N274" s="195" t="s">
        <v>37</v>
      </c>
      <c r="O274" s="70"/>
      <c r="P274" s="196">
        <f>O274*H274</f>
        <v>0</v>
      </c>
      <c r="Q274" s="196">
        <v>0</v>
      </c>
      <c r="R274" s="196">
        <f>Q274*H274</f>
        <v>0</v>
      </c>
      <c r="S274" s="196">
        <v>0</v>
      </c>
      <c r="T274" s="19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8" t="s">
        <v>171</v>
      </c>
      <c r="AT274" s="198" t="s">
        <v>132</v>
      </c>
      <c r="AU274" s="198" t="s">
        <v>82</v>
      </c>
      <c r="AY274" s="16" t="s">
        <v>129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6" t="s">
        <v>80</v>
      </c>
      <c r="BK274" s="199">
        <f>ROUND(I274*H274,2)</f>
        <v>0</v>
      </c>
      <c r="BL274" s="16" t="s">
        <v>171</v>
      </c>
      <c r="BM274" s="198" t="s">
        <v>347</v>
      </c>
    </row>
    <row r="275" spans="2:51" s="13" customFormat="1" ht="12">
      <c r="B275" s="200"/>
      <c r="C275" s="201"/>
      <c r="D275" s="202" t="s">
        <v>137</v>
      </c>
      <c r="E275" s="203" t="s">
        <v>1</v>
      </c>
      <c r="F275" s="204" t="s">
        <v>82</v>
      </c>
      <c r="G275" s="201"/>
      <c r="H275" s="205">
        <v>2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137</v>
      </c>
      <c r="AU275" s="211" t="s">
        <v>82</v>
      </c>
      <c r="AV275" s="13" t="s">
        <v>82</v>
      </c>
      <c r="AW275" s="13" t="s">
        <v>29</v>
      </c>
      <c r="AX275" s="13" t="s">
        <v>72</v>
      </c>
      <c r="AY275" s="211" t="s">
        <v>129</v>
      </c>
    </row>
    <row r="276" spans="2:51" s="14" customFormat="1" ht="12">
      <c r="B276" s="212"/>
      <c r="C276" s="213"/>
      <c r="D276" s="202" t="s">
        <v>137</v>
      </c>
      <c r="E276" s="214" t="s">
        <v>1</v>
      </c>
      <c r="F276" s="215" t="s">
        <v>139</v>
      </c>
      <c r="G276" s="213"/>
      <c r="H276" s="216">
        <v>2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137</v>
      </c>
      <c r="AU276" s="222" t="s">
        <v>82</v>
      </c>
      <c r="AV276" s="14" t="s">
        <v>136</v>
      </c>
      <c r="AW276" s="14" t="s">
        <v>29</v>
      </c>
      <c r="AX276" s="14" t="s">
        <v>80</v>
      </c>
      <c r="AY276" s="222" t="s">
        <v>129</v>
      </c>
    </row>
    <row r="277" spans="1:65" s="2" customFormat="1" ht="24.2" customHeight="1">
      <c r="A277" s="33"/>
      <c r="B277" s="34"/>
      <c r="C277" s="186" t="s">
        <v>348</v>
      </c>
      <c r="D277" s="186" t="s">
        <v>132</v>
      </c>
      <c r="E277" s="187" t="s">
        <v>349</v>
      </c>
      <c r="F277" s="188" t="s">
        <v>350</v>
      </c>
      <c r="G277" s="189" t="s">
        <v>295</v>
      </c>
      <c r="H277" s="190">
        <v>2</v>
      </c>
      <c r="I277" s="191"/>
      <c r="J277" s="192">
        <f>ROUND(I277*H277,2)</f>
        <v>0</v>
      </c>
      <c r="K277" s="193"/>
      <c r="L277" s="38"/>
      <c r="M277" s="194" t="s">
        <v>1</v>
      </c>
      <c r="N277" s="195" t="s">
        <v>37</v>
      </c>
      <c r="O277" s="70"/>
      <c r="P277" s="196">
        <f>O277*H277</f>
        <v>0</v>
      </c>
      <c r="Q277" s="196">
        <v>0</v>
      </c>
      <c r="R277" s="196">
        <f>Q277*H277</f>
        <v>0</v>
      </c>
      <c r="S277" s="196">
        <v>0</v>
      </c>
      <c r="T277" s="197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98" t="s">
        <v>171</v>
      </c>
      <c r="AT277" s="198" t="s">
        <v>132</v>
      </c>
      <c r="AU277" s="198" t="s">
        <v>82</v>
      </c>
      <c r="AY277" s="16" t="s">
        <v>129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6" t="s">
        <v>80</v>
      </c>
      <c r="BK277" s="199">
        <f>ROUND(I277*H277,2)</f>
        <v>0</v>
      </c>
      <c r="BL277" s="16" t="s">
        <v>171</v>
      </c>
      <c r="BM277" s="198" t="s">
        <v>351</v>
      </c>
    </row>
    <row r="278" spans="2:51" s="13" customFormat="1" ht="12">
      <c r="B278" s="200"/>
      <c r="C278" s="201"/>
      <c r="D278" s="202" t="s">
        <v>137</v>
      </c>
      <c r="E278" s="203" t="s">
        <v>1</v>
      </c>
      <c r="F278" s="204" t="s">
        <v>82</v>
      </c>
      <c r="G278" s="201"/>
      <c r="H278" s="205">
        <v>2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137</v>
      </c>
      <c r="AU278" s="211" t="s">
        <v>82</v>
      </c>
      <c r="AV278" s="13" t="s">
        <v>82</v>
      </c>
      <c r="AW278" s="13" t="s">
        <v>29</v>
      </c>
      <c r="AX278" s="13" t="s">
        <v>72</v>
      </c>
      <c r="AY278" s="211" t="s">
        <v>129</v>
      </c>
    </row>
    <row r="279" spans="2:51" s="14" customFormat="1" ht="12">
      <c r="B279" s="212"/>
      <c r="C279" s="213"/>
      <c r="D279" s="202" t="s">
        <v>137</v>
      </c>
      <c r="E279" s="214" t="s">
        <v>1</v>
      </c>
      <c r="F279" s="215" t="s">
        <v>139</v>
      </c>
      <c r="G279" s="213"/>
      <c r="H279" s="216">
        <v>2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137</v>
      </c>
      <c r="AU279" s="222" t="s">
        <v>82</v>
      </c>
      <c r="AV279" s="14" t="s">
        <v>136</v>
      </c>
      <c r="AW279" s="14" t="s">
        <v>29</v>
      </c>
      <c r="AX279" s="14" t="s">
        <v>80</v>
      </c>
      <c r="AY279" s="222" t="s">
        <v>129</v>
      </c>
    </row>
    <row r="280" spans="1:65" s="2" customFormat="1" ht="24.2" customHeight="1">
      <c r="A280" s="33"/>
      <c r="B280" s="34"/>
      <c r="C280" s="186" t="s">
        <v>251</v>
      </c>
      <c r="D280" s="186" t="s">
        <v>132</v>
      </c>
      <c r="E280" s="187" t="s">
        <v>352</v>
      </c>
      <c r="F280" s="188" t="s">
        <v>353</v>
      </c>
      <c r="G280" s="189" t="s">
        <v>295</v>
      </c>
      <c r="H280" s="190">
        <v>2</v>
      </c>
      <c r="I280" s="191"/>
      <c r="J280" s="192">
        <f>ROUND(I280*H280,2)</f>
        <v>0</v>
      </c>
      <c r="K280" s="193"/>
      <c r="L280" s="38"/>
      <c r="M280" s="194" t="s">
        <v>1</v>
      </c>
      <c r="N280" s="195" t="s">
        <v>37</v>
      </c>
      <c r="O280" s="70"/>
      <c r="P280" s="196">
        <f>O280*H280</f>
        <v>0</v>
      </c>
      <c r="Q280" s="196">
        <v>0</v>
      </c>
      <c r="R280" s="196">
        <f>Q280*H280</f>
        <v>0</v>
      </c>
      <c r="S280" s="196">
        <v>0</v>
      </c>
      <c r="T280" s="197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98" t="s">
        <v>171</v>
      </c>
      <c r="AT280" s="198" t="s">
        <v>132</v>
      </c>
      <c r="AU280" s="198" t="s">
        <v>82</v>
      </c>
      <c r="AY280" s="16" t="s">
        <v>129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6" t="s">
        <v>80</v>
      </c>
      <c r="BK280" s="199">
        <f>ROUND(I280*H280,2)</f>
        <v>0</v>
      </c>
      <c r="BL280" s="16" t="s">
        <v>171</v>
      </c>
      <c r="BM280" s="198" t="s">
        <v>354</v>
      </c>
    </row>
    <row r="281" spans="2:51" s="13" customFormat="1" ht="12">
      <c r="B281" s="200"/>
      <c r="C281" s="201"/>
      <c r="D281" s="202" t="s">
        <v>137</v>
      </c>
      <c r="E281" s="203" t="s">
        <v>1</v>
      </c>
      <c r="F281" s="204" t="s">
        <v>82</v>
      </c>
      <c r="G281" s="201"/>
      <c r="H281" s="205">
        <v>2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137</v>
      </c>
      <c r="AU281" s="211" t="s">
        <v>82</v>
      </c>
      <c r="AV281" s="13" t="s">
        <v>82</v>
      </c>
      <c r="AW281" s="13" t="s">
        <v>29</v>
      </c>
      <c r="AX281" s="13" t="s">
        <v>72</v>
      </c>
      <c r="AY281" s="211" t="s">
        <v>129</v>
      </c>
    </row>
    <row r="282" spans="2:51" s="14" customFormat="1" ht="12">
      <c r="B282" s="212"/>
      <c r="C282" s="213"/>
      <c r="D282" s="202" t="s">
        <v>137</v>
      </c>
      <c r="E282" s="214" t="s">
        <v>1</v>
      </c>
      <c r="F282" s="215" t="s">
        <v>139</v>
      </c>
      <c r="G282" s="213"/>
      <c r="H282" s="216">
        <v>2</v>
      </c>
      <c r="I282" s="217"/>
      <c r="J282" s="213"/>
      <c r="K282" s="213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137</v>
      </c>
      <c r="AU282" s="222" t="s">
        <v>82</v>
      </c>
      <c r="AV282" s="14" t="s">
        <v>136</v>
      </c>
      <c r="AW282" s="14" t="s">
        <v>29</v>
      </c>
      <c r="AX282" s="14" t="s">
        <v>80</v>
      </c>
      <c r="AY282" s="222" t="s">
        <v>129</v>
      </c>
    </row>
    <row r="283" spans="1:65" s="2" customFormat="1" ht="24.2" customHeight="1">
      <c r="A283" s="33"/>
      <c r="B283" s="34"/>
      <c r="C283" s="186" t="s">
        <v>355</v>
      </c>
      <c r="D283" s="186" t="s">
        <v>132</v>
      </c>
      <c r="E283" s="187" t="s">
        <v>356</v>
      </c>
      <c r="F283" s="188" t="s">
        <v>357</v>
      </c>
      <c r="G283" s="189" t="s">
        <v>295</v>
      </c>
      <c r="H283" s="190">
        <v>1</v>
      </c>
      <c r="I283" s="191"/>
      <c r="J283" s="192">
        <f>ROUND(I283*H283,2)</f>
        <v>0</v>
      </c>
      <c r="K283" s="193"/>
      <c r="L283" s="38"/>
      <c r="M283" s="194" t="s">
        <v>1</v>
      </c>
      <c r="N283" s="195" t="s">
        <v>37</v>
      </c>
      <c r="O283" s="70"/>
      <c r="P283" s="196">
        <f>O283*H283</f>
        <v>0</v>
      </c>
      <c r="Q283" s="196">
        <v>0</v>
      </c>
      <c r="R283" s="196">
        <f>Q283*H283</f>
        <v>0</v>
      </c>
      <c r="S283" s="196">
        <v>0</v>
      </c>
      <c r="T283" s="197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98" t="s">
        <v>171</v>
      </c>
      <c r="AT283" s="198" t="s">
        <v>132</v>
      </c>
      <c r="AU283" s="198" t="s">
        <v>82</v>
      </c>
      <c r="AY283" s="16" t="s">
        <v>129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6" t="s">
        <v>80</v>
      </c>
      <c r="BK283" s="199">
        <f>ROUND(I283*H283,2)</f>
        <v>0</v>
      </c>
      <c r="BL283" s="16" t="s">
        <v>171</v>
      </c>
      <c r="BM283" s="198" t="s">
        <v>358</v>
      </c>
    </row>
    <row r="284" spans="2:51" s="13" customFormat="1" ht="12">
      <c r="B284" s="200"/>
      <c r="C284" s="201"/>
      <c r="D284" s="202" t="s">
        <v>137</v>
      </c>
      <c r="E284" s="203" t="s">
        <v>1</v>
      </c>
      <c r="F284" s="204" t="s">
        <v>80</v>
      </c>
      <c r="G284" s="201"/>
      <c r="H284" s="205">
        <v>1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137</v>
      </c>
      <c r="AU284" s="211" t="s">
        <v>82</v>
      </c>
      <c r="AV284" s="13" t="s">
        <v>82</v>
      </c>
      <c r="AW284" s="13" t="s">
        <v>29</v>
      </c>
      <c r="AX284" s="13" t="s">
        <v>72</v>
      </c>
      <c r="AY284" s="211" t="s">
        <v>129</v>
      </c>
    </row>
    <row r="285" spans="2:51" s="14" customFormat="1" ht="12">
      <c r="B285" s="212"/>
      <c r="C285" s="213"/>
      <c r="D285" s="202" t="s">
        <v>137</v>
      </c>
      <c r="E285" s="214" t="s">
        <v>1</v>
      </c>
      <c r="F285" s="215" t="s">
        <v>139</v>
      </c>
      <c r="G285" s="213"/>
      <c r="H285" s="216">
        <v>1</v>
      </c>
      <c r="I285" s="217"/>
      <c r="J285" s="213"/>
      <c r="K285" s="213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137</v>
      </c>
      <c r="AU285" s="222" t="s">
        <v>82</v>
      </c>
      <c r="AV285" s="14" t="s">
        <v>136</v>
      </c>
      <c r="AW285" s="14" t="s">
        <v>29</v>
      </c>
      <c r="AX285" s="14" t="s">
        <v>80</v>
      </c>
      <c r="AY285" s="222" t="s">
        <v>129</v>
      </c>
    </row>
    <row r="286" spans="1:65" s="2" customFormat="1" ht="24.2" customHeight="1">
      <c r="A286" s="33"/>
      <c r="B286" s="34"/>
      <c r="C286" s="186" t="s">
        <v>258</v>
      </c>
      <c r="D286" s="186" t="s">
        <v>132</v>
      </c>
      <c r="E286" s="187" t="s">
        <v>359</v>
      </c>
      <c r="F286" s="188" t="s">
        <v>360</v>
      </c>
      <c r="G286" s="189" t="s">
        <v>250</v>
      </c>
      <c r="H286" s="234"/>
      <c r="I286" s="191"/>
      <c r="J286" s="192">
        <f>ROUND(I286*H286,2)</f>
        <v>0</v>
      </c>
      <c r="K286" s="193"/>
      <c r="L286" s="38"/>
      <c r="M286" s="194" t="s">
        <v>1</v>
      </c>
      <c r="N286" s="195" t="s">
        <v>37</v>
      </c>
      <c r="O286" s="70"/>
      <c r="P286" s="196">
        <f>O286*H286</f>
        <v>0</v>
      </c>
      <c r="Q286" s="196">
        <v>0</v>
      </c>
      <c r="R286" s="196">
        <f>Q286*H286</f>
        <v>0</v>
      </c>
      <c r="S286" s="196">
        <v>0</v>
      </c>
      <c r="T286" s="197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98" t="s">
        <v>171</v>
      </c>
      <c r="AT286" s="198" t="s">
        <v>132</v>
      </c>
      <c r="AU286" s="198" t="s">
        <v>82</v>
      </c>
      <c r="AY286" s="16" t="s">
        <v>129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6" t="s">
        <v>80</v>
      </c>
      <c r="BK286" s="199">
        <f>ROUND(I286*H286,2)</f>
        <v>0</v>
      </c>
      <c r="BL286" s="16" t="s">
        <v>171</v>
      </c>
      <c r="BM286" s="198" t="s">
        <v>361</v>
      </c>
    </row>
    <row r="287" spans="2:63" s="12" customFormat="1" ht="22.9" customHeight="1">
      <c r="B287" s="170"/>
      <c r="C287" s="171"/>
      <c r="D287" s="172" t="s">
        <v>71</v>
      </c>
      <c r="E287" s="184" t="s">
        <v>362</v>
      </c>
      <c r="F287" s="184" t="s">
        <v>363</v>
      </c>
      <c r="G287" s="171"/>
      <c r="H287" s="171"/>
      <c r="I287" s="174"/>
      <c r="J287" s="185">
        <f>BK287</f>
        <v>0</v>
      </c>
      <c r="K287" s="171"/>
      <c r="L287" s="176"/>
      <c r="M287" s="177"/>
      <c r="N287" s="178"/>
      <c r="O287" s="178"/>
      <c r="P287" s="179">
        <f>SUM(P288:P291)</f>
        <v>0</v>
      </c>
      <c r="Q287" s="178"/>
      <c r="R287" s="179">
        <f>SUM(R288:R291)</f>
        <v>0</v>
      </c>
      <c r="S287" s="178"/>
      <c r="T287" s="180">
        <f>SUM(T288:T291)</f>
        <v>0</v>
      </c>
      <c r="AR287" s="181" t="s">
        <v>82</v>
      </c>
      <c r="AT287" s="182" t="s">
        <v>71</v>
      </c>
      <c r="AU287" s="182" t="s">
        <v>80</v>
      </c>
      <c r="AY287" s="181" t="s">
        <v>129</v>
      </c>
      <c r="BK287" s="183">
        <f>SUM(BK288:BK291)</f>
        <v>0</v>
      </c>
    </row>
    <row r="288" spans="1:65" s="2" customFormat="1" ht="24.2" customHeight="1">
      <c r="A288" s="33"/>
      <c r="B288" s="34"/>
      <c r="C288" s="186" t="s">
        <v>364</v>
      </c>
      <c r="D288" s="186" t="s">
        <v>132</v>
      </c>
      <c r="E288" s="187" t="s">
        <v>365</v>
      </c>
      <c r="F288" s="188" t="s">
        <v>366</v>
      </c>
      <c r="G288" s="189" t="s">
        <v>257</v>
      </c>
      <c r="H288" s="190">
        <v>1</v>
      </c>
      <c r="I288" s="191"/>
      <c r="J288" s="192">
        <f>ROUND(I288*H288,2)</f>
        <v>0</v>
      </c>
      <c r="K288" s="193"/>
      <c r="L288" s="38"/>
      <c r="M288" s="194" t="s">
        <v>1</v>
      </c>
      <c r="N288" s="195" t="s">
        <v>37</v>
      </c>
      <c r="O288" s="70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8" t="s">
        <v>171</v>
      </c>
      <c r="AT288" s="198" t="s">
        <v>132</v>
      </c>
      <c r="AU288" s="198" t="s">
        <v>82</v>
      </c>
      <c r="AY288" s="16" t="s">
        <v>129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16" t="s">
        <v>80</v>
      </c>
      <c r="BK288" s="199">
        <f>ROUND(I288*H288,2)</f>
        <v>0</v>
      </c>
      <c r="BL288" s="16" t="s">
        <v>171</v>
      </c>
      <c r="BM288" s="198" t="s">
        <v>367</v>
      </c>
    </row>
    <row r="289" spans="2:51" s="13" customFormat="1" ht="12">
      <c r="B289" s="200"/>
      <c r="C289" s="201"/>
      <c r="D289" s="202" t="s">
        <v>137</v>
      </c>
      <c r="E289" s="203" t="s">
        <v>1</v>
      </c>
      <c r="F289" s="204" t="s">
        <v>80</v>
      </c>
      <c r="G289" s="201"/>
      <c r="H289" s="205">
        <v>1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137</v>
      </c>
      <c r="AU289" s="211" t="s">
        <v>82</v>
      </c>
      <c r="AV289" s="13" t="s">
        <v>82</v>
      </c>
      <c r="AW289" s="13" t="s">
        <v>29</v>
      </c>
      <c r="AX289" s="13" t="s">
        <v>72</v>
      </c>
      <c r="AY289" s="211" t="s">
        <v>129</v>
      </c>
    </row>
    <row r="290" spans="2:51" s="14" customFormat="1" ht="12">
      <c r="B290" s="212"/>
      <c r="C290" s="213"/>
      <c r="D290" s="202" t="s">
        <v>137</v>
      </c>
      <c r="E290" s="214" t="s">
        <v>1</v>
      </c>
      <c r="F290" s="215" t="s">
        <v>139</v>
      </c>
      <c r="G290" s="213"/>
      <c r="H290" s="216">
        <v>1</v>
      </c>
      <c r="I290" s="217"/>
      <c r="J290" s="213"/>
      <c r="K290" s="213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137</v>
      </c>
      <c r="AU290" s="222" t="s">
        <v>82</v>
      </c>
      <c r="AV290" s="14" t="s">
        <v>136</v>
      </c>
      <c r="AW290" s="14" t="s">
        <v>29</v>
      </c>
      <c r="AX290" s="14" t="s">
        <v>80</v>
      </c>
      <c r="AY290" s="222" t="s">
        <v>129</v>
      </c>
    </row>
    <row r="291" spans="1:65" s="2" customFormat="1" ht="24.2" customHeight="1">
      <c r="A291" s="33"/>
      <c r="B291" s="34"/>
      <c r="C291" s="186" t="s">
        <v>261</v>
      </c>
      <c r="D291" s="186" t="s">
        <v>132</v>
      </c>
      <c r="E291" s="187" t="s">
        <v>368</v>
      </c>
      <c r="F291" s="188" t="s">
        <v>369</v>
      </c>
      <c r="G291" s="189" t="s">
        <v>250</v>
      </c>
      <c r="H291" s="234"/>
      <c r="I291" s="191"/>
      <c r="J291" s="192">
        <f>ROUND(I291*H291,2)</f>
        <v>0</v>
      </c>
      <c r="K291" s="193"/>
      <c r="L291" s="38"/>
      <c r="M291" s="194" t="s">
        <v>1</v>
      </c>
      <c r="N291" s="195" t="s">
        <v>37</v>
      </c>
      <c r="O291" s="70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8" t="s">
        <v>171</v>
      </c>
      <c r="AT291" s="198" t="s">
        <v>132</v>
      </c>
      <c r="AU291" s="198" t="s">
        <v>82</v>
      </c>
      <c r="AY291" s="16" t="s">
        <v>129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6" t="s">
        <v>80</v>
      </c>
      <c r="BK291" s="199">
        <f>ROUND(I291*H291,2)</f>
        <v>0</v>
      </c>
      <c r="BL291" s="16" t="s">
        <v>171</v>
      </c>
      <c r="BM291" s="198" t="s">
        <v>370</v>
      </c>
    </row>
    <row r="292" spans="2:63" s="12" customFormat="1" ht="22.9" customHeight="1">
      <c r="B292" s="170"/>
      <c r="C292" s="171"/>
      <c r="D292" s="172" t="s">
        <v>71</v>
      </c>
      <c r="E292" s="184" t="s">
        <v>371</v>
      </c>
      <c r="F292" s="184" t="s">
        <v>372</v>
      </c>
      <c r="G292" s="171"/>
      <c r="H292" s="171"/>
      <c r="I292" s="174"/>
      <c r="J292" s="185">
        <f>BK292</f>
        <v>0</v>
      </c>
      <c r="K292" s="171"/>
      <c r="L292" s="176"/>
      <c r="M292" s="177"/>
      <c r="N292" s="178"/>
      <c r="O292" s="178"/>
      <c r="P292" s="179">
        <f>SUM(P293:P297)</f>
        <v>0</v>
      </c>
      <c r="Q292" s="178"/>
      <c r="R292" s="179">
        <f>SUM(R293:R297)</f>
        <v>0</v>
      </c>
      <c r="S292" s="178"/>
      <c r="T292" s="180">
        <f>SUM(T293:T297)</f>
        <v>0</v>
      </c>
      <c r="AR292" s="181" t="s">
        <v>82</v>
      </c>
      <c r="AT292" s="182" t="s">
        <v>71</v>
      </c>
      <c r="AU292" s="182" t="s">
        <v>80</v>
      </c>
      <c r="AY292" s="181" t="s">
        <v>129</v>
      </c>
      <c r="BK292" s="183">
        <f>SUM(BK293:BK297)</f>
        <v>0</v>
      </c>
    </row>
    <row r="293" spans="1:65" s="2" customFormat="1" ht="24.2" customHeight="1">
      <c r="A293" s="33"/>
      <c r="B293" s="34"/>
      <c r="C293" s="186" t="s">
        <v>373</v>
      </c>
      <c r="D293" s="186" t="s">
        <v>132</v>
      </c>
      <c r="E293" s="187" t="s">
        <v>374</v>
      </c>
      <c r="F293" s="188" t="s">
        <v>375</v>
      </c>
      <c r="G293" s="189" t="s">
        <v>180</v>
      </c>
      <c r="H293" s="190">
        <v>1</v>
      </c>
      <c r="I293" s="191"/>
      <c r="J293" s="192">
        <f>ROUND(I293*H293,2)</f>
        <v>0</v>
      </c>
      <c r="K293" s="193"/>
      <c r="L293" s="38"/>
      <c r="M293" s="194" t="s">
        <v>1</v>
      </c>
      <c r="N293" s="195" t="s">
        <v>37</v>
      </c>
      <c r="O293" s="70"/>
      <c r="P293" s="196">
        <f>O293*H293</f>
        <v>0</v>
      </c>
      <c r="Q293" s="196">
        <v>0</v>
      </c>
      <c r="R293" s="196">
        <f>Q293*H293</f>
        <v>0</v>
      </c>
      <c r="S293" s="196">
        <v>0</v>
      </c>
      <c r="T293" s="197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98" t="s">
        <v>171</v>
      </c>
      <c r="AT293" s="198" t="s">
        <v>132</v>
      </c>
      <c r="AU293" s="198" t="s">
        <v>82</v>
      </c>
      <c r="AY293" s="16" t="s">
        <v>129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6" t="s">
        <v>80</v>
      </c>
      <c r="BK293" s="199">
        <f>ROUND(I293*H293,2)</f>
        <v>0</v>
      </c>
      <c r="BL293" s="16" t="s">
        <v>171</v>
      </c>
      <c r="BM293" s="198" t="s">
        <v>376</v>
      </c>
    </row>
    <row r="294" spans="2:51" s="13" customFormat="1" ht="12">
      <c r="B294" s="200"/>
      <c r="C294" s="201"/>
      <c r="D294" s="202" t="s">
        <v>137</v>
      </c>
      <c r="E294" s="203" t="s">
        <v>1</v>
      </c>
      <c r="F294" s="204" t="s">
        <v>80</v>
      </c>
      <c r="G294" s="201"/>
      <c r="H294" s="205">
        <v>1</v>
      </c>
      <c r="I294" s="206"/>
      <c r="J294" s="201"/>
      <c r="K294" s="201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137</v>
      </c>
      <c r="AU294" s="211" t="s">
        <v>82</v>
      </c>
      <c r="AV294" s="13" t="s">
        <v>82</v>
      </c>
      <c r="AW294" s="13" t="s">
        <v>29</v>
      </c>
      <c r="AX294" s="13" t="s">
        <v>72</v>
      </c>
      <c r="AY294" s="211" t="s">
        <v>129</v>
      </c>
    </row>
    <row r="295" spans="2:51" s="14" customFormat="1" ht="12">
      <c r="B295" s="212"/>
      <c r="C295" s="213"/>
      <c r="D295" s="202" t="s">
        <v>137</v>
      </c>
      <c r="E295" s="214" t="s">
        <v>1</v>
      </c>
      <c r="F295" s="215" t="s">
        <v>139</v>
      </c>
      <c r="G295" s="213"/>
      <c r="H295" s="216">
        <v>1</v>
      </c>
      <c r="I295" s="217"/>
      <c r="J295" s="213"/>
      <c r="K295" s="213"/>
      <c r="L295" s="218"/>
      <c r="M295" s="219"/>
      <c r="N295" s="220"/>
      <c r="O295" s="220"/>
      <c r="P295" s="220"/>
      <c r="Q295" s="220"/>
      <c r="R295" s="220"/>
      <c r="S295" s="220"/>
      <c r="T295" s="221"/>
      <c r="AT295" s="222" t="s">
        <v>137</v>
      </c>
      <c r="AU295" s="222" t="s">
        <v>82</v>
      </c>
      <c r="AV295" s="14" t="s">
        <v>136</v>
      </c>
      <c r="AW295" s="14" t="s">
        <v>29</v>
      </c>
      <c r="AX295" s="14" t="s">
        <v>80</v>
      </c>
      <c r="AY295" s="222" t="s">
        <v>129</v>
      </c>
    </row>
    <row r="296" spans="1:65" s="2" customFormat="1" ht="24.2" customHeight="1">
      <c r="A296" s="33"/>
      <c r="B296" s="34"/>
      <c r="C296" s="223" t="s">
        <v>266</v>
      </c>
      <c r="D296" s="223" t="s">
        <v>183</v>
      </c>
      <c r="E296" s="224" t="s">
        <v>377</v>
      </c>
      <c r="F296" s="225" t="s">
        <v>378</v>
      </c>
      <c r="G296" s="226" t="s">
        <v>180</v>
      </c>
      <c r="H296" s="227">
        <v>1</v>
      </c>
      <c r="I296" s="228"/>
      <c r="J296" s="229">
        <f>ROUND(I296*H296,2)</f>
        <v>0</v>
      </c>
      <c r="K296" s="230"/>
      <c r="L296" s="231"/>
      <c r="M296" s="232" t="s">
        <v>1</v>
      </c>
      <c r="N296" s="233" t="s">
        <v>37</v>
      </c>
      <c r="O296" s="70"/>
      <c r="P296" s="196">
        <f>O296*H296</f>
        <v>0</v>
      </c>
      <c r="Q296" s="196">
        <v>0</v>
      </c>
      <c r="R296" s="196">
        <f>Q296*H296</f>
        <v>0</v>
      </c>
      <c r="S296" s="196">
        <v>0</v>
      </c>
      <c r="T296" s="197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98" t="s">
        <v>207</v>
      </c>
      <c r="AT296" s="198" t="s">
        <v>183</v>
      </c>
      <c r="AU296" s="198" t="s">
        <v>82</v>
      </c>
      <c r="AY296" s="16" t="s">
        <v>129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16" t="s">
        <v>80</v>
      </c>
      <c r="BK296" s="199">
        <f>ROUND(I296*H296,2)</f>
        <v>0</v>
      </c>
      <c r="BL296" s="16" t="s">
        <v>171</v>
      </c>
      <c r="BM296" s="198" t="s">
        <v>379</v>
      </c>
    </row>
    <row r="297" spans="1:65" s="2" customFormat="1" ht="24.2" customHeight="1">
      <c r="A297" s="33"/>
      <c r="B297" s="34"/>
      <c r="C297" s="186" t="s">
        <v>380</v>
      </c>
      <c r="D297" s="186" t="s">
        <v>132</v>
      </c>
      <c r="E297" s="187" t="s">
        <v>381</v>
      </c>
      <c r="F297" s="188" t="s">
        <v>382</v>
      </c>
      <c r="G297" s="189" t="s">
        <v>250</v>
      </c>
      <c r="H297" s="234"/>
      <c r="I297" s="191"/>
      <c r="J297" s="192">
        <f>ROUND(I297*H297,2)</f>
        <v>0</v>
      </c>
      <c r="K297" s="193"/>
      <c r="L297" s="38"/>
      <c r="M297" s="194" t="s">
        <v>1</v>
      </c>
      <c r="N297" s="195" t="s">
        <v>37</v>
      </c>
      <c r="O297" s="70"/>
      <c r="P297" s="196">
        <f>O297*H297</f>
        <v>0</v>
      </c>
      <c r="Q297" s="196">
        <v>0</v>
      </c>
      <c r="R297" s="196">
        <f>Q297*H297</f>
        <v>0</v>
      </c>
      <c r="S297" s="196">
        <v>0</v>
      </c>
      <c r="T297" s="197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98" t="s">
        <v>171</v>
      </c>
      <c r="AT297" s="198" t="s">
        <v>132</v>
      </c>
      <c r="AU297" s="198" t="s">
        <v>82</v>
      </c>
      <c r="AY297" s="16" t="s">
        <v>129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6" t="s">
        <v>80</v>
      </c>
      <c r="BK297" s="199">
        <f>ROUND(I297*H297,2)</f>
        <v>0</v>
      </c>
      <c r="BL297" s="16" t="s">
        <v>171</v>
      </c>
      <c r="BM297" s="198" t="s">
        <v>383</v>
      </c>
    </row>
    <row r="298" spans="2:63" s="12" customFormat="1" ht="22.9" customHeight="1">
      <c r="B298" s="170"/>
      <c r="C298" s="171"/>
      <c r="D298" s="172" t="s">
        <v>71</v>
      </c>
      <c r="E298" s="184" t="s">
        <v>384</v>
      </c>
      <c r="F298" s="184" t="s">
        <v>385</v>
      </c>
      <c r="G298" s="171"/>
      <c r="H298" s="171"/>
      <c r="I298" s="174"/>
      <c r="J298" s="185">
        <f>BK298</f>
        <v>0</v>
      </c>
      <c r="K298" s="171"/>
      <c r="L298" s="176"/>
      <c r="M298" s="177"/>
      <c r="N298" s="178"/>
      <c r="O298" s="178"/>
      <c r="P298" s="179">
        <f>SUM(P299:P303)</f>
        <v>0</v>
      </c>
      <c r="Q298" s="178"/>
      <c r="R298" s="179">
        <f>SUM(R299:R303)</f>
        <v>0</v>
      </c>
      <c r="S298" s="178"/>
      <c r="T298" s="180">
        <f>SUM(T299:T303)</f>
        <v>0</v>
      </c>
      <c r="AR298" s="181" t="s">
        <v>82</v>
      </c>
      <c r="AT298" s="182" t="s">
        <v>71</v>
      </c>
      <c r="AU298" s="182" t="s">
        <v>80</v>
      </c>
      <c r="AY298" s="181" t="s">
        <v>129</v>
      </c>
      <c r="BK298" s="183">
        <f>SUM(BK299:BK303)</f>
        <v>0</v>
      </c>
    </row>
    <row r="299" spans="1:65" s="2" customFormat="1" ht="16.5" customHeight="1">
      <c r="A299" s="33"/>
      <c r="B299" s="34"/>
      <c r="C299" s="186" t="s">
        <v>269</v>
      </c>
      <c r="D299" s="186" t="s">
        <v>132</v>
      </c>
      <c r="E299" s="187" t="s">
        <v>386</v>
      </c>
      <c r="F299" s="188" t="s">
        <v>387</v>
      </c>
      <c r="G299" s="189" t="s">
        <v>180</v>
      </c>
      <c r="H299" s="190">
        <v>1</v>
      </c>
      <c r="I299" s="191"/>
      <c r="J299" s="192">
        <f>ROUND(I299*H299,2)</f>
        <v>0</v>
      </c>
      <c r="K299" s="193"/>
      <c r="L299" s="38"/>
      <c r="M299" s="194" t="s">
        <v>1</v>
      </c>
      <c r="N299" s="195" t="s">
        <v>37</v>
      </c>
      <c r="O299" s="70"/>
      <c r="P299" s="196">
        <f>O299*H299</f>
        <v>0</v>
      </c>
      <c r="Q299" s="196">
        <v>0</v>
      </c>
      <c r="R299" s="196">
        <f>Q299*H299</f>
        <v>0</v>
      </c>
      <c r="S299" s="196">
        <v>0</v>
      </c>
      <c r="T299" s="197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98" t="s">
        <v>171</v>
      </c>
      <c r="AT299" s="198" t="s">
        <v>132</v>
      </c>
      <c r="AU299" s="198" t="s">
        <v>82</v>
      </c>
      <c r="AY299" s="16" t="s">
        <v>129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16" t="s">
        <v>80</v>
      </c>
      <c r="BK299" s="199">
        <f>ROUND(I299*H299,2)</f>
        <v>0</v>
      </c>
      <c r="BL299" s="16" t="s">
        <v>171</v>
      </c>
      <c r="BM299" s="198" t="s">
        <v>388</v>
      </c>
    </row>
    <row r="300" spans="2:51" s="13" customFormat="1" ht="12">
      <c r="B300" s="200"/>
      <c r="C300" s="201"/>
      <c r="D300" s="202" t="s">
        <v>137</v>
      </c>
      <c r="E300" s="203" t="s">
        <v>1</v>
      </c>
      <c r="F300" s="204" t="s">
        <v>80</v>
      </c>
      <c r="G300" s="201"/>
      <c r="H300" s="205">
        <v>1</v>
      </c>
      <c r="I300" s="206"/>
      <c r="J300" s="201"/>
      <c r="K300" s="201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137</v>
      </c>
      <c r="AU300" s="211" t="s">
        <v>82</v>
      </c>
      <c r="AV300" s="13" t="s">
        <v>82</v>
      </c>
      <c r="AW300" s="13" t="s">
        <v>29</v>
      </c>
      <c r="AX300" s="13" t="s">
        <v>72</v>
      </c>
      <c r="AY300" s="211" t="s">
        <v>129</v>
      </c>
    </row>
    <row r="301" spans="2:51" s="14" customFormat="1" ht="12">
      <c r="B301" s="212"/>
      <c r="C301" s="213"/>
      <c r="D301" s="202" t="s">
        <v>137</v>
      </c>
      <c r="E301" s="214" t="s">
        <v>1</v>
      </c>
      <c r="F301" s="215" t="s">
        <v>139</v>
      </c>
      <c r="G301" s="213"/>
      <c r="H301" s="216">
        <v>1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137</v>
      </c>
      <c r="AU301" s="222" t="s">
        <v>82</v>
      </c>
      <c r="AV301" s="14" t="s">
        <v>136</v>
      </c>
      <c r="AW301" s="14" t="s">
        <v>29</v>
      </c>
      <c r="AX301" s="14" t="s">
        <v>80</v>
      </c>
      <c r="AY301" s="222" t="s">
        <v>129</v>
      </c>
    </row>
    <row r="302" spans="1:65" s="2" customFormat="1" ht="16.5" customHeight="1">
      <c r="A302" s="33"/>
      <c r="B302" s="34"/>
      <c r="C302" s="223" t="s">
        <v>389</v>
      </c>
      <c r="D302" s="223" t="s">
        <v>183</v>
      </c>
      <c r="E302" s="224" t="s">
        <v>390</v>
      </c>
      <c r="F302" s="225" t="s">
        <v>391</v>
      </c>
      <c r="G302" s="226" t="s">
        <v>180</v>
      </c>
      <c r="H302" s="227">
        <v>1</v>
      </c>
      <c r="I302" s="228"/>
      <c r="J302" s="229">
        <f>ROUND(I302*H302,2)</f>
        <v>0</v>
      </c>
      <c r="K302" s="230"/>
      <c r="L302" s="231"/>
      <c r="M302" s="232" t="s">
        <v>1</v>
      </c>
      <c r="N302" s="233" t="s">
        <v>37</v>
      </c>
      <c r="O302" s="70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98" t="s">
        <v>207</v>
      </c>
      <c r="AT302" s="198" t="s">
        <v>183</v>
      </c>
      <c r="AU302" s="198" t="s">
        <v>82</v>
      </c>
      <c r="AY302" s="16" t="s">
        <v>129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6" t="s">
        <v>80</v>
      </c>
      <c r="BK302" s="199">
        <f>ROUND(I302*H302,2)</f>
        <v>0</v>
      </c>
      <c r="BL302" s="16" t="s">
        <v>171</v>
      </c>
      <c r="BM302" s="198" t="s">
        <v>392</v>
      </c>
    </row>
    <row r="303" spans="1:65" s="2" customFormat="1" ht="24.2" customHeight="1">
      <c r="A303" s="33"/>
      <c r="B303" s="34"/>
      <c r="C303" s="186" t="s">
        <v>275</v>
      </c>
      <c r="D303" s="186" t="s">
        <v>132</v>
      </c>
      <c r="E303" s="187" t="s">
        <v>393</v>
      </c>
      <c r="F303" s="188" t="s">
        <v>394</v>
      </c>
      <c r="G303" s="189" t="s">
        <v>250</v>
      </c>
      <c r="H303" s="234"/>
      <c r="I303" s="191"/>
      <c r="J303" s="192">
        <f>ROUND(I303*H303,2)</f>
        <v>0</v>
      </c>
      <c r="K303" s="193"/>
      <c r="L303" s="38"/>
      <c r="M303" s="194" t="s">
        <v>1</v>
      </c>
      <c r="N303" s="195" t="s">
        <v>37</v>
      </c>
      <c r="O303" s="70"/>
      <c r="P303" s="196">
        <f>O303*H303</f>
        <v>0</v>
      </c>
      <c r="Q303" s="196">
        <v>0</v>
      </c>
      <c r="R303" s="196">
        <f>Q303*H303</f>
        <v>0</v>
      </c>
      <c r="S303" s="196">
        <v>0</v>
      </c>
      <c r="T303" s="197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98" t="s">
        <v>171</v>
      </c>
      <c r="AT303" s="198" t="s">
        <v>132</v>
      </c>
      <c r="AU303" s="198" t="s">
        <v>82</v>
      </c>
      <c r="AY303" s="16" t="s">
        <v>129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16" t="s">
        <v>80</v>
      </c>
      <c r="BK303" s="199">
        <f>ROUND(I303*H303,2)</f>
        <v>0</v>
      </c>
      <c r="BL303" s="16" t="s">
        <v>171</v>
      </c>
      <c r="BM303" s="198" t="s">
        <v>395</v>
      </c>
    </row>
    <row r="304" spans="2:63" s="12" customFormat="1" ht="22.9" customHeight="1">
      <c r="B304" s="170"/>
      <c r="C304" s="171"/>
      <c r="D304" s="172" t="s">
        <v>71</v>
      </c>
      <c r="E304" s="184" t="s">
        <v>396</v>
      </c>
      <c r="F304" s="184" t="s">
        <v>397</v>
      </c>
      <c r="G304" s="171"/>
      <c r="H304" s="171"/>
      <c r="I304" s="174"/>
      <c r="J304" s="185">
        <f>BK304</f>
        <v>0</v>
      </c>
      <c r="K304" s="171"/>
      <c r="L304" s="176"/>
      <c r="M304" s="177"/>
      <c r="N304" s="178"/>
      <c r="O304" s="178"/>
      <c r="P304" s="179">
        <f>SUM(P305:P324)</f>
        <v>0</v>
      </c>
      <c r="Q304" s="178"/>
      <c r="R304" s="179">
        <f>SUM(R305:R324)</f>
        <v>0</v>
      </c>
      <c r="S304" s="178"/>
      <c r="T304" s="180">
        <f>SUM(T305:T324)</f>
        <v>0</v>
      </c>
      <c r="AR304" s="181" t="s">
        <v>82</v>
      </c>
      <c r="AT304" s="182" t="s">
        <v>71</v>
      </c>
      <c r="AU304" s="182" t="s">
        <v>80</v>
      </c>
      <c r="AY304" s="181" t="s">
        <v>129</v>
      </c>
      <c r="BK304" s="183">
        <f>SUM(BK305:BK324)</f>
        <v>0</v>
      </c>
    </row>
    <row r="305" spans="1:65" s="2" customFormat="1" ht="24.2" customHeight="1">
      <c r="A305" s="33"/>
      <c r="B305" s="34"/>
      <c r="C305" s="186" t="s">
        <v>398</v>
      </c>
      <c r="D305" s="186" t="s">
        <v>132</v>
      </c>
      <c r="E305" s="187" t="s">
        <v>399</v>
      </c>
      <c r="F305" s="188" t="s">
        <v>400</v>
      </c>
      <c r="G305" s="189" t="s">
        <v>135</v>
      </c>
      <c r="H305" s="190">
        <v>8.745</v>
      </c>
      <c r="I305" s="191"/>
      <c r="J305" s="192">
        <f>ROUND(I305*H305,2)</f>
        <v>0</v>
      </c>
      <c r="K305" s="193"/>
      <c r="L305" s="38"/>
      <c r="M305" s="194" t="s">
        <v>1</v>
      </c>
      <c r="N305" s="195" t="s">
        <v>37</v>
      </c>
      <c r="O305" s="70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98" t="s">
        <v>171</v>
      </c>
      <c r="AT305" s="198" t="s">
        <v>132</v>
      </c>
      <c r="AU305" s="198" t="s">
        <v>82</v>
      </c>
      <c r="AY305" s="16" t="s">
        <v>129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6" t="s">
        <v>80</v>
      </c>
      <c r="BK305" s="199">
        <f>ROUND(I305*H305,2)</f>
        <v>0</v>
      </c>
      <c r="BL305" s="16" t="s">
        <v>171</v>
      </c>
      <c r="BM305" s="198" t="s">
        <v>401</v>
      </c>
    </row>
    <row r="306" spans="2:51" s="13" customFormat="1" ht="12">
      <c r="B306" s="200"/>
      <c r="C306" s="201"/>
      <c r="D306" s="202" t="s">
        <v>137</v>
      </c>
      <c r="E306" s="203" t="s">
        <v>1</v>
      </c>
      <c r="F306" s="204" t="s">
        <v>402</v>
      </c>
      <c r="G306" s="201"/>
      <c r="H306" s="205">
        <v>8.745</v>
      </c>
      <c r="I306" s="206"/>
      <c r="J306" s="201"/>
      <c r="K306" s="201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137</v>
      </c>
      <c r="AU306" s="211" t="s">
        <v>82</v>
      </c>
      <c r="AV306" s="13" t="s">
        <v>82</v>
      </c>
      <c r="AW306" s="13" t="s">
        <v>29</v>
      </c>
      <c r="AX306" s="13" t="s">
        <v>72</v>
      </c>
      <c r="AY306" s="211" t="s">
        <v>129</v>
      </c>
    </row>
    <row r="307" spans="2:51" s="14" customFormat="1" ht="12">
      <c r="B307" s="212"/>
      <c r="C307" s="213"/>
      <c r="D307" s="202" t="s">
        <v>137</v>
      </c>
      <c r="E307" s="214" t="s">
        <v>1</v>
      </c>
      <c r="F307" s="215" t="s">
        <v>139</v>
      </c>
      <c r="G307" s="213"/>
      <c r="H307" s="216">
        <v>8.745</v>
      </c>
      <c r="I307" s="217"/>
      <c r="J307" s="213"/>
      <c r="K307" s="213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137</v>
      </c>
      <c r="AU307" s="222" t="s">
        <v>82</v>
      </c>
      <c r="AV307" s="14" t="s">
        <v>136</v>
      </c>
      <c r="AW307" s="14" t="s">
        <v>29</v>
      </c>
      <c r="AX307" s="14" t="s">
        <v>80</v>
      </c>
      <c r="AY307" s="222" t="s">
        <v>129</v>
      </c>
    </row>
    <row r="308" spans="1:65" s="2" customFormat="1" ht="16.5" customHeight="1">
      <c r="A308" s="33"/>
      <c r="B308" s="34"/>
      <c r="C308" s="186" t="s">
        <v>278</v>
      </c>
      <c r="D308" s="186" t="s">
        <v>132</v>
      </c>
      <c r="E308" s="187" t="s">
        <v>403</v>
      </c>
      <c r="F308" s="188" t="s">
        <v>404</v>
      </c>
      <c r="G308" s="189" t="s">
        <v>135</v>
      </c>
      <c r="H308" s="190">
        <v>8.666</v>
      </c>
      <c r="I308" s="191"/>
      <c r="J308" s="192">
        <f>ROUND(I308*H308,2)</f>
        <v>0</v>
      </c>
      <c r="K308" s="193"/>
      <c r="L308" s="38"/>
      <c r="M308" s="194" t="s">
        <v>1</v>
      </c>
      <c r="N308" s="195" t="s">
        <v>37</v>
      </c>
      <c r="O308" s="70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98" t="s">
        <v>171</v>
      </c>
      <c r="AT308" s="198" t="s">
        <v>132</v>
      </c>
      <c r="AU308" s="198" t="s">
        <v>82</v>
      </c>
      <c r="AY308" s="16" t="s">
        <v>129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6" t="s">
        <v>80</v>
      </c>
      <c r="BK308" s="199">
        <f>ROUND(I308*H308,2)</f>
        <v>0</v>
      </c>
      <c r="BL308" s="16" t="s">
        <v>171</v>
      </c>
      <c r="BM308" s="198" t="s">
        <v>405</v>
      </c>
    </row>
    <row r="309" spans="2:51" s="13" customFormat="1" ht="12">
      <c r="B309" s="200"/>
      <c r="C309" s="201"/>
      <c r="D309" s="202" t="s">
        <v>137</v>
      </c>
      <c r="E309" s="203" t="s">
        <v>1</v>
      </c>
      <c r="F309" s="204" t="s">
        <v>172</v>
      </c>
      <c r="G309" s="201"/>
      <c r="H309" s="205">
        <v>4.956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137</v>
      </c>
      <c r="AU309" s="211" t="s">
        <v>82</v>
      </c>
      <c r="AV309" s="13" t="s">
        <v>82</v>
      </c>
      <c r="AW309" s="13" t="s">
        <v>29</v>
      </c>
      <c r="AX309" s="13" t="s">
        <v>72</v>
      </c>
      <c r="AY309" s="211" t="s">
        <v>129</v>
      </c>
    </row>
    <row r="310" spans="2:51" s="13" customFormat="1" ht="12">
      <c r="B310" s="200"/>
      <c r="C310" s="201"/>
      <c r="D310" s="202" t="s">
        <v>137</v>
      </c>
      <c r="E310" s="203" t="s">
        <v>1</v>
      </c>
      <c r="F310" s="204" t="s">
        <v>173</v>
      </c>
      <c r="G310" s="201"/>
      <c r="H310" s="205">
        <v>3.71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137</v>
      </c>
      <c r="AU310" s="211" t="s">
        <v>82</v>
      </c>
      <c r="AV310" s="13" t="s">
        <v>82</v>
      </c>
      <c r="AW310" s="13" t="s">
        <v>29</v>
      </c>
      <c r="AX310" s="13" t="s">
        <v>72</v>
      </c>
      <c r="AY310" s="211" t="s">
        <v>129</v>
      </c>
    </row>
    <row r="311" spans="2:51" s="14" customFormat="1" ht="12">
      <c r="B311" s="212"/>
      <c r="C311" s="213"/>
      <c r="D311" s="202" t="s">
        <v>137</v>
      </c>
      <c r="E311" s="214" t="s">
        <v>1</v>
      </c>
      <c r="F311" s="215" t="s">
        <v>139</v>
      </c>
      <c r="G311" s="213"/>
      <c r="H311" s="216">
        <v>8.666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137</v>
      </c>
      <c r="AU311" s="222" t="s">
        <v>82</v>
      </c>
      <c r="AV311" s="14" t="s">
        <v>136</v>
      </c>
      <c r="AW311" s="14" t="s">
        <v>29</v>
      </c>
      <c r="AX311" s="14" t="s">
        <v>80</v>
      </c>
      <c r="AY311" s="222" t="s">
        <v>129</v>
      </c>
    </row>
    <row r="312" spans="1:65" s="2" customFormat="1" ht="24.2" customHeight="1">
      <c r="A312" s="33"/>
      <c r="B312" s="34"/>
      <c r="C312" s="186" t="s">
        <v>406</v>
      </c>
      <c r="D312" s="186" t="s">
        <v>132</v>
      </c>
      <c r="E312" s="187" t="s">
        <v>407</v>
      </c>
      <c r="F312" s="188" t="s">
        <v>408</v>
      </c>
      <c r="G312" s="189" t="s">
        <v>135</v>
      </c>
      <c r="H312" s="190">
        <v>8.666</v>
      </c>
      <c r="I312" s="191"/>
      <c r="J312" s="192">
        <f>ROUND(I312*H312,2)</f>
        <v>0</v>
      </c>
      <c r="K312" s="193"/>
      <c r="L312" s="38"/>
      <c r="M312" s="194" t="s">
        <v>1</v>
      </c>
      <c r="N312" s="195" t="s">
        <v>37</v>
      </c>
      <c r="O312" s="70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98" t="s">
        <v>171</v>
      </c>
      <c r="AT312" s="198" t="s">
        <v>132</v>
      </c>
      <c r="AU312" s="198" t="s">
        <v>82</v>
      </c>
      <c r="AY312" s="16" t="s">
        <v>129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6" t="s">
        <v>80</v>
      </c>
      <c r="BK312" s="199">
        <f>ROUND(I312*H312,2)</f>
        <v>0</v>
      </c>
      <c r="BL312" s="16" t="s">
        <v>171</v>
      </c>
      <c r="BM312" s="198" t="s">
        <v>409</v>
      </c>
    </row>
    <row r="313" spans="2:51" s="13" customFormat="1" ht="12">
      <c r="B313" s="200"/>
      <c r="C313" s="201"/>
      <c r="D313" s="202" t="s">
        <v>137</v>
      </c>
      <c r="E313" s="203" t="s">
        <v>1</v>
      </c>
      <c r="F313" s="204" t="s">
        <v>172</v>
      </c>
      <c r="G313" s="201"/>
      <c r="H313" s="205">
        <v>4.956</v>
      </c>
      <c r="I313" s="206"/>
      <c r="J313" s="201"/>
      <c r="K313" s="201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137</v>
      </c>
      <c r="AU313" s="211" t="s">
        <v>82</v>
      </c>
      <c r="AV313" s="13" t="s">
        <v>82</v>
      </c>
      <c r="AW313" s="13" t="s">
        <v>29</v>
      </c>
      <c r="AX313" s="13" t="s">
        <v>72</v>
      </c>
      <c r="AY313" s="211" t="s">
        <v>129</v>
      </c>
    </row>
    <row r="314" spans="2:51" s="13" customFormat="1" ht="12">
      <c r="B314" s="200"/>
      <c r="C314" s="201"/>
      <c r="D314" s="202" t="s">
        <v>137</v>
      </c>
      <c r="E314" s="203" t="s">
        <v>1</v>
      </c>
      <c r="F314" s="204" t="s">
        <v>173</v>
      </c>
      <c r="G314" s="201"/>
      <c r="H314" s="205">
        <v>3.71</v>
      </c>
      <c r="I314" s="206"/>
      <c r="J314" s="201"/>
      <c r="K314" s="201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137</v>
      </c>
      <c r="AU314" s="211" t="s">
        <v>82</v>
      </c>
      <c r="AV314" s="13" t="s">
        <v>82</v>
      </c>
      <c r="AW314" s="13" t="s">
        <v>29</v>
      </c>
      <c r="AX314" s="13" t="s">
        <v>72</v>
      </c>
      <c r="AY314" s="211" t="s">
        <v>129</v>
      </c>
    </row>
    <row r="315" spans="2:51" s="14" customFormat="1" ht="12">
      <c r="B315" s="212"/>
      <c r="C315" s="213"/>
      <c r="D315" s="202" t="s">
        <v>137</v>
      </c>
      <c r="E315" s="214" t="s">
        <v>1</v>
      </c>
      <c r="F315" s="215" t="s">
        <v>139</v>
      </c>
      <c r="G315" s="213"/>
      <c r="H315" s="216">
        <v>8.666</v>
      </c>
      <c r="I315" s="217"/>
      <c r="J315" s="213"/>
      <c r="K315" s="213"/>
      <c r="L315" s="218"/>
      <c r="M315" s="219"/>
      <c r="N315" s="220"/>
      <c r="O315" s="220"/>
      <c r="P315" s="220"/>
      <c r="Q315" s="220"/>
      <c r="R315" s="220"/>
      <c r="S315" s="220"/>
      <c r="T315" s="221"/>
      <c r="AT315" s="222" t="s">
        <v>137</v>
      </c>
      <c r="AU315" s="222" t="s">
        <v>82</v>
      </c>
      <c r="AV315" s="14" t="s">
        <v>136</v>
      </c>
      <c r="AW315" s="14" t="s">
        <v>29</v>
      </c>
      <c r="AX315" s="14" t="s">
        <v>80</v>
      </c>
      <c r="AY315" s="222" t="s">
        <v>129</v>
      </c>
    </row>
    <row r="316" spans="1:65" s="2" customFormat="1" ht="33" customHeight="1">
      <c r="A316" s="33"/>
      <c r="B316" s="34"/>
      <c r="C316" s="186" t="s">
        <v>283</v>
      </c>
      <c r="D316" s="186" t="s">
        <v>132</v>
      </c>
      <c r="E316" s="187" t="s">
        <v>410</v>
      </c>
      <c r="F316" s="188" t="s">
        <v>411</v>
      </c>
      <c r="G316" s="189" t="s">
        <v>135</v>
      </c>
      <c r="H316" s="190">
        <v>8.666</v>
      </c>
      <c r="I316" s="191"/>
      <c r="J316" s="192">
        <f>ROUND(I316*H316,2)</f>
        <v>0</v>
      </c>
      <c r="K316" s="193"/>
      <c r="L316" s="38"/>
      <c r="M316" s="194" t="s">
        <v>1</v>
      </c>
      <c r="N316" s="195" t="s">
        <v>37</v>
      </c>
      <c r="O316" s="70"/>
      <c r="P316" s="196">
        <f>O316*H316</f>
        <v>0</v>
      </c>
      <c r="Q316" s="196">
        <v>0</v>
      </c>
      <c r="R316" s="196">
        <f>Q316*H316</f>
        <v>0</v>
      </c>
      <c r="S316" s="196">
        <v>0</v>
      </c>
      <c r="T316" s="197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98" t="s">
        <v>171</v>
      </c>
      <c r="AT316" s="198" t="s">
        <v>132</v>
      </c>
      <c r="AU316" s="198" t="s">
        <v>82</v>
      </c>
      <c r="AY316" s="16" t="s">
        <v>129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16" t="s">
        <v>80</v>
      </c>
      <c r="BK316" s="199">
        <f>ROUND(I316*H316,2)</f>
        <v>0</v>
      </c>
      <c r="BL316" s="16" t="s">
        <v>171</v>
      </c>
      <c r="BM316" s="198" t="s">
        <v>412</v>
      </c>
    </row>
    <row r="317" spans="2:51" s="13" customFormat="1" ht="12">
      <c r="B317" s="200"/>
      <c r="C317" s="201"/>
      <c r="D317" s="202" t="s">
        <v>137</v>
      </c>
      <c r="E317" s="203" t="s">
        <v>1</v>
      </c>
      <c r="F317" s="204" t="s">
        <v>172</v>
      </c>
      <c r="G317" s="201"/>
      <c r="H317" s="205">
        <v>4.956</v>
      </c>
      <c r="I317" s="206"/>
      <c r="J317" s="201"/>
      <c r="K317" s="201"/>
      <c r="L317" s="207"/>
      <c r="M317" s="208"/>
      <c r="N317" s="209"/>
      <c r="O317" s="209"/>
      <c r="P317" s="209"/>
      <c r="Q317" s="209"/>
      <c r="R317" s="209"/>
      <c r="S317" s="209"/>
      <c r="T317" s="210"/>
      <c r="AT317" s="211" t="s">
        <v>137</v>
      </c>
      <c r="AU317" s="211" t="s">
        <v>82</v>
      </c>
      <c r="AV317" s="13" t="s">
        <v>82</v>
      </c>
      <c r="AW317" s="13" t="s">
        <v>29</v>
      </c>
      <c r="AX317" s="13" t="s">
        <v>72</v>
      </c>
      <c r="AY317" s="211" t="s">
        <v>129</v>
      </c>
    </row>
    <row r="318" spans="2:51" s="13" customFormat="1" ht="12">
      <c r="B318" s="200"/>
      <c r="C318" s="201"/>
      <c r="D318" s="202" t="s">
        <v>137</v>
      </c>
      <c r="E318" s="203" t="s">
        <v>1</v>
      </c>
      <c r="F318" s="204" t="s">
        <v>173</v>
      </c>
      <c r="G318" s="201"/>
      <c r="H318" s="205">
        <v>3.71</v>
      </c>
      <c r="I318" s="206"/>
      <c r="J318" s="201"/>
      <c r="K318" s="201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137</v>
      </c>
      <c r="AU318" s="211" t="s">
        <v>82</v>
      </c>
      <c r="AV318" s="13" t="s">
        <v>82</v>
      </c>
      <c r="AW318" s="13" t="s">
        <v>29</v>
      </c>
      <c r="AX318" s="13" t="s">
        <v>72</v>
      </c>
      <c r="AY318" s="211" t="s">
        <v>129</v>
      </c>
    </row>
    <row r="319" spans="2:51" s="14" customFormat="1" ht="12">
      <c r="B319" s="212"/>
      <c r="C319" s="213"/>
      <c r="D319" s="202" t="s">
        <v>137</v>
      </c>
      <c r="E319" s="214" t="s">
        <v>1</v>
      </c>
      <c r="F319" s="215" t="s">
        <v>139</v>
      </c>
      <c r="G319" s="213"/>
      <c r="H319" s="216">
        <v>8.666</v>
      </c>
      <c r="I319" s="217"/>
      <c r="J319" s="213"/>
      <c r="K319" s="213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137</v>
      </c>
      <c r="AU319" s="222" t="s">
        <v>82</v>
      </c>
      <c r="AV319" s="14" t="s">
        <v>136</v>
      </c>
      <c r="AW319" s="14" t="s">
        <v>29</v>
      </c>
      <c r="AX319" s="14" t="s">
        <v>80</v>
      </c>
      <c r="AY319" s="222" t="s">
        <v>129</v>
      </c>
    </row>
    <row r="320" spans="1:65" s="2" customFormat="1" ht="24.2" customHeight="1">
      <c r="A320" s="33"/>
      <c r="B320" s="34"/>
      <c r="C320" s="223" t="s">
        <v>413</v>
      </c>
      <c r="D320" s="223" t="s">
        <v>183</v>
      </c>
      <c r="E320" s="224" t="s">
        <v>414</v>
      </c>
      <c r="F320" s="225" t="s">
        <v>415</v>
      </c>
      <c r="G320" s="226" t="s">
        <v>135</v>
      </c>
      <c r="H320" s="227">
        <v>9.533</v>
      </c>
      <c r="I320" s="228"/>
      <c r="J320" s="229">
        <f>ROUND(I320*H320,2)</f>
        <v>0</v>
      </c>
      <c r="K320" s="230"/>
      <c r="L320" s="231"/>
      <c r="M320" s="232" t="s">
        <v>1</v>
      </c>
      <c r="N320" s="233" t="s">
        <v>37</v>
      </c>
      <c r="O320" s="70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98" t="s">
        <v>207</v>
      </c>
      <c r="AT320" s="198" t="s">
        <v>183</v>
      </c>
      <c r="AU320" s="198" t="s">
        <v>82</v>
      </c>
      <c r="AY320" s="16" t="s">
        <v>129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6" t="s">
        <v>80</v>
      </c>
      <c r="BK320" s="199">
        <f>ROUND(I320*H320,2)</f>
        <v>0</v>
      </c>
      <c r="BL320" s="16" t="s">
        <v>171</v>
      </c>
      <c r="BM320" s="198" t="s">
        <v>416</v>
      </c>
    </row>
    <row r="321" spans="1:65" s="2" customFormat="1" ht="16.5" customHeight="1">
      <c r="A321" s="33"/>
      <c r="B321" s="34"/>
      <c r="C321" s="186" t="s">
        <v>286</v>
      </c>
      <c r="D321" s="186" t="s">
        <v>132</v>
      </c>
      <c r="E321" s="187" t="s">
        <v>417</v>
      </c>
      <c r="F321" s="188" t="s">
        <v>418</v>
      </c>
      <c r="G321" s="189" t="s">
        <v>142</v>
      </c>
      <c r="H321" s="190">
        <v>30</v>
      </c>
      <c r="I321" s="191"/>
      <c r="J321" s="192">
        <f>ROUND(I321*H321,2)</f>
        <v>0</v>
      </c>
      <c r="K321" s="193"/>
      <c r="L321" s="38"/>
      <c r="M321" s="194" t="s">
        <v>1</v>
      </c>
      <c r="N321" s="195" t="s">
        <v>37</v>
      </c>
      <c r="O321" s="70"/>
      <c r="P321" s="196">
        <f>O321*H321</f>
        <v>0</v>
      </c>
      <c r="Q321" s="196">
        <v>0</v>
      </c>
      <c r="R321" s="196">
        <f>Q321*H321</f>
        <v>0</v>
      </c>
      <c r="S321" s="196">
        <v>0</v>
      </c>
      <c r="T321" s="197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98" t="s">
        <v>171</v>
      </c>
      <c r="AT321" s="198" t="s">
        <v>132</v>
      </c>
      <c r="AU321" s="198" t="s">
        <v>82</v>
      </c>
      <c r="AY321" s="16" t="s">
        <v>129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16" t="s">
        <v>80</v>
      </c>
      <c r="BK321" s="199">
        <f>ROUND(I321*H321,2)</f>
        <v>0</v>
      </c>
      <c r="BL321" s="16" t="s">
        <v>171</v>
      </c>
      <c r="BM321" s="198" t="s">
        <v>419</v>
      </c>
    </row>
    <row r="322" spans="2:51" s="13" customFormat="1" ht="12">
      <c r="B322" s="200"/>
      <c r="C322" s="201"/>
      <c r="D322" s="202" t="s">
        <v>137</v>
      </c>
      <c r="E322" s="203" t="s">
        <v>1</v>
      </c>
      <c r="F322" s="204" t="s">
        <v>157</v>
      </c>
      <c r="G322" s="201"/>
      <c r="H322" s="205">
        <v>30</v>
      </c>
      <c r="I322" s="206"/>
      <c r="J322" s="201"/>
      <c r="K322" s="201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137</v>
      </c>
      <c r="AU322" s="211" t="s">
        <v>82</v>
      </c>
      <c r="AV322" s="13" t="s">
        <v>82</v>
      </c>
      <c r="AW322" s="13" t="s">
        <v>29</v>
      </c>
      <c r="AX322" s="13" t="s">
        <v>72</v>
      </c>
      <c r="AY322" s="211" t="s">
        <v>129</v>
      </c>
    </row>
    <row r="323" spans="2:51" s="14" customFormat="1" ht="12">
      <c r="B323" s="212"/>
      <c r="C323" s="213"/>
      <c r="D323" s="202" t="s">
        <v>137</v>
      </c>
      <c r="E323" s="214" t="s">
        <v>1</v>
      </c>
      <c r="F323" s="215" t="s">
        <v>139</v>
      </c>
      <c r="G323" s="213"/>
      <c r="H323" s="216">
        <v>30</v>
      </c>
      <c r="I323" s="217"/>
      <c r="J323" s="213"/>
      <c r="K323" s="213"/>
      <c r="L323" s="218"/>
      <c r="M323" s="219"/>
      <c r="N323" s="220"/>
      <c r="O323" s="220"/>
      <c r="P323" s="220"/>
      <c r="Q323" s="220"/>
      <c r="R323" s="220"/>
      <c r="S323" s="220"/>
      <c r="T323" s="221"/>
      <c r="AT323" s="222" t="s">
        <v>137</v>
      </c>
      <c r="AU323" s="222" t="s">
        <v>82</v>
      </c>
      <c r="AV323" s="14" t="s">
        <v>136</v>
      </c>
      <c r="AW323" s="14" t="s">
        <v>29</v>
      </c>
      <c r="AX323" s="14" t="s">
        <v>80</v>
      </c>
      <c r="AY323" s="222" t="s">
        <v>129</v>
      </c>
    </row>
    <row r="324" spans="1:65" s="2" customFormat="1" ht="24.2" customHeight="1">
      <c r="A324" s="33"/>
      <c r="B324" s="34"/>
      <c r="C324" s="186" t="s">
        <v>420</v>
      </c>
      <c r="D324" s="186" t="s">
        <v>132</v>
      </c>
      <c r="E324" s="187" t="s">
        <v>421</v>
      </c>
      <c r="F324" s="188" t="s">
        <v>422</v>
      </c>
      <c r="G324" s="189" t="s">
        <v>250</v>
      </c>
      <c r="H324" s="234"/>
      <c r="I324" s="191"/>
      <c r="J324" s="192">
        <f>ROUND(I324*H324,2)</f>
        <v>0</v>
      </c>
      <c r="K324" s="193"/>
      <c r="L324" s="38"/>
      <c r="M324" s="194" t="s">
        <v>1</v>
      </c>
      <c r="N324" s="195" t="s">
        <v>37</v>
      </c>
      <c r="O324" s="70"/>
      <c r="P324" s="196">
        <f>O324*H324</f>
        <v>0</v>
      </c>
      <c r="Q324" s="196">
        <v>0</v>
      </c>
      <c r="R324" s="196">
        <f>Q324*H324</f>
        <v>0</v>
      </c>
      <c r="S324" s="196">
        <v>0</v>
      </c>
      <c r="T324" s="197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98" t="s">
        <v>171</v>
      </c>
      <c r="AT324" s="198" t="s">
        <v>132</v>
      </c>
      <c r="AU324" s="198" t="s">
        <v>82</v>
      </c>
      <c r="AY324" s="16" t="s">
        <v>129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16" t="s">
        <v>80</v>
      </c>
      <c r="BK324" s="199">
        <f>ROUND(I324*H324,2)</f>
        <v>0</v>
      </c>
      <c r="BL324" s="16" t="s">
        <v>171</v>
      </c>
      <c r="BM324" s="198" t="s">
        <v>423</v>
      </c>
    </row>
    <row r="325" spans="2:63" s="12" customFormat="1" ht="22.9" customHeight="1">
      <c r="B325" s="170"/>
      <c r="C325" s="171"/>
      <c r="D325" s="172" t="s">
        <v>71</v>
      </c>
      <c r="E325" s="184" t="s">
        <v>424</v>
      </c>
      <c r="F325" s="184" t="s">
        <v>425</v>
      </c>
      <c r="G325" s="171"/>
      <c r="H325" s="171"/>
      <c r="I325" s="174"/>
      <c r="J325" s="185">
        <f>BK325</f>
        <v>0</v>
      </c>
      <c r="K325" s="171"/>
      <c r="L325" s="176"/>
      <c r="M325" s="177"/>
      <c r="N325" s="178"/>
      <c r="O325" s="178"/>
      <c r="P325" s="179">
        <f>SUM(P326:P349)</f>
        <v>0</v>
      </c>
      <c r="Q325" s="178"/>
      <c r="R325" s="179">
        <f>SUM(R326:R349)</f>
        <v>0</v>
      </c>
      <c r="S325" s="178"/>
      <c r="T325" s="180">
        <f>SUM(T326:T349)</f>
        <v>0</v>
      </c>
      <c r="AR325" s="181" t="s">
        <v>82</v>
      </c>
      <c r="AT325" s="182" t="s">
        <v>71</v>
      </c>
      <c r="AU325" s="182" t="s">
        <v>80</v>
      </c>
      <c r="AY325" s="181" t="s">
        <v>129</v>
      </c>
      <c r="BK325" s="183">
        <f>SUM(BK326:BK349)</f>
        <v>0</v>
      </c>
    </row>
    <row r="326" spans="1:65" s="2" customFormat="1" ht="24.2" customHeight="1">
      <c r="A326" s="33"/>
      <c r="B326" s="34"/>
      <c r="C326" s="186" t="s">
        <v>290</v>
      </c>
      <c r="D326" s="186" t="s">
        <v>132</v>
      </c>
      <c r="E326" s="187" t="s">
        <v>426</v>
      </c>
      <c r="F326" s="188" t="s">
        <v>427</v>
      </c>
      <c r="G326" s="189" t="s">
        <v>135</v>
      </c>
      <c r="H326" s="190">
        <v>32.341</v>
      </c>
      <c r="I326" s="191"/>
      <c r="J326" s="192">
        <f>ROUND(I326*H326,2)</f>
        <v>0</v>
      </c>
      <c r="K326" s="193"/>
      <c r="L326" s="38"/>
      <c r="M326" s="194" t="s">
        <v>1</v>
      </c>
      <c r="N326" s="195" t="s">
        <v>37</v>
      </c>
      <c r="O326" s="70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98" t="s">
        <v>171</v>
      </c>
      <c r="AT326" s="198" t="s">
        <v>132</v>
      </c>
      <c r="AU326" s="198" t="s">
        <v>82</v>
      </c>
      <c r="AY326" s="16" t="s">
        <v>129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6" t="s">
        <v>80</v>
      </c>
      <c r="BK326" s="199">
        <f>ROUND(I326*H326,2)</f>
        <v>0</v>
      </c>
      <c r="BL326" s="16" t="s">
        <v>171</v>
      </c>
      <c r="BM326" s="198" t="s">
        <v>428</v>
      </c>
    </row>
    <row r="327" spans="2:51" s="13" customFormat="1" ht="12">
      <c r="B327" s="200"/>
      <c r="C327" s="201"/>
      <c r="D327" s="202" t="s">
        <v>137</v>
      </c>
      <c r="E327" s="203" t="s">
        <v>1</v>
      </c>
      <c r="F327" s="204" t="s">
        <v>429</v>
      </c>
      <c r="G327" s="201"/>
      <c r="H327" s="205">
        <v>28.441</v>
      </c>
      <c r="I327" s="206"/>
      <c r="J327" s="201"/>
      <c r="K327" s="201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137</v>
      </c>
      <c r="AU327" s="211" t="s">
        <v>82</v>
      </c>
      <c r="AV327" s="13" t="s">
        <v>82</v>
      </c>
      <c r="AW327" s="13" t="s">
        <v>29</v>
      </c>
      <c r="AX327" s="13" t="s">
        <v>72</v>
      </c>
      <c r="AY327" s="211" t="s">
        <v>129</v>
      </c>
    </row>
    <row r="328" spans="2:51" s="13" customFormat="1" ht="12">
      <c r="B328" s="200"/>
      <c r="C328" s="201"/>
      <c r="D328" s="202" t="s">
        <v>137</v>
      </c>
      <c r="E328" s="203" t="s">
        <v>1</v>
      </c>
      <c r="F328" s="204" t="s">
        <v>430</v>
      </c>
      <c r="G328" s="201"/>
      <c r="H328" s="205">
        <v>3.9</v>
      </c>
      <c r="I328" s="206"/>
      <c r="J328" s="201"/>
      <c r="K328" s="201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137</v>
      </c>
      <c r="AU328" s="211" t="s">
        <v>82</v>
      </c>
      <c r="AV328" s="13" t="s">
        <v>82</v>
      </c>
      <c r="AW328" s="13" t="s">
        <v>29</v>
      </c>
      <c r="AX328" s="13" t="s">
        <v>72</v>
      </c>
      <c r="AY328" s="211" t="s">
        <v>129</v>
      </c>
    </row>
    <row r="329" spans="2:51" s="14" customFormat="1" ht="12">
      <c r="B329" s="212"/>
      <c r="C329" s="213"/>
      <c r="D329" s="202" t="s">
        <v>137</v>
      </c>
      <c r="E329" s="214" t="s">
        <v>1</v>
      </c>
      <c r="F329" s="215" t="s">
        <v>139</v>
      </c>
      <c r="G329" s="213"/>
      <c r="H329" s="216">
        <v>32.341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137</v>
      </c>
      <c r="AU329" s="222" t="s">
        <v>82</v>
      </c>
      <c r="AV329" s="14" t="s">
        <v>136</v>
      </c>
      <c r="AW329" s="14" t="s">
        <v>29</v>
      </c>
      <c r="AX329" s="14" t="s">
        <v>80</v>
      </c>
      <c r="AY329" s="222" t="s">
        <v>129</v>
      </c>
    </row>
    <row r="330" spans="1:65" s="2" customFormat="1" ht="16.5" customHeight="1">
      <c r="A330" s="33"/>
      <c r="B330" s="34"/>
      <c r="C330" s="186" t="s">
        <v>431</v>
      </c>
      <c r="D330" s="186" t="s">
        <v>132</v>
      </c>
      <c r="E330" s="187" t="s">
        <v>432</v>
      </c>
      <c r="F330" s="188" t="s">
        <v>433</v>
      </c>
      <c r="G330" s="189" t="s">
        <v>135</v>
      </c>
      <c r="H330" s="190">
        <v>35.299</v>
      </c>
      <c r="I330" s="191"/>
      <c r="J330" s="192">
        <f>ROUND(I330*H330,2)</f>
        <v>0</v>
      </c>
      <c r="K330" s="193"/>
      <c r="L330" s="38"/>
      <c r="M330" s="194" t="s">
        <v>1</v>
      </c>
      <c r="N330" s="195" t="s">
        <v>37</v>
      </c>
      <c r="O330" s="70"/>
      <c r="P330" s="196">
        <f>O330*H330</f>
        <v>0</v>
      </c>
      <c r="Q330" s="196">
        <v>0</v>
      </c>
      <c r="R330" s="196">
        <f>Q330*H330</f>
        <v>0</v>
      </c>
      <c r="S330" s="196">
        <v>0</v>
      </c>
      <c r="T330" s="197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98" t="s">
        <v>171</v>
      </c>
      <c r="AT330" s="198" t="s">
        <v>132</v>
      </c>
      <c r="AU330" s="198" t="s">
        <v>82</v>
      </c>
      <c r="AY330" s="16" t="s">
        <v>129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6" t="s">
        <v>80</v>
      </c>
      <c r="BK330" s="199">
        <f>ROUND(I330*H330,2)</f>
        <v>0</v>
      </c>
      <c r="BL330" s="16" t="s">
        <v>171</v>
      </c>
      <c r="BM330" s="198" t="s">
        <v>434</v>
      </c>
    </row>
    <row r="331" spans="2:51" s="13" customFormat="1" ht="12">
      <c r="B331" s="200"/>
      <c r="C331" s="201"/>
      <c r="D331" s="202" t="s">
        <v>137</v>
      </c>
      <c r="E331" s="203" t="s">
        <v>1</v>
      </c>
      <c r="F331" s="204" t="s">
        <v>435</v>
      </c>
      <c r="G331" s="201"/>
      <c r="H331" s="205">
        <v>19.2</v>
      </c>
      <c r="I331" s="206"/>
      <c r="J331" s="201"/>
      <c r="K331" s="201"/>
      <c r="L331" s="207"/>
      <c r="M331" s="208"/>
      <c r="N331" s="209"/>
      <c r="O331" s="209"/>
      <c r="P331" s="209"/>
      <c r="Q331" s="209"/>
      <c r="R331" s="209"/>
      <c r="S331" s="209"/>
      <c r="T331" s="210"/>
      <c r="AT331" s="211" t="s">
        <v>137</v>
      </c>
      <c r="AU331" s="211" t="s">
        <v>82</v>
      </c>
      <c r="AV331" s="13" t="s">
        <v>82</v>
      </c>
      <c r="AW331" s="13" t="s">
        <v>29</v>
      </c>
      <c r="AX331" s="13" t="s">
        <v>72</v>
      </c>
      <c r="AY331" s="211" t="s">
        <v>129</v>
      </c>
    </row>
    <row r="332" spans="2:51" s="13" customFormat="1" ht="12">
      <c r="B332" s="200"/>
      <c r="C332" s="201"/>
      <c r="D332" s="202" t="s">
        <v>137</v>
      </c>
      <c r="E332" s="203" t="s">
        <v>1</v>
      </c>
      <c r="F332" s="204" t="s">
        <v>436</v>
      </c>
      <c r="G332" s="201"/>
      <c r="H332" s="205">
        <v>2.55</v>
      </c>
      <c r="I332" s="206"/>
      <c r="J332" s="201"/>
      <c r="K332" s="201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137</v>
      </c>
      <c r="AU332" s="211" t="s">
        <v>82</v>
      </c>
      <c r="AV332" s="13" t="s">
        <v>82</v>
      </c>
      <c r="AW332" s="13" t="s">
        <v>29</v>
      </c>
      <c r="AX332" s="13" t="s">
        <v>72</v>
      </c>
      <c r="AY332" s="211" t="s">
        <v>129</v>
      </c>
    </row>
    <row r="333" spans="2:51" s="13" customFormat="1" ht="12">
      <c r="B333" s="200"/>
      <c r="C333" s="201"/>
      <c r="D333" s="202" t="s">
        <v>137</v>
      </c>
      <c r="E333" s="203" t="s">
        <v>1</v>
      </c>
      <c r="F333" s="204" t="s">
        <v>437</v>
      </c>
      <c r="G333" s="201"/>
      <c r="H333" s="205">
        <v>15.125</v>
      </c>
      <c r="I333" s="206"/>
      <c r="J333" s="201"/>
      <c r="K333" s="201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137</v>
      </c>
      <c r="AU333" s="211" t="s">
        <v>82</v>
      </c>
      <c r="AV333" s="13" t="s">
        <v>82</v>
      </c>
      <c r="AW333" s="13" t="s">
        <v>29</v>
      </c>
      <c r="AX333" s="13" t="s">
        <v>72</v>
      </c>
      <c r="AY333" s="211" t="s">
        <v>129</v>
      </c>
    </row>
    <row r="334" spans="2:51" s="13" customFormat="1" ht="12">
      <c r="B334" s="200"/>
      <c r="C334" s="201"/>
      <c r="D334" s="202" t="s">
        <v>137</v>
      </c>
      <c r="E334" s="203" t="s">
        <v>1</v>
      </c>
      <c r="F334" s="204" t="s">
        <v>164</v>
      </c>
      <c r="G334" s="201"/>
      <c r="H334" s="205">
        <v>-1.576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137</v>
      </c>
      <c r="AU334" s="211" t="s">
        <v>82</v>
      </c>
      <c r="AV334" s="13" t="s">
        <v>82</v>
      </c>
      <c r="AW334" s="13" t="s">
        <v>29</v>
      </c>
      <c r="AX334" s="13" t="s">
        <v>72</v>
      </c>
      <c r="AY334" s="211" t="s">
        <v>129</v>
      </c>
    </row>
    <row r="335" spans="2:51" s="14" customFormat="1" ht="12">
      <c r="B335" s="212"/>
      <c r="C335" s="213"/>
      <c r="D335" s="202" t="s">
        <v>137</v>
      </c>
      <c r="E335" s="214" t="s">
        <v>1</v>
      </c>
      <c r="F335" s="215" t="s">
        <v>139</v>
      </c>
      <c r="G335" s="213"/>
      <c r="H335" s="216">
        <v>35.299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137</v>
      </c>
      <c r="AU335" s="222" t="s">
        <v>82</v>
      </c>
      <c r="AV335" s="14" t="s">
        <v>136</v>
      </c>
      <c r="AW335" s="14" t="s">
        <v>29</v>
      </c>
      <c r="AX335" s="14" t="s">
        <v>80</v>
      </c>
      <c r="AY335" s="222" t="s">
        <v>129</v>
      </c>
    </row>
    <row r="336" spans="1:65" s="2" customFormat="1" ht="24.2" customHeight="1">
      <c r="A336" s="33"/>
      <c r="B336" s="34"/>
      <c r="C336" s="186" t="s">
        <v>296</v>
      </c>
      <c r="D336" s="186" t="s">
        <v>132</v>
      </c>
      <c r="E336" s="187" t="s">
        <v>438</v>
      </c>
      <c r="F336" s="188" t="s">
        <v>439</v>
      </c>
      <c r="G336" s="189" t="s">
        <v>135</v>
      </c>
      <c r="H336" s="190">
        <v>35.299</v>
      </c>
      <c r="I336" s="191"/>
      <c r="J336" s="192">
        <f>ROUND(I336*H336,2)</f>
        <v>0</v>
      </c>
      <c r="K336" s="193"/>
      <c r="L336" s="38"/>
      <c r="M336" s="194" t="s">
        <v>1</v>
      </c>
      <c r="N336" s="195" t="s">
        <v>37</v>
      </c>
      <c r="O336" s="70"/>
      <c r="P336" s="196">
        <f>O336*H336</f>
        <v>0</v>
      </c>
      <c r="Q336" s="196">
        <v>0</v>
      </c>
      <c r="R336" s="196">
        <f>Q336*H336</f>
        <v>0</v>
      </c>
      <c r="S336" s="196">
        <v>0</v>
      </c>
      <c r="T336" s="197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98" t="s">
        <v>171</v>
      </c>
      <c r="AT336" s="198" t="s">
        <v>132</v>
      </c>
      <c r="AU336" s="198" t="s">
        <v>82</v>
      </c>
      <c r="AY336" s="16" t="s">
        <v>129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6" t="s">
        <v>80</v>
      </c>
      <c r="BK336" s="199">
        <f>ROUND(I336*H336,2)</f>
        <v>0</v>
      </c>
      <c r="BL336" s="16" t="s">
        <v>171</v>
      </c>
      <c r="BM336" s="198" t="s">
        <v>440</v>
      </c>
    </row>
    <row r="337" spans="2:51" s="13" customFormat="1" ht="12">
      <c r="B337" s="200"/>
      <c r="C337" s="201"/>
      <c r="D337" s="202" t="s">
        <v>137</v>
      </c>
      <c r="E337" s="203" t="s">
        <v>1</v>
      </c>
      <c r="F337" s="204" t="s">
        <v>435</v>
      </c>
      <c r="G337" s="201"/>
      <c r="H337" s="205">
        <v>19.2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137</v>
      </c>
      <c r="AU337" s="211" t="s">
        <v>82</v>
      </c>
      <c r="AV337" s="13" t="s">
        <v>82</v>
      </c>
      <c r="AW337" s="13" t="s">
        <v>29</v>
      </c>
      <c r="AX337" s="13" t="s">
        <v>72</v>
      </c>
      <c r="AY337" s="211" t="s">
        <v>129</v>
      </c>
    </row>
    <row r="338" spans="2:51" s="13" customFormat="1" ht="12">
      <c r="B338" s="200"/>
      <c r="C338" s="201"/>
      <c r="D338" s="202" t="s">
        <v>137</v>
      </c>
      <c r="E338" s="203" t="s">
        <v>1</v>
      </c>
      <c r="F338" s="204" t="s">
        <v>436</v>
      </c>
      <c r="G338" s="201"/>
      <c r="H338" s="205">
        <v>2.55</v>
      </c>
      <c r="I338" s="206"/>
      <c r="J338" s="201"/>
      <c r="K338" s="201"/>
      <c r="L338" s="207"/>
      <c r="M338" s="208"/>
      <c r="N338" s="209"/>
      <c r="O338" s="209"/>
      <c r="P338" s="209"/>
      <c r="Q338" s="209"/>
      <c r="R338" s="209"/>
      <c r="S338" s="209"/>
      <c r="T338" s="210"/>
      <c r="AT338" s="211" t="s">
        <v>137</v>
      </c>
      <c r="AU338" s="211" t="s">
        <v>82</v>
      </c>
      <c r="AV338" s="13" t="s">
        <v>82</v>
      </c>
      <c r="AW338" s="13" t="s">
        <v>29</v>
      </c>
      <c r="AX338" s="13" t="s">
        <v>72</v>
      </c>
      <c r="AY338" s="211" t="s">
        <v>129</v>
      </c>
    </row>
    <row r="339" spans="2:51" s="13" customFormat="1" ht="12">
      <c r="B339" s="200"/>
      <c r="C339" s="201"/>
      <c r="D339" s="202" t="s">
        <v>137</v>
      </c>
      <c r="E339" s="203" t="s">
        <v>1</v>
      </c>
      <c r="F339" s="204" t="s">
        <v>437</v>
      </c>
      <c r="G339" s="201"/>
      <c r="H339" s="205">
        <v>15.125</v>
      </c>
      <c r="I339" s="206"/>
      <c r="J339" s="201"/>
      <c r="K339" s="201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137</v>
      </c>
      <c r="AU339" s="211" t="s">
        <v>82</v>
      </c>
      <c r="AV339" s="13" t="s">
        <v>82</v>
      </c>
      <c r="AW339" s="13" t="s">
        <v>29</v>
      </c>
      <c r="AX339" s="13" t="s">
        <v>72</v>
      </c>
      <c r="AY339" s="211" t="s">
        <v>129</v>
      </c>
    </row>
    <row r="340" spans="2:51" s="13" customFormat="1" ht="12">
      <c r="B340" s="200"/>
      <c r="C340" s="201"/>
      <c r="D340" s="202" t="s">
        <v>137</v>
      </c>
      <c r="E340" s="203" t="s">
        <v>1</v>
      </c>
      <c r="F340" s="204" t="s">
        <v>164</v>
      </c>
      <c r="G340" s="201"/>
      <c r="H340" s="205">
        <v>-1.576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137</v>
      </c>
      <c r="AU340" s="211" t="s">
        <v>82</v>
      </c>
      <c r="AV340" s="13" t="s">
        <v>82</v>
      </c>
      <c r="AW340" s="13" t="s">
        <v>29</v>
      </c>
      <c r="AX340" s="13" t="s">
        <v>72</v>
      </c>
      <c r="AY340" s="211" t="s">
        <v>129</v>
      </c>
    </row>
    <row r="341" spans="2:51" s="14" customFormat="1" ht="12">
      <c r="B341" s="212"/>
      <c r="C341" s="213"/>
      <c r="D341" s="202" t="s">
        <v>137</v>
      </c>
      <c r="E341" s="214" t="s">
        <v>1</v>
      </c>
      <c r="F341" s="215" t="s">
        <v>139</v>
      </c>
      <c r="G341" s="213"/>
      <c r="H341" s="216">
        <v>35.299</v>
      </c>
      <c r="I341" s="217"/>
      <c r="J341" s="213"/>
      <c r="K341" s="213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137</v>
      </c>
      <c r="AU341" s="222" t="s">
        <v>82</v>
      </c>
      <c r="AV341" s="14" t="s">
        <v>136</v>
      </c>
      <c r="AW341" s="14" t="s">
        <v>29</v>
      </c>
      <c r="AX341" s="14" t="s">
        <v>80</v>
      </c>
      <c r="AY341" s="222" t="s">
        <v>129</v>
      </c>
    </row>
    <row r="342" spans="1:65" s="2" customFormat="1" ht="33" customHeight="1">
      <c r="A342" s="33"/>
      <c r="B342" s="34"/>
      <c r="C342" s="223" t="s">
        <v>441</v>
      </c>
      <c r="D342" s="223" t="s">
        <v>183</v>
      </c>
      <c r="E342" s="224" t="s">
        <v>442</v>
      </c>
      <c r="F342" s="225" t="s">
        <v>443</v>
      </c>
      <c r="G342" s="226" t="s">
        <v>135</v>
      </c>
      <c r="H342" s="227">
        <v>40.408</v>
      </c>
      <c r="I342" s="228"/>
      <c r="J342" s="229">
        <f>ROUND(I342*H342,2)</f>
        <v>0</v>
      </c>
      <c r="K342" s="230"/>
      <c r="L342" s="231"/>
      <c r="M342" s="232" t="s">
        <v>1</v>
      </c>
      <c r="N342" s="233" t="s">
        <v>37</v>
      </c>
      <c r="O342" s="70"/>
      <c r="P342" s="196">
        <f>O342*H342</f>
        <v>0</v>
      </c>
      <c r="Q342" s="196">
        <v>0</v>
      </c>
      <c r="R342" s="196">
        <f>Q342*H342</f>
        <v>0</v>
      </c>
      <c r="S342" s="196">
        <v>0</v>
      </c>
      <c r="T342" s="197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98" t="s">
        <v>207</v>
      </c>
      <c r="AT342" s="198" t="s">
        <v>183</v>
      </c>
      <c r="AU342" s="198" t="s">
        <v>82</v>
      </c>
      <c r="AY342" s="16" t="s">
        <v>129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16" t="s">
        <v>80</v>
      </c>
      <c r="BK342" s="199">
        <f>ROUND(I342*H342,2)</f>
        <v>0</v>
      </c>
      <c r="BL342" s="16" t="s">
        <v>171</v>
      </c>
      <c r="BM342" s="198" t="s">
        <v>444</v>
      </c>
    </row>
    <row r="343" spans="1:65" s="2" customFormat="1" ht="21.75" customHeight="1">
      <c r="A343" s="33"/>
      <c r="B343" s="34"/>
      <c r="C343" s="186" t="s">
        <v>301</v>
      </c>
      <c r="D343" s="186" t="s">
        <v>132</v>
      </c>
      <c r="E343" s="187" t="s">
        <v>445</v>
      </c>
      <c r="F343" s="188" t="s">
        <v>446</v>
      </c>
      <c r="G343" s="189" t="s">
        <v>142</v>
      </c>
      <c r="H343" s="190">
        <v>30</v>
      </c>
      <c r="I343" s="191"/>
      <c r="J343" s="192">
        <f>ROUND(I343*H343,2)</f>
        <v>0</v>
      </c>
      <c r="K343" s="193"/>
      <c r="L343" s="38"/>
      <c r="M343" s="194" t="s">
        <v>1</v>
      </c>
      <c r="N343" s="195" t="s">
        <v>37</v>
      </c>
      <c r="O343" s="70"/>
      <c r="P343" s="196">
        <f>O343*H343</f>
        <v>0</v>
      </c>
      <c r="Q343" s="196">
        <v>0</v>
      </c>
      <c r="R343" s="196">
        <f>Q343*H343</f>
        <v>0</v>
      </c>
      <c r="S343" s="196">
        <v>0</v>
      </c>
      <c r="T343" s="197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98" t="s">
        <v>171</v>
      </c>
      <c r="AT343" s="198" t="s">
        <v>132</v>
      </c>
      <c r="AU343" s="198" t="s">
        <v>82</v>
      </c>
      <c r="AY343" s="16" t="s">
        <v>129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6" t="s">
        <v>80</v>
      </c>
      <c r="BK343" s="199">
        <f>ROUND(I343*H343,2)</f>
        <v>0</v>
      </c>
      <c r="BL343" s="16" t="s">
        <v>171</v>
      </c>
      <c r="BM343" s="198" t="s">
        <v>447</v>
      </c>
    </row>
    <row r="344" spans="2:51" s="13" customFormat="1" ht="12">
      <c r="B344" s="200"/>
      <c r="C344" s="201"/>
      <c r="D344" s="202" t="s">
        <v>137</v>
      </c>
      <c r="E344" s="203" t="s">
        <v>1</v>
      </c>
      <c r="F344" s="204" t="s">
        <v>157</v>
      </c>
      <c r="G344" s="201"/>
      <c r="H344" s="205">
        <v>30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137</v>
      </c>
      <c r="AU344" s="211" t="s">
        <v>82</v>
      </c>
      <c r="AV344" s="13" t="s">
        <v>82</v>
      </c>
      <c r="AW344" s="13" t="s">
        <v>29</v>
      </c>
      <c r="AX344" s="13" t="s">
        <v>72</v>
      </c>
      <c r="AY344" s="211" t="s">
        <v>129</v>
      </c>
    </row>
    <row r="345" spans="2:51" s="14" customFormat="1" ht="12">
      <c r="B345" s="212"/>
      <c r="C345" s="213"/>
      <c r="D345" s="202" t="s">
        <v>137</v>
      </c>
      <c r="E345" s="214" t="s">
        <v>1</v>
      </c>
      <c r="F345" s="215" t="s">
        <v>139</v>
      </c>
      <c r="G345" s="213"/>
      <c r="H345" s="216">
        <v>30</v>
      </c>
      <c r="I345" s="217"/>
      <c r="J345" s="213"/>
      <c r="K345" s="213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137</v>
      </c>
      <c r="AU345" s="222" t="s">
        <v>82</v>
      </c>
      <c r="AV345" s="14" t="s">
        <v>136</v>
      </c>
      <c r="AW345" s="14" t="s">
        <v>29</v>
      </c>
      <c r="AX345" s="14" t="s">
        <v>80</v>
      </c>
      <c r="AY345" s="222" t="s">
        <v>129</v>
      </c>
    </row>
    <row r="346" spans="1:65" s="2" customFormat="1" ht="16.5" customHeight="1">
      <c r="A346" s="33"/>
      <c r="B346" s="34"/>
      <c r="C346" s="186" t="s">
        <v>448</v>
      </c>
      <c r="D346" s="186" t="s">
        <v>132</v>
      </c>
      <c r="E346" s="187" t="s">
        <v>449</v>
      </c>
      <c r="F346" s="188" t="s">
        <v>450</v>
      </c>
      <c r="G346" s="189" t="s">
        <v>142</v>
      </c>
      <c r="H346" s="190">
        <v>25</v>
      </c>
      <c r="I346" s="191"/>
      <c r="J346" s="192">
        <f>ROUND(I346*H346,2)</f>
        <v>0</v>
      </c>
      <c r="K346" s="193"/>
      <c r="L346" s="38"/>
      <c r="M346" s="194" t="s">
        <v>1</v>
      </c>
      <c r="N346" s="195" t="s">
        <v>37</v>
      </c>
      <c r="O346" s="70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98" t="s">
        <v>171</v>
      </c>
      <c r="AT346" s="198" t="s">
        <v>132</v>
      </c>
      <c r="AU346" s="198" t="s">
        <v>82</v>
      </c>
      <c r="AY346" s="16" t="s">
        <v>129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6" t="s">
        <v>80</v>
      </c>
      <c r="BK346" s="199">
        <f>ROUND(I346*H346,2)</f>
        <v>0</v>
      </c>
      <c r="BL346" s="16" t="s">
        <v>171</v>
      </c>
      <c r="BM346" s="198" t="s">
        <v>451</v>
      </c>
    </row>
    <row r="347" spans="2:51" s="13" customFormat="1" ht="12">
      <c r="B347" s="200"/>
      <c r="C347" s="201"/>
      <c r="D347" s="202" t="s">
        <v>137</v>
      </c>
      <c r="E347" s="203" t="s">
        <v>1</v>
      </c>
      <c r="F347" s="204" t="s">
        <v>244</v>
      </c>
      <c r="G347" s="201"/>
      <c r="H347" s="205">
        <v>25</v>
      </c>
      <c r="I347" s="206"/>
      <c r="J347" s="201"/>
      <c r="K347" s="201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137</v>
      </c>
      <c r="AU347" s="211" t="s">
        <v>82</v>
      </c>
      <c r="AV347" s="13" t="s">
        <v>82</v>
      </c>
      <c r="AW347" s="13" t="s">
        <v>29</v>
      </c>
      <c r="AX347" s="13" t="s">
        <v>72</v>
      </c>
      <c r="AY347" s="211" t="s">
        <v>129</v>
      </c>
    </row>
    <row r="348" spans="2:51" s="14" customFormat="1" ht="12">
      <c r="B348" s="212"/>
      <c r="C348" s="213"/>
      <c r="D348" s="202" t="s">
        <v>137</v>
      </c>
      <c r="E348" s="214" t="s">
        <v>1</v>
      </c>
      <c r="F348" s="215" t="s">
        <v>139</v>
      </c>
      <c r="G348" s="213"/>
      <c r="H348" s="216">
        <v>25</v>
      </c>
      <c r="I348" s="217"/>
      <c r="J348" s="213"/>
      <c r="K348" s="213"/>
      <c r="L348" s="218"/>
      <c r="M348" s="219"/>
      <c r="N348" s="220"/>
      <c r="O348" s="220"/>
      <c r="P348" s="220"/>
      <c r="Q348" s="220"/>
      <c r="R348" s="220"/>
      <c r="S348" s="220"/>
      <c r="T348" s="221"/>
      <c r="AT348" s="222" t="s">
        <v>137</v>
      </c>
      <c r="AU348" s="222" t="s">
        <v>82</v>
      </c>
      <c r="AV348" s="14" t="s">
        <v>136</v>
      </c>
      <c r="AW348" s="14" t="s">
        <v>29</v>
      </c>
      <c r="AX348" s="14" t="s">
        <v>80</v>
      </c>
      <c r="AY348" s="222" t="s">
        <v>129</v>
      </c>
    </row>
    <row r="349" spans="1:65" s="2" customFormat="1" ht="24.2" customHeight="1">
      <c r="A349" s="33"/>
      <c r="B349" s="34"/>
      <c r="C349" s="186" t="s">
        <v>304</v>
      </c>
      <c r="D349" s="186" t="s">
        <v>132</v>
      </c>
      <c r="E349" s="187" t="s">
        <v>452</v>
      </c>
      <c r="F349" s="188" t="s">
        <v>453</v>
      </c>
      <c r="G349" s="189" t="s">
        <v>250</v>
      </c>
      <c r="H349" s="234"/>
      <c r="I349" s="191"/>
      <c r="J349" s="192">
        <f>ROUND(I349*H349,2)</f>
        <v>0</v>
      </c>
      <c r="K349" s="193"/>
      <c r="L349" s="38"/>
      <c r="M349" s="194" t="s">
        <v>1</v>
      </c>
      <c r="N349" s="195" t="s">
        <v>37</v>
      </c>
      <c r="O349" s="70"/>
      <c r="P349" s="196">
        <f>O349*H349</f>
        <v>0</v>
      </c>
      <c r="Q349" s="196">
        <v>0</v>
      </c>
      <c r="R349" s="196">
        <f>Q349*H349</f>
        <v>0</v>
      </c>
      <c r="S349" s="196">
        <v>0</v>
      </c>
      <c r="T349" s="197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98" t="s">
        <v>171</v>
      </c>
      <c r="AT349" s="198" t="s">
        <v>132</v>
      </c>
      <c r="AU349" s="198" t="s">
        <v>82</v>
      </c>
      <c r="AY349" s="16" t="s">
        <v>129</v>
      </c>
      <c r="BE349" s="199">
        <f>IF(N349="základní",J349,0)</f>
        <v>0</v>
      </c>
      <c r="BF349" s="199">
        <f>IF(N349="snížená",J349,0)</f>
        <v>0</v>
      </c>
      <c r="BG349" s="199">
        <f>IF(N349="zákl. přenesená",J349,0)</f>
        <v>0</v>
      </c>
      <c r="BH349" s="199">
        <f>IF(N349="sníž. přenesená",J349,0)</f>
        <v>0</v>
      </c>
      <c r="BI349" s="199">
        <f>IF(N349="nulová",J349,0)</f>
        <v>0</v>
      </c>
      <c r="BJ349" s="16" t="s">
        <v>80</v>
      </c>
      <c r="BK349" s="199">
        <f>ROUND(I349*H349,2)</f>
        <v>0</v>
      </c>
      <c r="BL349" s="16" t="s">
        <v>171</v>
      </c>
      <c r="BM349" s="198" t="s">
        <v>454</v>
      </c>
    </row>
    <row r="350" spans="2:63" s="12" customFormat="1" ht="22.9" customHeight="1">
      <c r="B350" s="170"/>
      <c r="C350" s="171"/>
      <c r="D350" s="172" t="s">
        <v>71</v>
      </c>
      <c r="E350" s="184" t="s">
        <v>455</v>
      </c>
      <c r="F350" s="184" t="s">
        <v>456</v>
      </c>
      <c r="G350" s="171"/>
      <c r="H350" s="171"/>
      <c r="I350" s="174"/>
      <c r="J350" s="185">
        <f>BK350</f>
        <v>0</v>
      </c>
      <c r="K350" s="171"/>
      <c r="L350" s="176"/>
      <c r="M350" s="177"/>
      <c r="N350" s="178"/>
      <c r="O350" s="178"/>
      <c r="P350" s="179">
        <f>SUM(P351:P374)</f>
        <v>0</v>
      </c>
      <c r="Q350" s="178"/>
      <c r="R350" s="179">
        <f>SUM(R351:R374)</f>
        <v>0</v>
      </c>
      <c r="S350" s="178"/>
      <c r="T350" s="180">
        <f>SUM(T351:T374)</f>
        <v>0</v>
      </c>
      <c r="AR350" s="181" t="s">
        <v>82</v>
      </c>
      <c r="AT350" s="182" t="s">
        <v>71</v>
      </c>
      <c r="AU350" s="182" t="s">
        <v>80</v>
      </c>
      <c r="AY350" s="181" t="s">
        <v>129</v>
      </c>
      <c r="BK350" s="183">
        <f>SUM(BK351:BK374)</f>
        <v>0</v>
      </c>
    </row>
    <row r="351" spans="1:65" s="2" customFormat="1" ht="16.5" customHeight="1">
      <c r="A351" s="33"/>
      <c r="B351" s="34"/>
      <c r="C351" s="186" t="s">
        <v>457</v>
      </c>
      <c r="D351" s="186" t="s">
        <v>132</v>
      </c>
      <c r="E351" s="187" t="s">
        <v>458</v>
      </c>
      <c r="F351" s="188" t="s">
        <v>459</v>
      </c>
      <c r="G351" s="189" t="s">
        <v>135</v>
      </c>
      <c r="H351" s="190">
        <v>20.977</v>
      </c>
      <c r="I351" s="191"/>
      <c r="J351" s="192">
        <f>ROUND(I351*H351,2)</f>
        <v>0</v>
      </c>
      <c r="K351" s="193"/>
      <c r="L351" s="38"/>
      <c r="M351" s="194" t="s">
        <v>1</v>
      </c>
      <c r="N351" s="195" t="s">
        <v>37</v>
      </c>
      <c r="O351" s="70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98" t="s">
        <v>171</v>
      </c>
      <c r="AT351" s="198" t="s">
        <v>132</v>
      </c>
      <c r="AU351" s="198" t="s">
        <v>82</v>
      </c>
      <c r="AY351" s="16" t="s">
        <v>129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6" t="s">
        <v>80</v>
      </c>
      <c r="BK351" s="199">
        <f>ROUND(I351*H351,2)</f>
        <v>0</v>
      </c>
      <c r="BL351" s="16" t="s">
        <v>171</v>
      </c>
      <c r="BM351" s="198" t="s">
        <v>460</v>
      </c>
    </row>
    <row r="352" spans="2:51" s="13" customFormat="1" ht="12">
      <c r="B352" s="200"/>
      <c r="C352" s="201"/>
      <c r="D352" s="202" t="s">
        <v>137</v>
      </c>
      <c r="E352" s="203" t="s">
        <v>1</v>
      </c>
      <c r="F352" s="204" t="s">
        <v>161</v>
      </c>
      <c r="G352" s="201"/>
      <c r="H352" s="205">
        <v>6.912</v>
      </c>
      <c r="I352" s="206"/>
      <c r="J352" s="201"/>
      <c r="K352" s="201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137</v>
      </c>
      <c r="AU352" s="211" t="s">
        <v>82</v>
      </c>
      <c r="AV352" s="13" t="s">
        <v>82</v>
      </c>
      <c r="AW352" s="13" t="s">
        <v>29</v>
      </c>
      <c r="AX352" s="13" t="s">
        <v>72</v>
      </c>
      <c r="AY352" s="211" t="s">
        <v>129</v>
      </c>
    </row>
    <row r="353" spans="2:51" s="13" customFormat="1" ht="12">
      <c r="B353" s="200"/>
      <c r="C353" s="201"/>
      <c r="D353" s="202" t="s">
        <v>137</v>
      </c>
      <c r="E353" s="203" t="s">
        <v>1</v>
      </c>
      <c r="F353" s="204" t="s">
        <v>162</v>
      </c>
      <c r="G353" s="201"/>
      <c r="H353" s="205">
        <v>1.53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137</v>
      </c>
      <c r="AU353" s="211" t="s">
        <v>82</v>
      </c>
      <c r="AV353" s="13" t="s">
        <v>82</v>
      </c>
      <c r="AW353" s="13" t="s">
        <v>29</v>
      </c>
      <c r="AX353" s="13" t="s">
        <v>72</v>
      </c>
      <c r="AY353" s="211" t="s">
        <v>129</v>
      </c>
    </row>
    <row r="354" spans="2:51" s="13" customFormat="1" ht="12">
      <c r="B354" s="200"/>
      <c r="C354" s="201"/>
      <c r="D354" s="202" t="s">
        <v>137</v>
      </c>
      <c r="E354" s="203" t="s">
        <v>1</v>
      </c>
      <c r="F354" s="204" t="s">
        <v>163</v>
      </c>
      <c r="G354" s="201"/>
      <c r="H354" s="205">
        <v>5.445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137</v>
      </c>
      <c r="AU354" s="211" t="s">
        <v>82</v>
      </c>
      <c r="AV354" s="13" t="s">
        <v>82</v>
      </c>
      <c r="AW354" s="13" t="s">
        <v>29</v>
      </c>
      <c r="AX354" s="13" t="s">
        <v>72</v>
      </c>
      <c r="AY354" s="211" t="s">
        <v>129</v>
      </c>
    </row>
    <row r="355" spans="2:51" s="13" customFormat="1" ht="12">
      <c r="B355" s="200"/>
      <c r="C355" s="201"/>
      <c r="D355" s="202" t="s">
        <v>137</v>
      </c>
      <c r="E355" s="203" t="s">
        <v>1</v>
      </c>
      <c r="F355" s="204" t="s">
        <v>172</v>
      </c>
      <c r="G355" s="201"/>
      <c r="H355" s="205">
        <v>4.956</v>
      </c>
      <c r="I355" s="206"/>
      <c r="J355" s="201"/>
      <c r="K355" s="201"/>
      <c r="L355" s="207"/>
      <c r="M355" s="208"/>
      <c r="N355" s="209"/>
      <c r="O355" s="209"/>
      <c r="P355" s="209"/>
      <c r="Q355" s="209"/>
      <c r="R355" s="209"/>
      <c r="S355" s="209"/>
      <c r="T355" s="210"/>
      <c r="AT355" s="211" t="s">
        <v>137</v>
      </c>
      <c r="AU355" s="211" t="s">
        <v>82</v>
      </c>
      <c r="AV355" s="13" t="s">
        <v>82</v>
      </c>
      <c r="AW355" s="13" t="s">
        <v>29</v>
      </c>
      <c r="AX355" s="13" t="s">
        <v>72</v>
      </c>
      <c r="AY355" s="211" t="s">
        <v>129</v>
      </c>
    </row>
    <row r="356" spans="2:51" s="13" customFormat="1" ht="12">
      <c r="B356" s="200"/>
      <c r="C356" s="201"/>
      <c r="D356" s="202" t="s">
        <v>137</v>
      </c>
      <c r="E356" s="203" t="s">
        <v>1</v>
      </c>
      <c r="F356" s="204" t="s">
        <v>173</v>
      </c>
      <c r="G356" s="201"/>
      <c r="H356" s="205">
        <v>3.71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137</v>
      </c>
      <c r="AU356" s="211" t="s">
        <v>82</v>
      </c>
      <c r="AV356" s="13" t="s">
        <v>82</v>
      </c>
      <c r="AW356" s="13" t="s">
        <v>29</v>
      </c>
      <c r="AX356" s="13" t="s">
        <v>72</v>
      </c>
      <c r="AY356" s="211" t="s">
        <v>129</v>
      </c>
    </row>
    <row r="357" spans="2:51" s="13" customFormat="1" ht="12">
      <c r="B357" s="200"/>
      <c r="C357" s="201"/>
      <c r="D357" s="202" t="s">
        <v>137</v>
      </c>
      <c r="E357" s="203" t="s">
        <v>1</v>
      </c>
      <c r="F357" s="204" t="s">
        <v>164</v>
      </c>
      <c r="G357" s="201"/>
      <c r="H357" s="205">
        <v>-1.576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137</v>
      </c>
      <c r="AU357" s="211" t="s">
        <v>82</v>
      </c>
      <c r="AV357" s="13" t="s">
        <v>82</v>
      </c>
      <c r="AW357" s="13" t="s">
        <v>29</v>
      </c>
      <c r="AX357" s="13" t="s">
        <v>72</v>
      </c>
      <c r="AY357" s="211" t="s">
        <v>129</v>
      </c>
    </row>
    <row r="358" spans="2:51" s="14" customFormat="1" ht="12">
      <c r="B358" s="212"/>
      <c r="C358" s="213"/>
      <c r="D358" s="202" t="s">
        <v>137</v>
      </c>
      <c r="E358" s="214" t="s">
        <v>1</v>
      </c>
      <c r="F358" s="215" t="s">
        <v>139</v>
      </c>
      <c r="G358" s="213"/>
      <c r="H358" s="216">
        <v>20.977</v>
      </c>
      <c r="I358" s="217"/>
      <c r="J358" s="213"/>
      <c r="K358" s="213"/>
      <c r="L358" s="218"/>
      <c r="M358" s="219"/>
      <c r="N358" s="220"/>
      <c r="O358" s="220"/>
      <c r="P358" s="220"/>
      <c r="Q358" s="220"/>
      <c r="R358" s="220"/>
      <c r="S358" s="220"/>
      <c r="T358" s="221"/>
      <c r="AT358" s="222" t="s">
        <v>137</v>
      </c>
      <c r="AU358" s="222" t="s">
        <v>82</v>
      </c>
      <c r="AV358" s="14" t="s">
        <v>136</v>
      </c>
      <c r="AW358" s="14" t="s">
        <v>29</v>
      </c>
      <c r="AX358" s="14" t="s">
        <v>80</v>
      </c>
      <c r="AY358" s="222" t="s">
        <v>129</v>
      </c>
    </row>
    <row r="359" spans="1:65" s="2" customFormat="1" ht="24.2" customHeight="1">
      <c r="A359" s="33"/>
      <c r="B359" s="34"/>
      <c r="C359" s="186" t="s">
        <v>308</v>
      </c>
      <c r="D359" s="186" t="s">
        <v>132</v>
      </c>
      <c r="E359" s="187" t="s">
        <v>461</v>
      </c>
      <c r="F359" s="188" t="s">
        <v>462</v>
      </c>
      <c r="G359" s="189" t="s">
        <v>135</v>
      </c>
      <c r="H359" s="190">
        <v>20.977</v>
      </c>
      <c r="I359" s="191"/>
      <c r="J359" s="192">
        <f>ROUND(I359*H359,2)</f>
        <v>0</v>
      </c>
      <c r="K359" s="193"/>
      <c r="L359" s="38"/>
      <c r="M359" s="194" t="s">
        <v>1</v>
      </c>
      <c r="N359" s="195" t="s">
        <v>37</v>
      </c>
      <c r="O359" s="70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98" t="s">
        <v>171</v>
      </c>
      <c r="AT359" s="198" t="s">
        <v>132</v>
      </c>
      <c r="AU359" s="198" t="s">
        <v>82</v>
      </c>
      <c r="AY359" s="16" t="s">
        <v>129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6" t="s">
        <v>80</v>
      </c>
      <c r="BK359" s="199">
        <f>ROUND(I359*H359,2)</f>
        <v>0</v>
      </c>
      <c r="BL359" s="16" t="s">
        <v>171</v>
      </c>
      <c r="BM359" s="198" t="s">
        <v>463</v>
      </c>
    </row>
    <row r="360" spans="2:51" s="13" customFormat="1" ht="12">
      <c r="B360" s="200"/>
      <c r="C360" s="201"/>
      <c r="D360" s="202" t="s">
        <v>137</v>
      </c>
      <c r="E360" s="203" t="s">
        <v>1</v>
      </c>
      <c r="F360" s="204" t="s">
        <v>161</v>
      </c>
      <c r="G360" s="201"/>
      <c r="H360" s="205">
        <v>6.912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137</v>
      </c>
      <c r="AU360" s="211" t="s">
        <v>82</v>
      </c>
      <c r="AV360" s="13" t="s">
        <v>82</v>
      </c>
      <c r="AW360" s="13" t="s">
        <v>29</v>
      </c>
      <c r="AX360" s="13" t="s">
        <v>72</v>
      </c>
      <c r="AY360" s="211" t="s">
        <v>129</v>
      </c>
    </row>
    <row r="361" spans="2:51" s="13" customFormat="1" ht="12">
      <c r="B361" s="200"/>
      <c r="C361" s="201"/>
      <c r="D361" s="202" t="s">
        <v>137</v>
      </c>
      <c r="E361" s="203" t="s">
        <v>1</v>
      </c>
      <c r="F361" s="204" t="s">
        <v>162</v>
      </c>
      <c r="G361" s="201"/>
      <c r="H361" s="205">
        <v>1.53</v>
      </c>
      <c r="I361" s="206"/>
      <c r="J361" s="201"/>
      <c r="K361" s="201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137</v>
      </c>
      <c r="AU361" s="211" t="s">
        <v>82</v>
      </c>
      <c r="AV361" s="13" t="s">
        <v>82</v>
      </c>
      <c r="AW361" s="13" t="s">
        <v>29</v>
      </c>
      <c r="AX361" s="13" t="s">
        <v>72</v>
      </c>
      <c r="AY361" s="211" t="s">
        <v>129</v>
      </c>
    </row>
    <row r="362" spans="2:51" s="13" customFormat="1" ht="12">
      <c r="B362" s="200"/>
      <c r="C362" s="201"/>
      <c r="D362" s="202" t="s">
        <v>137</v>
      </c>
      <c r="E362" s="203" t="s">
        <v>1</v>
      </c>
      <c r="F362" s="204" t="s">
        <v>163</v>
      </c>
      <c r="G362" s="201"/>
      <c r="H362" s="205">
        <v>5.445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137</v>
      </c>
      <c r="AU362" s="211" t="s">
        <v>82</v>
      </c>
      <c r="AV362" s="13" t="s">
        <v>82</v>
      </c>
      <c r="AW362" s="13" t="s">
        <v>29</v>
      </c>
      <c r="AX362" s="13" t="s">
        <v>72</v>
      </c>
      <c r="AY362" s="211" t="s">
        <v>129</v>
      </c>
    </row>
    <row r="363" spans="2:51" s="13" customFormat="1" ht="12">
      <c r="B363" s="200"/>
      <c r="C363" s="201"/>
      <c r="D363" s="202" t="s">
        <v>137</v>
      </c>
      <c r="E363" s="203" t="s">
        <v>1</v>
      </c>
      <c r="F363" s="204" t="s">
        <v>172</v>
      </c>
      <c r="G363" s="201"/>
      <c r="H363" s="205">
        <v>4.956</v>
      </c>
      <c r="I363" s="206"/>
      <c r="J363" s="201"/>
      <c r="K363" s="201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137</v>
      </c>
      <c r="AU363" s="211" t="s">
        <v>82</v>
      </c>
      <c r="AV363" s="13" t="s">
        <v>82</v>
      </c>
      <c r="AW363" s="13" t="s">
        <v>29</v>
      </c>
      <c r="AX363" s="13" t="s">
        <v>72</v>
      </c>
      <c r="AY363" s="211" t="s">
        <v>129</v>
      </c>
    </row>
    <row r="364" spans="2:51" s="13" customFormat="1" ht="12">
      <c r="B364" s="200"/>
      <c r="C364" s="201"/>
      <c r="D364" s="202" t="s">
        <v>137</v>
      </c>
      <c r="E364" s="203" t="s">
        <v>1</v>
      </c>
      <c r="F364" s="204" t="s">
        <v>173</v>
      </c>
      <c r="G364" s="201"/>
      <c r="H364" s="205">
        <v>3.71</v>
      </c>
      <c r="I364" s="206"/>
      <c r="J364" s="201"/>
      <c r="K364" s="201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137</v>
      </c>
      <c r="AU364" s="211" t="s">
        <v>82</v>
      </c>
      <c r="AV364" s="13" t="s">
        <v>82</v>
      </c>
      <c r="AW364" s="13" t="s">
        <v>29</v>
      </c>
      <c r="AX364" s="13" t="s">
        <v>72</v>
      </c>
      <c r="AY364" s="211" t="s">
        <v>129</v>
      </c>
    </row>
    <row r="365" spans="2:51" s="13" customFormat="1" ht="12">
      <c r="B365" s="200"/>
      <c r="C365" s="201"/>
      <c r="D365" s="202" t="s">
        <v>137</v>
      </c>
      <c r="E365" s="203" t="s">
        <v>1</v>
      </c>
      <c r="F365" s="204" t="s">
        <v>164</v>
      </c>
      <c r="G365" s="201"/>
      <c r="H365" s="205">
        <v>-1.576</v>
      </c>
      <c r="I365" s="206"/>
      <c r="J365" s="201"/>
      <c r="K365" s="201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137</v>
      </c>
      <c r="AU365" s="211" t="s">
        <v>82</v>
      </c>
      <c r="AV365" s="13" t="s">
        <v>82</v>
      </c>
      <c r="AW365" s="13" t="s">
        <v>29</v>
      </c>
      <c r="AX365" s="13" t="s">
        <v>72</v>
      </c>
      <c r="AY365" s="211" t="s">
        <v>129</v>
      </c>
    </row>
    <row r="366" spans="2:51" s="14" customFormat="1" ht="12">
      <c r="B366" s="212"/>
      <c r="C366" s="213"/>
      <c r="D366" s="202" t="s">
        <v>137</v>
      </c>
      <c r="E366" s="214" t="s">
        <v>1</v>
      </c>
      <c r="F366" s="215" t="s">
        <v>139</v>
      </c>
      <c r="G366" s="213"/>
      <c r="H366" s="216">
        <v>20.977</v>
      </c>
      <c r="I366" s="217"/>
      <c r="J366" s="213"/>
      <c r="K366" s="213"/>
      <c r="L366" s="218"/>
      <c r="M366" s="219"/>
      <c r="N366" s="220"/>
      <c r="O366" s="220"/>
      <c r="P366" s="220"/>
      <c r="Q366" s="220"/>
      <c r="R366" s="220"/>
      <c r="S366" s="220"/>
      <c r="T366" s="221"/>
      <c r="AT366" s="222" t="s">
        <v>137</v>
      </c>
      <c r="AU366" s="222" t="s">
        <v>82</v>
      </c>
      <c r="AV366" s="14" t="s">
        <v>136</v>
      </c>
      <c r="AW366" s="14" t="s">
        <v>29</v>
      </c>
      <c r="AX366" s="14" t="s">
        <v>80</v>
      </c>
      <c r="AY366" s="222" t="s">
        <v>129</v>
      </c>
    </row>
    <row r="367" spans="1:65" s="2" customFormat="1" ht="33" customHeight="1">
      <c r="A367" s="33"/>
      <c r="B367" s="34"/>
      <c r="C367" s="186" t="s">
        <v>464</v>
      </c>
      <c r="D367" s="186" t="s">
        <v>132</v>
      </c>
      <c r="E367" s="187" t="s">
        <v>465</v>
      </c>
      <c r="F367" s="188" t="s">
        <v>466</v>
      </c>
      <c r="G367" s="189" t="s">
        <v>135</v>
      </c>
      <c r="H367" s="190">
        <v>20.977</v>
      </c>
      <c r="I367" s="191"/>
      <c r="J367" s="192">
        <f>ROUND(I367*H367,2)</f>
        <v>0</v>
      </c>
      <c r="K367" s="193"/>
      <c r="L367" s="38"/>
      <c r="M367" s="194" t="s">
        <v>1</v>
      </c>
      <c r="N367" s="195" t="s">
        <v>37</v>
      </c>
      <c r="O367" s="70"/>
      <c r="P367" s="196">
        <f>O367*H367</f>
        <v>0</v>
      </c>
      <c r="Q367" s="196">
        <v>0</v>
      </c>
      <c r="R367" s="196">
        <f>Q367*H367</f>
        <v>0</v>
      </c>
      <c r="S367" s="196">
        <v>0</v>
      </c>
      <c r="T367" s="197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98" t="s">
        <v>171</v>
      </c>
      <c r="AT367" s="198" t="s">
        <v>132</v>
      </c>
      <c r="AU367" s="198" t="s">
        <v>82</v>
      </c>
      <c r="AY367" s="16" t="s">
        <v>129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6" t="s">
        <v>80</v>
      </c>
      <c r="BK367" s="199">
        <f>ROUND(I367*H367,2)</f>
        <v>0</v>
      </c>
      <c r="BL367" s="16" t="s">
        <v>171</v>
      </c>
      <c r="BM367" s="198" t="s">
        <v>467</v>
      </c>
    </row>
    <row r="368" spans="2:51" s="13" customFormat="1" ht="12">
      <c r="B368" s="200"/>
      <c r="C368" s="201"/>
      <c r="D368" s="202" t="s">
        <v>137</v>
      </c>
      <c r="E368" s="203" t="s">
        <v>1</v>
      </c>
      <c r="F368" s="204" t="s">
        <v>161</v>
      </c>
      <c r="G368" s="201"/>
      <c r="H368" s="205">
        <v>6.912</v>
      </c>
      <c r="I368" s="206"/>
      <c r="J368" s="201"/>
      <c r="K368" s="201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137</v>
      </c>
      <c r="AU368" s="211" t="s">
        <v>82</v>
      </c>
      <c r="AV368" s="13" t="s">
        <v>82</v>
      </c>
      <c r="AW368" s="13" t="s">
        <v>29</v>
      </c>
      <c r="AX368" s="13" t="s">
        <v>72</v>
      </c>
      <c r="AY368" s="211" t="s">
        <v>129</v>
      </c>
    </row>
    <row r="369" spans="2:51" s="13" customFormat="1" ht="12">
      <c r="B369" s="200"/>
      <c r="C369" s="201"/>
      <c r="D369" s="202" t="s">
        <v>137</v>
      </c>
      <c r="E369" s="203" t="s">
        <v>1</v>
      </c>
      <c r="F369" s="204" t="s">
        <v>162</v>
      </c>
      <c r="G369" s="201"/>
      <c r="H369" s="205">
        <v>1.53</v>
      </c>
      <c r="I369" s="206"/>
      <c r="J369" s="201"/>
      <c r="K369" s="201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137</v>
      </c>
      <c r="AU369" s="211" t="s">
        <v>82</v>
      </c>
      <c r="AV369" s="13" t="s">
        <v>82</v>
      </c>
      <c r="AW369" s="13" t="s">
        <v>29</v>
      </c>
      <c r="AX369" s="13" t="s">
        <v>72</v>
      </c>
      <c r="AY369" s="211" t="s">
        <v>129</v>
      </c>
    </row>
    <row r="370" spans="2:51" s="13" customFormat="1" ht="12">
      <c r="B370" s="200"/>
      <c r="C370" s="201"/>
      <c r="D370" s="202" t="s">
        <v>137</v>
      </c>
      <c r="E370" s="203" t="s">
        <v>1</v>
      </c>
      <c r="F370" s="204" t="s">
        <v>163</v>
      </c>
      <c r="G370" s="201"/>
      <c r="H370" s="205">
        <v>5.445</v>
      </c>
      <c r="I370" s="206"/>
      <c r="J370" s="201"/>
      <c r="K370" s="201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137</v>
      </c>
      <c r="AU370" s="211" t="s">
        <v>82</v>
      </c>
      <c r="AV370" s="13" t="s">
        <v>82</v>
      </c>
      <c r="AW370" s="13" t="s">
        <v>29</v>
      </c>
      <c r="AX370" s="13" t="s">
        <v>72</v>
      </c>
      <c r="AY370" s="211" t="s">
        <v>129</v>
      </c>
    </row>
    <row r="371" spans="2:51" s="13" customFormat="1" ht="12">
      <c r="B371" s="200"/>
      <c r="C371" s="201"/>
      <c r="D371" s="202" t="s">
        <v>137</v>
      </c>
      <c r="E371" s="203" t="s">
        <v>1</v>
      </c>
      <c r="F371" s="204" t="s">
        <v>172</v>
      </c>
      <c r="G371" s="201"/>
      <c r="H371" s="205">
        <v>4.956</v>
      </c>
      <c r="I371" s="206"/>
      <c r="J371" s="201"/>
      <c r="K371" s="201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137</v>
      </c>
      <c r="AU371" s="211" t="s">
        <v>82</v>
      </c>
      <c r="AV371" s="13" t="s">
        <v>82</v>
      </c>
      <c r="AW371" s="13" t="s">
        <v>29</v>
      </c>
      <c r="AX371" s="13" t="s">
        <v>72</v>
      </c>
      <c r="AY371" s="211" t="s">
        <v>129</v>
      </c>
    </row>
    <row r="372" spans="2:51" s="13" customFormat="1" ht="12">
      <c r="B372" s="200"/>
      <c r="C372" s="201"/>
      <c r="D372" s="202" t="s">
        <v>137</v>
      </c>
      <c r="E372" s="203" t="s">
        <v>1</v>
      </c>
      <c r="F372" s="204" t="s">
        <v>173</v>
      </c>
      <c r="G372" s="201"/>
      <c r="H372" s="205">
        <v>3.71</v>
      </c>
      <c r="I372" s="206"/>
      <c r="J372" s="201"/>
      <c r="K372" s="201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137</v>
      </c>
      <c r="AU372" s="211" t="s">
        <v>82</v>
      </c>
      <c r="AV372" s="13" t="s">
        <v>82</v>
      </c>
      <c r="AW372" s="13" t="s">
        <v>29</v>
      </c>
      <c r="AX372" s="13" t="s">
        <v>72</v>
      </c>
      <c r="AY372" s="211" t="s">
        <v>129</v>
      </c>
    </row>
    <row r="373" spans="2:51" s="13" customFormat="1" ht="12">
      <c r="B373" s="200"/>
      <c r="C373" s="201"/>
      <c r="D373" s="202" t="s">
        <v>137</v>
      </c>
      <c r="E373" s="203" t="s">
        <v>1</v>
      </c>
      <c r="F373" s="204" t="s">
        <v>164</v>
      </c>
      <c r="G373" s="201"/>
      <c r="H373" s="205">
        <v>-1.576</v>
      </c>
      <c r="I373" s="206"/>
      <c r="J373" s="201"/>
      <c r="K373" s="201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137</v>
      </c>
      <c r="AU373" s="211" t="s">
        <v>82</v>
      </c>
      <c r="AV373" s="13" t="s">
        <v>82</v>
      </c>
      <c r="AW373" s="13" t="s">
        <v>29</v>
      </c>
      <c r="AX373" s="13" t="s">
        <v>72</v>
      </c>
      <c r="AY373" s="211" t="s">
        <v>129</v>
      </c>
    </row>
    <row r="374" spans="2:51" s="14" customFormat="1" ht="12">
      <c r="B374" s="212"/>
      <c r="C374" s="213"/>
      <c r="D374" s="202" t="s">
        <v>137</v>
      </c>
      <c r="E374" s="214" t="s">
        <v>1</v>
      </c>
      <c r="F374" s="215" t="s">
        <v>139</v>
      </c>
      <c r="G374" s="213"/>
      <c r="H374" s="216">
        <v>20.977</v>
      </c>
      <c r="I374" s="217"/>
      <c r="J374" s="213"/>
      <c r="K374" s="213"/>
      <c r="L374" s="218"/>
      <c r="M374" s="235"/>
      <c r="N374" s="236"/>
      <c r="O374" s="236"/>
      <c r="P374" s="236"/>
      <c r="Q374" s="236"/>
      <c r="R374" s="236"/>
      <c r="S374" s="236"/>
      <c r="T374" s="237"/>
      <c r="AT374" s="222" t="s">
        <v>137</v>
      </c>
      <c r="AU374" s="222" t="s">
        <v>82</v>
      </c>
      <c r="AV374" s="14" t="s">
        <v>136</v>
      </c>
      <c r="AW374" s="14" t="s">
        <v>29</v>
      </c>
      <c r="AX374" s="14" t="s">
        <v>80</v>
      </c>
      <c r="AY374" s="222" t="s">
        <v>129</v>
      </c>
    </row>
    <row r="375" spans="1:31" s="2" customFormat="1" ht="6.95" customHeight="1">
      <c r="A375" s="33"/>
      <c r="B375" s="53"/>
      <c r="C375" s="54"/>
      <c r="D375" s="54"/>
      <c r="E375" s="54"/>
      <c r="F375" s="54"/>
      <c r="G375" s="54"/>
      <c r="H375" s="54"/>
      <c r="I375" s="54"/>
      <c r="J375" s="54"/>
      <c r="K375" s="54"/>
      <c r="L375" s="38"/>
      <c r="M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</row>
  </sheetData>
  <sheetProtection algorithmName="SHA-512" hashValue="aS2Ak5hXS+tOq1W7BLQUEfb4jcvoypGvSH9Ajyir5Act5w4w97QuFLaLPjO/eRyW1NMYhxedrkkgKLz6nJGYIQ==" saltValue="cPKiKWQPdU9Dxw4jWUzPzH84vN6kwNWrsOrhFeSFou/BeT6OgmIa2enzS2ZPgjlscJz13mZSCrQ0gR4W1FL5Hg==" spinCount="100000" sheet="1" objects="1" scenarios="1" formatColumns="0" formatRows="0" autoFilter="0"/>
  <autoFilter ref="C132:K374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6" t="s">
        <v>85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82</v>
      </c>
    </row>
    <row r="4" spans="2:46" s="1" customFormat="1" ht="24.95" customHeight="1">
      <c r="B4" s="19"/>
      <c r="D4" s="109" t="s">
        <v>89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8" t="str">
        <f>'Rekapitulace stavby'!K6</f>
        <v>Modernizace 5. Zakladni skoly v Chebu - SO 04 a SO 05</v>
      </c>
      <c r="F7" s="289"/>
      <c r="G7" s="289"/>
      <c r="H7" s="289"/>
      <c r="L7" s="19"/>
    </row>
    <row r="8" spans="1:31" s="2" customFormat="1" ht="12" customHeight="1">
      <c r="A8" s="33"/>
      <c r="B8" s="38"/>
      <c r="C8" s="33"/>
      <c r="D8" s="111" t="s">
        <v>90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90" t="s">
        <v>468</v>
      </c>
      <c r="F9" s="291"/>
      <c r="G9" s="291"/>
      <c r="H9" s="29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44771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25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26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2" t="str">
        <f>'Rekapitulace stavby'!E14</f>
        <v>Vyplň údaj</v>
      </c>
      <c r="F18" s="293"/>
      <c r="G18" s="293"/>
      <c r="H18" s="293"/>
      <c r="I18" s="111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28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25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30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25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31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4" t="s">
        <v>1</v>
      </c>
      <c r="F27" s="294"/>
      <c r="G27" s="294"/>
      <c r="H27" s="294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32</v>
      </c>
      <c r="E30" s="33"/>
      <c r="F30" s="33"/>
      <c r="G30" s="33"/>
      <c r="H30" s="33"/>
      <c r="I30" s="33"/>
      <c r="J30" s="119">
        <f>ROUND(J130,2)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34</v>
      </c>
      <c r="G32" s="33"/>
      <c r="H32" s="33"/>
      <c r="I32" s="120" t="s">
        <v>33</v>
      </c>
      <c r="J32" s="120" t="s">
        <v>35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36</v>
      </c>
      <c r="E33" s="111" t="s">
        <v>37</v>
      </c>
      <c r="F33" s="122">
        <f>ROUND((SUM(BE130:BE295)),2)</f>
        <v>0</v>
      </c>
      <c r="G33" s="33"/>
      <c r="H33" s="33"/>
      <c r="I33" s="123">
        <v>0.21</v>
      </c>
      <c r="J33" s="122">
        <f>ROUND(((SUM(BE130:BE295))*I33),2)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38</v>
      </c>
      <c r="F34" s="122">
        <f>ROUND((SUM(BF130:BF295)),2)</f>
        <v>0</v>
      </c>
      <c r="G34" s="33"/>
      <c r="H34" s="33"/>
      <c r="I34" s="123">
        <v>0.15</v>
      </c>
      <c r="J34" s="122">
        <f>ROUND(((SUM(BF130:BF295))*I34),2)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39</v>
      </c>
      <c r="F35" s="122">
        <f>ROUND((SUM(BG130:BG295)),2)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40</v>
      </c>
      <c r="F36" s="122">
        <f>ROUND((SUM(BH130:BH295)),2)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41</v>
      </c>
      <c r="F37" s="122">
        <f>ROUND((SUM(BI130:BI295)),2)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42</v>
      </c>
      <c r="E39" s="126"/>
      <c r="F39" s="126"/>
      <c r="G39" s="127" t="s">
        <v>43</v>
      </c>
      <c r="H39" s="128" t="s">
        <v>44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45</v>
      </c>
      <c r="E50" s="132"/>
      <c r="F50" s="132"/>
      <c r="G50" s="131" t="s">
        <v>46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3" t="s">
        <v>47</v>
      </c>
      <c r="E61" s="134"/>
      <c r="F61" s="135" t="s">
        <v>48</v>
      </c>
      <c r="G61" s="133" t="s">
        <v>47</v>
      </c>
      <c r="H61" s="134"/>
      <c r="I61" s="134"/>
      <c r="J61" s="136" t="s">
        <v>48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1" t="s">
        <v>49</v>
      </c>
      <c r="E65" s="137"/>
      <c r="F65" s="137"/>
      <c r="G65" s="131" t="s">
        <v>50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3" t="s">
        <v>47</v>
      </c>
      <c r="E76" s="134"/>
      <c r="F76" s="135" t="s">
        <v>48</v>
      </c>
      <c r="G76" s="133" t="s">
        <v>47</v>
      </c>
      <c r="H76" s="134"/>
      <c r="I76" s="134"/>
      <c r="J76" s="136" t="s">
        <v>48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6" t="str">
        <f>E7</f>
        <v>Modernizace 5. Zakladni skoly v Chebu - SO 04 a SO 05</v>
      </c>
      <c r="F85" s="287"/>
      <c r="G85" s="287"/>
      <c r="H85" s="28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55" t="str">
        <f>E9</f>
        <v>SO 05 - Učebna fyziky a chemie</v>
      </c>
      <c r="F87" s="285"/>
      <c r="G87" s="285"/>
      <c r="H87" s="285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44771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93</v>
      </c>
      <c r="D94" s="143"/>
      <c r="E94" s="143"/>
      <c r="F94" s="143"/>
      <c r="G94" s="143"/>
      <c r="H94" s="143"/>
      <c r="I94" s="143"/>
      <c r="J94" s="144" t="s">
        <v>94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95</v>
      </c>
      <c r="D96" s="35"/>
      <c r="E96" s="35"/>
      <c r="F96" s="35"/>
      <c r="G96" s="35"/>
      <c r="H96" s="35"/>
      <c r="I96" s="35"/>
      <c r="J96" s="83">
        <f>J130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96</v>
      </c>
    </row>
    <row r="97" spans="2:12" s="9" customFormat="1" ht="24.95" customHeight="1">
      <c r="B97" s="146"/>
      <c r="C97" s="147"/>
      <c r="D97" s="148" t="s">
        <v>97</v>
      </c>
      <c r="E97" s="149"/>
      <c r="F97" s="149"/>
      <c r="G97" s="149"/>
      <c r="H97" s="149"/>
      <c r="I97" s="149"/>
      <c r="J97" s="150">
        <f>J131</f>
        <v>0</v>
      </c>
      <c r="K97" s="147"/>
      <c r="L97" s="151"/>
    </row>
    <row r="98" spans="2:12" s="10" customFormat="1" ht="19.9" customHeight="1">
      <c r="B98" s="152"/>
      <c r="C98" s="153"/>
      <c r="D98" s="154" t="s">
        <v>99</v>
      </c>
      <c r="E98" s="155"/>
      <c r="F98" s="155"/>
      <c r="G98" s="155"/>
      <c r="H98" s="155"/>
      <c r="I98" s="155"/>
      <c r="J98" s="156">
        <f>J132</f>
        <v>0</v>
      </c>
      <c r="K98" s="153"/>
      <c r="L98" s="157"/>
    </row>
    <row r="99" spans="2:12" s="10" customFormat="1" ht="19.9" customHeight="1">
      <c r="B99" s="152"/>
      <c r="C99" s="153"/>
      <c r="D99" s="154" t="s">
        <v>100</v>
      </c>
      <c r="E99" s="155"/>
      <c r="F99" s="155"/>
      <c r="G99" s="155"/>
      <c r="H99" s="155"/>
      <c r="I99" s="155"/>
      <c r="J99" s="156">
        <f>J172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101</v>
      </c>
      <c r="E100" s="155"/>
      <c r="F100" s="155"/>
      <c r="G100" s="155"/>
      <c r="H100" s="155"/>
      <c r="I100" s="155"/>
      <c r="J100" s="156">
        <f>J180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102</v>
      </c>
      <c r="E101" s="155"/>
      <c r="F101" s="155"/>
      <c r="G101" s="155"/>
      <c r="H101" s="155"/>
      <c r="I101" s="155"/>
      <c r="J101" s="156">
        <f>J188</f>
        <v>0</v>
      </c>
      <c r="K101" s="153"/>
      <c r="L101" s="157"/>
    </row>
    <row r="102" spans="2:12" s="9" customFormat="1" ht="24.95" customHeight="1">
      <c r="B102" s="146"/>
      <c r="C102" s="147"/>
      <c r="D102" s="148" t="s">
        <v>103</v>
      </c>
      <c r="E102" s="149"/>
      <c r="F102" s="149"/>
      <c r="G102" s="149"/>
      <c r="H102" s="149"/>
      <c r="I102" s="149"/>
      <c r="J102" s="150">
        <f>J190</f>
        <v>0</v>
      </c>
      <c r="K102" s="147"/>
      <c r="L102" s="151"/>
    </row>
    <row r="103" spans="2:12" s="10" customFormat="1" ht="19.9" customHeight="1">
      <c r="B103" s="152"/>
      <c r="C103" s="153"/>
      <c r="D103" s="154" t="s">
        <v>105</v>
      </c>
      <c r="E103" s="155"/>
      <c r="F103" s="155"/>
      <c r="G103" s="155"/>
      <c r="H103" s="155"/>
      <c r="I103" s="155"/>
      <c r="J103" s="156">
        <f>J191</f>
        <v>0</v>
      </c>
      <c r="K103" s="153"/>
      <c r="L103" s="157"/>
    </row>
    <row r="104" spans="2:12" s="10" customFormat="1" ht="19.9" customHeight="1">
      <c r="B104" s="152"/>
      <c r="C104" s="153"/>
      <c r="D104" s="154" t="s">
        <v>106</v>
      </c>
      <c r="E104" s="155"/>
      <c r="F104" s="155"/>
      <c r="G104" s="155"/>
      <c r="H104" s="155"/>
      <c r="I104" s="155"/>
      <c r="J104" s="156">
        <f>J196</f>
        <v>0</v>
      </c>
      <c r="K104" s="153"/>
      <c r="L104" s="157"/>
    </row>
    <row r="105" spans="2:12" s="10" customFormat="1" ht="19.9" customHeight="1">
      <c r="B105" s="152"/>
      <c r="C105" s="153"/>
      <c r="D105" s="154" t="s">
        <v>108</v>
      </c>
      <c r="E105" s="155"/>
      <c r="F105" s="155"/>
      <c r="G105" s="155"/>
      <c r="H105" s="155"/>
      <c r="I105" s="155"/>
      <c r="J105" s="156">
        <f>J201</f>
        <v>0</v>
      </c>
      <c r="K105" s="153"/>
      <c r="L105" s="157"/>
    </row>
    <row r="106" spans="2:12" s="10" customFormat="1" ht="19.9" customHeight="1">
      <c r="B106" s="152"/>
      <c r="C106" s="153"/>
      <c r="D106" s="154" t="s">
        <v>469</v>
      </c>
      <c r="E106" s="155"/>
      <c r="F106" s="155"/>
      <c r="G106" s="155"/>
      <c r="H106" s="155"/>
      <c r="I106" s="155"/>
      <c r="J106" s="156">
        <f>J206</f>
        <v>0</v>
      </c>
      <c r="K106" s="153"/>
      <c r="L106" s="157"/>
    </row>
    <row r="107" spans="2:12" s="10" customFormat="1" ht="19.9" customHeight="1">
      <c r="B107" s="152"/>
      <c r="C107" s="153"/>
      <c r="D107" s="154" t="s">
        <v>109</v>
      </c>
      <c r="E107" s="155"/>
      <c r="F107" s="155"/>
      <c r="G107" s="155"/>
      <c r="H107" s="155"/>
      <c r="I107" s="155"/>
      <c r="J107" s="156">
        <f>J214</f>
        <v>0</v>
      </c>
      <c r="K107" s="153"/>
      <c r="L107" s="157"/>
    </row>
    <row r="108" spans="2:12" s="10" customFormat="1" ht="19.9" customHeight="1">
      <c r="B108" s="152"/>
      <c r="C108" s="153"/>
      <c r="D108" s="154" t="s">
        <v>470</v>
      </c>
      <c r="E108" s="155"/>
      <c r="F108" s="155"/>
      <c r="G108" s="155"/>
      <c r="H108" s="155"/>
      <c r="I108" s="155"/>
      <c r="J108" s="156">
        <f>J219</f>
        <v>0</v>
      </c>
      <c r="K108" s="153"/>
      <c r="L108" s="157"/>
    </row>
    <row r="109" spans="2:12" s="10" customFormat="1" ht="19.9" customHeight="1">
      <c r="B109" s="152"/>
      <c r="C109" s="153"/>
      <c r="D109" s="154" t="s">
        <v>112</v>
      </c>
      <c r="E109" s="155"/>
      <c r="F109" s="155"/>
      <c r="G109" s="155"/>
      <c r="H109" s="155"/>
      <c r="I109" s="155"/>
      <c r="J109" s="156">
        <f>J253</f>
        <v>0</v>
      </c>
      <c r="K109" s="153"/>
      <c r="L109" s="157"/>
    </row>
    <row r="110" spans="2:12" s="10" customFormat="1" ht="19.9" customHeight="1">
      <c r="B110" s="152"/>
      <c r="C110" s="153"/>
      <c r="D110" s="154" t="s">
        <v>113</v>
      </c>
      <c r="E110" s="155"/>
      <c r="F110" s="155"/>
      <c r="G110" s="155"/>
      <c r="H110" s="155"/>
      <c r="I110" s="155"/>
      <c r="J110" s="156">
        <f>J271</f>
        <v>0</v>
      </c>
      <c r="K110" s="153"/>
      <c r="L110" s="157"/>
    </row>
    <row r="111" spans="1:31" s="2" customFormat="1" ht="21.7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114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286" t="str">
        <f>E7</f>
        <v>Modernizace 5. Zakladni skoly v Chebu - SO 04 a SO 05</v>
      </c>
      <c r="F120" s="287"/>
      <c r="G120" s="287"/>
      <c r="H120" s="287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90</v>
      </c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5"/>
      <c r="D122" s="35"/>
      <c r="E122" s="255" t="str">
        <f>E9</f>
        <v>SO 05 - Učebna fyziky a chemie</v>
      </c>
      <c r="F122" s="285"/>
      <c r="G122" s="285"/>
      <c r="H122" s="28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20</v>
      </c>
      <c r="D124" s="35"/>
      <c r="E124" s="35"/>
      <c r="F124" s="26" t="str">
        <f>F12</f>
        <v xml:space="preserve"> </v>
      </c>
      <c r="G124" s="35"/>
      <c r="H124" s="35"/>
      <c r="I124" s="28" t="s">
        <v>22</v>
      </c>
      <c r="J124" s="65">
        <f>IF(J12="","",J12)</f>
        <v>44771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23</v>
      </c>
      <c r="D126" s="35"/>
      <c r="E126" s="35"/>
      <c r="F126" s="26" t="str">
        <f>E15</f>
        <v xml:space="preserve"> </v>
      </c>
      <c r="G126" s="35"/>
      <c r="H126" s="35"/>
      <c r="I126" s="28" t="s">
        <v>28</v>
      </c>
      <c r="J126" s="31" t="str">
        <f>E21</f>
        <v xml:space="preserve"> 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26</v>
      </c>
      <c r="D127" s="35"/>
      <c r="E127" s="35"/>
      <c r="F127" s="26" t="str">
        <f>IF(E18="","",E18)</f>
        <v>Vyplň údaj</v>
      </c>
      <c r="G127" s="35"/>
      <c r="H127" s="35"/>
      <c r="I127" s="28" t="s">
        <v>30</v>
      </c>
      <c r="J127" s="31" t="str">
        <f>E24</f>
        <v xml:space="preserve"> 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58"/>
      <c r="B129" s="159"/>
      <c r="C129" s="160" t="s">
        <v>115</v>
      </c>
      <c r="D129" s="161" t="s">
        <v>57</v>
      </c>
      <c r="E129" s="161" t="s">
        <v>53</v>
      </c>
      <c r="F129" s="161" t="s">
        <v>54</v>
      </c>
      <c r="G129" s="161" t="s">
        <v>116</v>
      </c>
      <c r="H129" s="161" t="s">
        <v>117</v>
      </c>
      <c r="I129" s="161" t="s">
        <v>118</v>
      </c>
      <c r="J129" s="162" t="s">
        <v>94</v>
      </c>
      <c r="K129" s="163" t="s">
        <v>119</v>
      </c>
      <c r="L129" s="164"/>
      <c r="M129" s="74" t="s">
        <v>1</v>
      </c>
      <c r="N129" s="75" t="s">
        <v>36</v>
      </c>
      <c r="O129" s="75" t="s">
        <v>120</v>
      </c>
      <c r="P129" s="75" t="s">
        <v>121</v>
      </c>
      <c r="Q129" s="75" t="s">
        <v>122</v>
      </c>
      <c r="R129" s="75" t="s">
        <v>123</v>
      </c>
      <c r="S129" s="75" t="s">
        <v>124</v>
      </c>
      <c r="T129" s="76" t="s">
        <v>125</v>
      </c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</row>
    <row r="130" spans="1:63" s="2" customFormat="1" ht="22.9" customHeight="1">
      <c r="A130" s="33"/>
      <c r="B130" s="34"/>
      <c r="C130" s="81" t="s">
        <v>126</v>
      </c>
      <c r="D130" s="35"/>
      <c r="E130" s="35"/>
      <c r="F130" s="35"/>
      <c r="G130" s="35"/>
      <c r="H130" s="35"/>
      <c r="I130" s="35"/>
      <c r="J130" s="165">
        <f>BK130</f>
        <v>0</v>
      </c>
      <c r="K130" s="35"/>
      <c r="L130" s="38"/>
      <c r="M130" s="77"/>
      <c r="N130" s="166"/>
      <c r="O130" s="78"/>
      <c r="P130" s="167">
        <f>P131+P190</f>
        <v>0</v>
      </c>
      <c r="Q130" s="78"/>
      <c r="R130" s="167">
        <f>R131+R190</f>
        <v>0</v>
      </c>
      <c r="S130" s="78"/>
      <c r="T130" s="168">
        <f>T131+T190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71</v>
      </c>
      <c r="AU130" s="16" t="s">
        <v>96</v>
      </c>
      <c r="BK130" s="169">
        <f>BK131+BK190</f>
        <v>0</v>
      </c>
    </row>
    <row r="131" spans="2:63" s="12" customFormat="1" ht="25.9" customHeight="1">
      <c r="B131" s="170"/>
      <c r="C131" s="171"/>
      <c r="D131" s="172" t="s">
        <v>71</v>
      </c>
      <c r="E131" s="173" t="s">
        <v>127</v>
      </c>
      <c r="F131" s="173" t="s">
        <v>128</v>
      </c>
      <c r="G131" s="171"/>
      <c r="H131" s="171"/>
      <c r="I131" s="174"/>
      <c r="J131" s="175">
        <f>BK131</f>
        <v>0</v>
      </c>
      <c r="K131" s="171"/>
      <c r="L131" s="176"/>
      <c r="M131" s="177"/>
      <c r="N131" s="178"/>
      <c r="O131" s="178"/>
      <c r="P131" s="179">
        <f>P132+P172+P180+P188</f>
        <v>0</v>
      </c>
      <c r="Q131" s="178"/>
      <c r="R131" s="179">
        <f>R132+R172+R180+R188</f>
        <v>0</v>
      </c>
      <c r="S131" s="178"/>
      <c r="T131" s="180">
        <f>T132+T172+T180+T188</f>
        <v>0</v>
      </c>
      <c r="AR131" s="181" t="s">
        <v>80</v>
      </c>
      <c r="AT131" s="182" t="s">
        <v>71</v>
      </c>
      <c r="AU131" s="182" t="s">
        <v>72</v>
      </c>
      <c r="AY131" s="181" t="s">
        <v>129</v>
      </c>
      <c r="BK131" s="183">
        <f>BK132+BK172+BK180+BK188</f>
        <v>0</v>
      </c>
    </row>
    <row r="132" spans="2:63" s="12" customFormat="1" ht="22.9" customHeight="1">
      <c r="B132" s="170"/>
      <c r="C132" s="171"/>
      <c r="D132" s="172" t="s">
        <v>71</v>
      </c>
      <c r="E132" s="184" t="s">
        <v>146</v>
      </c>
      <c r="F132" s="184" t="s">
        <v>148</v>
      </c>
      <c r="G132" s="171"/>
      <c r="H132" s="171"/>
      <c r="I132" s="174"/>
      <c r="J132" s="185">
        <f>BK132</f>
        <v>0</v>
      </c>
      <c r="K132" s="171"/>
      <c r="L132" s="176"/>
      <c r="M132" s="177"/>
      <c r="N132" s="178"/>
      <c r="O132" s="178"/>
      <c r="P132" s="179">
        <f>SUM(P133:P171)</f>
        <v>0</v>
      </c>
      <c r="Q132" s="178"/>
      <c r="R132" s="179">
        <f>SUM(R133:R171)</f>
        <v>0</v>
      </c>
      <c r="S132" s="178"/>
      <c r="T132" s="180">
        <f>SUM(T133:T171)</f>
        <v>0</v>
      </c>
      <c r="AR132" s="181" t="s">
        <v>80</v>
      </c>
      <c r="AT132" s="182" t="s">
        <v>71</v>
      </c>
      <c r="AU132" s="182" t="s">
        <v>80</v>
      </c>
      <c r="AY132" s="181" t="s">
        <v>129</v>
      </c>
      <c r="BK132" s="183">
        <f>SUM(BK133:BK171)</f>
        <v>0</v>
      </c>
    </row>
    <row r="133" spans="1:65" s="2" customFormat="1" ht="24.2" customHeight="1">
      <c r="A133" s="33"/>
      <c r="B133" s="34"/>
      <c r="C133" s="186" t="s">
        <v>80</v>
      </c>
      <c r="D133" s="186" t="s">
        <v>132</v>
      </c>
      <c r="E133" s="187" t="s">
        <v>149</v>
      </c>
      <c r="F133" s="188" t="s">
        <v>150</v>
      </c>
      <c r="G133" s="189" t="s">
        <v>135</v>
      </c>
      <c r="H133" s="190">
        <v>17.736</v>
      </c>
      <c r="I133" s="191"/>
      <c r="J133" s="192">
        <f>ROUND(I133*H133,2)</f>
        <v>0</v>
      </c>
      <c r="K133" s="193"/>
      <c r="L133" s="38"/>
      <c r="M133" s="194" t="s">
        <v>1</v>
      </c>
      <c r="N133" s="195" t="s">
        <v>37</v>
      </c>
      <c r="O133" s="70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136</v>
      </c>
      <c r="AT133" s="198" t="s">
        <v>132</v>
      </c>
      <c r="AU133" s="198" t="s">
        <v>82</v>
      </c>
      <c r="AY133" s="16" t="s">
        <v>129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6" t="s">
        <v>80</v>
      </c>
      <c r="BK133" s="199">
        <f>ROUND(I133*H133,2)</f>
        <v>0</v>
      </c>
      <c r="BL133" s="16" t="s">
        <v>136</v>
      </c>
      <c r="BM133" s="198" t="s">
        <v>82</v>
      </c>
    </row>
    <row r="134" spans="2:51" s="13" customFormat="1" ht="12">
      <c r="B134" s="200"/>
      <c r="C134" s="201"/>
      <c r="D134" s="202" t="s">
        <v>137</v>
      </c>
      <c r="E134" s="203" t="s">
        <v>1</v>
      </c>
      <c r="F134" s="204" t="s">
        <v>471</v>
      </c>
      <c r="G134" s="201"/>
      <c r="H134" s="205">
        <v>17.736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137</v>
      </c>
      <c r="AU134" s="211" t="s">
        <v>82</v>
      </c>
      <c r="AV134" s="13" t="s">
        <v>82</v>
      </c>
      <c r="AW134" s="13" t="s">
        <v>29</v>
      </c>
      <c r="AX134" s="13" t="s">
        <v>72</v>
      </c>
      <c r="AY134" s="211" t="s">
        <v>129</v>
      </c>
    </row>
    <row r="135" spans="2:51" s="14" customFormat="1" ht="12">
      <c r="B135" s="212"/>
      <c r="C135" s="213"/>
      <c r="D135" s="202" t="s">
        <v>137</v>
      </c>
      <c r="E135" s="214" t="s">
        <v>1</v>
      </c>
      <c r="F135" s="215" t="s">
        <v>139</v>
      </c>
      <c r="G135" s="213"/>
      <c r="H135" s="216">
        <v>17.736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137</v>
      </c>
      <c r="AU135" s="222" t="s">
        <v>82</v>
      </c>
      <c r="AV135" s="14" t="s">
        <v>136</v>
      </c>
      <c r="AW135" s="14" t="s">
        <v>29</v>
      </c>
      <c r="AX135" s="14" t="s">
        <v>80</v>
      </c>
      <c r="AY135" s="222" t="s">
        <v>129</v>
      </c>
    </row>
    <row r="136" spans="1:65" s="2" customFormat="1" ht="24.2" customHeight="1">
      <c r="A136" s="33"/>
      <c r="B136" s="34"/>
      <c r="C136" s="186" t="s">
        <v>82</v>
      </c>
      <c r="D136" s="186" t="s">
        <v>132</v>
      </c>
      <c r="E136" s="187" t="s">
        <v>154</v>
      </c>
      <c r="F136" s="188" t="s">
        <v>155</v>
      </c>
      <c r="G136" s="189" t="s">
        <v>135</v>
      </c>
      <c r="H136" s="190">
        <v>50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37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136</v>
      </c>
      <c r="AT136" s="198" t="s">
        <v>132</v>
      </c>
      <c r="AU136" s="198" t="s">
        <v>82</v>
      </c>
      <c r="AY136" s="16" t="s">
        <v>129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80</v>
      </c>
      <c r="BK136" s="199">
        <f>ROUND(I136*H136,2)</f>
        <v>0</v>
      </c>
      <c r="BL136" s="16" t="s">
        <v>136</v>
      </c>
      <c r="BM136" s="198" t="s">
        <v>136</v>
      </c>
    </row>
    <row r="137" spans="2:51" s="13" customFormat="1" ht="12">
      <c r="B137" s="200"/>
      <c r="C137" s="201"/>
      <c r="D137" s="202" t="s">
        <v>137</v>
      </c>
      <c r="E137" s="203" t="s">
        <v>1</v>
      </c>
      <c r="F137" s="204" t="s">
        <v>247</v>
      </c>
      <c r="G137" s="201"/>
      <c r="H137" s="205">
        <v>50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137</v>
      </c>
      <c r="AU137" s="211" t="s">
        <v>82</v>
      </c>
      <c r="AV137" s="13" t="s">
        <v>82</v>
      </c>
      <c r="AW137" s="13" t="s">
        <v>29</v>
      </c>
      <c r="AX137" s="13" t="s">
        <v>72</v>
      </c>
      <c r="AY137" s="211" t="s">
        <v>129</v>
      </c>
    </row>
    <row r="138" spans="2:51" s="14" customFormat="1" ht="12">
      <c r="B138" s="212"/>
      <c r="C138" s="213"/>
      <c r="D138" s="202" t="s">
        <v>137</v>
      </c>
      <c r="E138" s="214" t="s">
        <v>1</v>
      </c>
      <c r="F138" s="215" t="s">
        <v>139</v>
      </c>
      <c r="G138" s="213"/>
      <c r="H138" s="216">
        <v>50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137</v>
      </c>
      <c r="AU138" s="222" t="s">
        <v>82</v>
      </c>
      <c r="AV138" s="14" t="s">
        <v>136</v>
      </c>
      <c r="AW138" s="14" t="s">
        <v>29</v>
      </c>
      <c r="AX138" s="14" t="s">
        <v>80</v>
      </c>
      <c r="AY138" s="222" t="s">
        <v>129</v>
      </c>
    </row>
    <row r="139" spans="1:65" s="2" customFormat="1" ht="24.2" customHeight="1">
      <c r="A139" s="33"/>
      <c r="B139" s="34"/>
      <c r="C139" s="186" t="s">
        <v>130</v>
      </c>
      <c r="D139" s="186" t="s">
        <v>132</v>
      </c>
      <c r="E139" s="187" t="s">
        <v>472</v>
      </c>
      <c r="F139" s="188" t="s">
        <v>473</v>
      </c>
      <c r="G139" s="189" t="s">
        <v>135</v>
      </c>
      <c r="H139" s="190">
        <v>110.112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37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136</v>
      </c>
      <c r="AT139" s="198" t="s">
        <v>132</v>
      </c>
      <c r="AU139" s="198" t="s">
        <v>82</v>
      </c>
      <c r="AY139" s="16" t="s">
        <v>129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80</v>
      </c>
      <c r="BK139" s="199">
        <f>ROUND(I139*H139,2)</f>
        <v>0</v>
      </c>
      <c r="BL139" s="16" t="s">
        <v>136</v>
      </c>
      <c r="BM139" s="198" t="s">
        <v>146</v>
      </c>
    </row>
    <row r="140" spans="2:51" s="13" customFormat="1" ht="12">
      <c r="B140" s="200"/>
      <c r="C140" s="201"/>
      <c r="D140" s="202" t="s">
        <v>137</v>
      </c>
      <c r="E140" s="203" t="s">
        <v>1</v>
      </c>
      <c r="F140" s="204" t="s">
        <v>474</v>
      </c>
      <c r="G140" s="201"/>
      <c r="H140" s="205">
        <v>119.408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137</v>
      </c>
      <c r="AU140" s="211" t="s">
        <v>82</v>
      </c>
      <c r="AV140" s="13" t="s">
        <v>82</v>
      </c>
      <c r="AW140" s="13" t="s">
        <v>29</v>
      </c>
      <c r="AX140" s="13" t="s">
        <v>72</v>
      </c>
      <c r="AY140" s="211" t="s">
        <v>129</v>
      </c>
    </row>
    <row r="141" spans="2:51" s="13" customFormat="1" ht="12">
      <c r="B141" s="200"/>
      <c r="C141" s="201"/>
      <c r="D141" s="202" t="s">
        <v>137</v>
      </c>
      <c r="E141" s="203" t="s">
        <v>1</v>
      </c>
      <c r="F141" s="204" t="s">
        <v>475</v>
      </c>
      <c r="G141" s="201"/>
      <c r="H141" s="205">
        <v>13.44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137</v>
      </c>
      <c r="AU141" s="211" t="s">
        <v>82</v>
      </c>
      <c r="AV141" s="13" t="s">
        <v>82</v>
      </c>
      <c r="AW141" s="13" t="s">
        <v>29</v>
      </c>
      <c r="AX141" s="13" t="s">
        <v>72</v>
      </c>
      <c r="AY141" s="211" t="s">
        <v>129</v>
      </c>
    </row>
    <row r="142" spans="2:51" s="13" customFormat="1" ht="12">
      <c r="B142" s="200"/>
      <c r="C142" s="201"/>
      <c r="D142" s="202" t="s">
        <v>137</v>
      </c>
      <c r="E142" s="203" t="s">
        <v>1</v>
      </c>
      <c r="F142" s="204" t="s">
        <v>476</v>
      </c>
      <c r="G142" s="201"/>
      <c r="H142" s="205">
        <v>-17.736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137</v>
      </c>
      <c r="AU142" s="211" t="s">
        <v>82</v>
      </c>
      <c r="AV142" s="13" t="s">
        <v>82</v>
      </c>
      <c r="AW142" s="13" t="s">
        <v>29</v>
      </c>
      <c r="AX142" s="13" t="s">
        <v>72</v>
      </c>
      <c r="AY142" s="211" t="s">
        <v>129</v>
      </c>
    </row>
    <row r="143" spans="2:51" s="13" customFormat="1" ht="12">
      <c r="B143" s="200"/>
      <c r="C143" s="201"/>
      <c r="D143" s="202" t="s">
        <v>137</v>
      </c>
      <c r="E143" s="203" t="s">
        <v>1</v>
      </c>
      <c r="F143" s="204" t="s">
        <v>477</v>
      </c>
      <c r="G143" s="201"/>
      <c r="H143" s="205">
        <v>-1.8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137</v>
      </c>
      <c r="AU143" s="211" t="s">
        <v>82</v>
      </c>
      <c r="AV143" s="13" t="s">
        <v>82</v>
      </c>
      <c r="AW143" s="13" t="s">
        <v>29</v>
      </c>
      <c r="AX143" s="13" t="s">
        <v>72</v>
      </c>
      <c r="AY143" s="211" t="s">
        <v>129</v>
      </c>
    </row>
    <row r="144" spans="2:51" s="13" customFormat="1" ht="12">
      <c r="B144" s="200"/>
      <c r="C144" s="201"/>
      <c r="D144" s="202" t="s">
        <v>137</v>
      </c>
      <c r="E144" s="203" t="s">
        <v>1</v>
      </c>
      <c r="F144" s="204" t="s">
        <v>478</v>
      </c>
      <c r="G144" s="201"/>
      <c r="H144" s="205">
        <v>-3.2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137</v>
      </c>
      <c r="AU144" s="211" t="s">
        <v>82</v>
      </c>
      <c r="AV144" s="13" t="s">
        <v>82</v>
      </c>
      <c r="AW144" s="13" t="s">
        <v>29</v>
      </c>
      <c r="AX144" s="13" t="s">
        <v>72</v>
      </c>
      <c r="AY144" s="211" t="s">
        <v>129</v>
      </c>
    </row>
    <row r="145" spans="2:51" s="14" customFormat="1" ht="12">
      <c r="B145" s="212"/>
      <c r="C145" s="213"/>
      <c r="D145" s="202" t="s">
        <v>137</v>
      </c>
      <c r="E145" s="214" t="s">
        <v>1</v>
      </c>
      <c r="F145" s="215" t="s">
        <v>139</v>
      </c>
      <c r="G145" s="213"/>
      <c r="H145" s="216">
        <v>110.11200000000001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137</v>
      </c>
      <c r="AU145" s="222" t="s">
        <v>82</v>
      </c>
      <c r="AV145" s="14" t="s">
        <v>136</v>
      </c>
      <c r="AW145" s="14" t="s">
        <v>29</v>
      </c>
      <c r="AX145" s="14" t="s">
        <v>80</v>
      </c>
      <c r="AY145" s="222" t="s">
        <v>129</v>
      </c>
    </row>
    <row r="146" spans="1:65" s="2" customFormat="1" ht="24.2" customHeight="1">
      <c r="A146" s="33"/>
      <c r="B146" s="34"/>
      <c r="C146" s="186" t="s">
        <v>136</v>
      </c>
      <c r="D146" s="186" t="s">
        <v>132</v>
      </c>
      <c r="E146" s="187" t="s">
        <v>479</v>
      </c>
      <c r="F146" s="188" t="s">
        <v>480</v>
      </c>
      <c r="G146" s="189" t="s">
        <v>135</v>
      </c>
      <c r="H146" s="190">
        <v>73.54</v>
      </c>
      <c r="I146" s="191"/>
      <c r="J146" s="192">
        <f>ROUND(I146*H146,2)</f>
        <v>0</v>
      </c>
      <c r="K146" s="193"/>
      <c r="L146" s="38"/>
      <c r="M146" s="194" t="s">
        <v>1</v>
      </c>
      <c r="N146" s="195" t="s">
        <v>37</v>
      </c>
      <c r="O146" s="70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136</v>
      </c>
      <c r="AT146" s="198" t="s">
        <v>132</v>
      </c>
      <c r="AU146" s="198" t="s">
        <v>82</v>
      </c>
      <c r="AY146" s="16" t="s">
        <v>129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80</v>
      </c>
      <c r="BK146" s="199">
        <f>ROUND(I146*H146,2)</f>
        <v>0</v>
      </c>
      <c r="BL146" s="16" t="s">
        <v>136</v>
      </c>
      <c r="BM146" s="198" t="s">
        <v>151</v>
      </c>
    </row>
    <row r="147" spans="2:51" s="13" customFormat="1" ht="12">
      <c r="B147" s="200"/>
      <c r="C147" s="201"/>
      <c r="D147" s="202" t="s">
        <v>137</v>
      </c>
      <c r="E147" s="203" t="s">
        <v>1</v>
      </c>
      <c r="F147" s="204" t="s">
        <v>481</v>
      </c>
      <c r="G147" s="201"/>
      <c r="H147" s="205">
        <v>73.54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137</v>
      </c>
      <c r="AU147" s="211" t="s">
        <v>82</v>
      </c>
      <c r="AV147" s="13" t="s">
        <v>82</v>
      </c>
      <c r="AW147" s="13" t="s">
        <v>29</v>
      </c>
      <c r="AX147" s="13" t="s">
        <v>72</v>
      </c>
      <c r="AY147" s="211" t="s">
        <v>129</v>
      </c>
    </row>
    <row r="148" spans="2:51" s="14" customFormat="1" ht="12">
      <c r="B148" s="212"/>
      <c r="C148" s="213"/>
      <c r="D148" s="202" t="s">
        <v>137</v>
      </c>
      <c r="E148" s="214" t="s">
        <v>1</v>
      </c>
      <c r="F148" s="215" t="s">
        <v>139</v>
      </c>
      <c r="G148" s="213"/>
      <c r="H148" s="216">
        <v>73.54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137</v>
      </c>
      <c r="AU148" s="222" t="s">
        <v>82</v>
      </c>
      <c r="AV148" s="14" t="s">
        <v>136</v>
      </c>
      <c r="AW148" s="14" t="s">
        <v>29</v>
      </c>
      <c r="AX148" s="14" t="s">
        <v>80</v>
      </c>
      <c r="AY148" s="222" t="s">
        <v>129</v>
      </c>
    </row>
    <row r="149" spans="1:65" s="2" customFormat="1" ht="24.2" customHeight="1">
      <c r="A149" s="33"/>
      <c r="B149" s="34"/>
      <c r="C149" s="186" t="s">
        <v>153</v>
      </c>
      <c r="D149" s="186" t="s">
        <v>132</v>
      </c>
      <c r="E149" s="187" t="s">
        <v>158</v>
      </c>
      <c r="F149" s="188" t="s">
        <v>159</v>
      </c>
      <c r="G149" s="189" t="s">
        <v>135</v>
      </c>
      <c r="H149" s="190">
        <v>110.112</v>
      </c>
      <c r="I149" s="191"/>
      <c r="J149" s="192">
        <f>ROUND(I149*H149,2)</f>
        <v>0</v>
      </c>
      <c r="K149" s="193"/>
      <c r="L149" s="38"/>
      <c r="M149" s="194" t="s">
        <v>1</v>
      </c>
      <c r="N149" s="195" t="s">
        <v>37</v>
      </c>
      <c r="O149" s="70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136</v>
      </c>
      <c r="AT149" s="198" t="s">
        <v>132</v>
      </c>
      <c r="AU149" s="198" t="s">
        <v>82</v>
      </c>
      <c r="AY149" s="16" t="s">
        <v>129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80</v>
      </c>
      <c r="BK149" s="199">
        <f>ROUND(I149*H149,2)</f>
        <v>0</v>
      </c>
      <c r="BL149" s="16" t="s">
        <v>136</v>
      </c>
      <c r="BM149" s="198" t="s">
        <v>156</v>
      </c>
    </row>
    <row r="150" spans="2:51" s="13" customFormat="1" ht="12">
      <c r="B150" s="200"/>
      <c r="C150" s="201"/>
      <c r="D150" s="202" t="s">
        <v>137</v>
      </c>
      <c r="E150" s="203" t="s">
        <v>1</v>
      </c>
      <c r="F150" s="204" t="s">
        <v>474</v>
      </c>
      <c r="G150" s="201"/>
      <c r="H150" s="205">
        <v>119.408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137</v>
      </c>
      <c r="AU150" s="211" t="s">
        <v>82</v>
      </c>
      <c r="AV150" s="13" t="s">
        <v>82</v>
      </c>
      <c r="AW150" s="13" t="s">
        <v>29</v>
      </c>
      <c r="AX150" s="13" t="s">
        <v>72</v>
      </c>
      <c r="AY150" s="211" t="s">
        <v>129</v>
      </c>
    </row>
    <row r="151" spans="2:51" s="13" customFormat="1" ht="12">
      <c r="B151" s="200"/>
      <c r="C151" s="201"/>
      <c r="D151" s="202" t="s">
        <v>137</v>
      </c>
      <c r="E151" s="203" t="s">
        <v>1</v>
      </c>
      <c r="F151" s="204" t="s">
        <v>475</v>
      </c>
      <c r="G151" s="201"/>
      <c r="H151" s="205">
        <v>13.44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137</v>
      </c>
      <c r="AU151" s="211" t="s">
        <v>82</v>
      </c>
      <c r="AV151" s="13" t="s">
        <v>82</v>
      </c>
      <c r="AW151" s="13" t="s">
        <v>29</v>
      </c>
      <c r="AX151" s="13" t="s">
        <v>72</v>
      </c>
      <c r="AY151" s="211" t="s">
        <v>129</v>
      </c>
    </row>
    <row r="152" spans="2:51" s="13" customFormat="1" ht="12">
      <c r="B152" s="200"/>
      <c r="C152" s="201"/>
      <c r="D152" s="202" t="s">
        <v>137</v>
      </c>
      <c r="E152" s="203" t="s">
        <v>1</v>
      </c>
      <c r="F152" s="204" t="s">
        <v>476</v>
      </c>
      <c r="G152" s="201"/>
      <c r="H152" s="205">
        <v>-17.736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137</v>
      </c>
      <c r="AU152" s="211" t="s">
        <v>82</v>
      </c>
      <c r="AV152" s="13" t="s">
        <v>82</v>
      </c>
      <c r="AW152" s="13" t="s">
        <v>29</v>
      </c>
      <c r="AX152" s="13" t="s">
        <v>72</v>
      </c>
      <c r="AY152" s="211" t="s">
        <v>129</v>
      </c>
    </row>
    <row r="153" spans="2:51" s="13" customFormat="1" ht="12">
      <c r="B153" s="200"/>
      <c r="C153" s="201"/>
      <c r="D153" s="202" t="s">
        <v>137</v>
      </c>
      <c r="E153" s="203" t="s">
        <v>1</v>
      </c>
      <c r="F153" s="204" t="s">
        <v>477</v>
      </c>
      <c r="G153" s="201"/>
      <c r="H153" s="205">
        <v>-1.8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137</v>
      </c>
      <c r="AU153" s="211" t="s">
        <v>82</v>
      </c>
      <c r="AV153" s="13" t="s">
        <v>82</v>
      </c>
      <c r="AW153" s="13" t="s">
        <v>29</v>
      </c>
      <c r="AX153" s="13" t="s">
        <v>72</v>
      </c>
      <c r="AY153" s="211" t="s">
        <v>129</v>
      </c>
    </row>
    <row r="154" spans="2:51" s="13" customFormat="1" ht="12">
      <c r="B154" s="200"/>
      <c r="C154" s="201"/>
      <c r="D154" s="202" t="s">
        <v>137</v>
      </c>
      <c r="E154" s="203" t="s">
        <v>1</v>
      </c>
      <c r="F154" s="204" t="s">
        <v>478</v>
      </c>
      <c r="G154" s="201"/>
      <c r="H154" s="205">
        <v>-3.2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137</v>
      </c>
      <c r="AU154" s="211" t="s">
        <v>82</v>
      </c>
      <c r="AV154" s="13" t="s">
        <v>82</v>
      </c>
      <c r="AW154" s="13" t="s">
        <v>29</v>
      </c>
      <c r="AX154" s="13" t="s">
        <v>72</v>
      </c>
      <c r="AY154" s="211" t="s">
        <v>129</v>
      </c>
    </row>
    <row r="155" spans="2:51" s="14" customFormat="1" ht="12">
      <c r="B155" s="212"/>
      <c r="C155" s="213"/>
      <c r="D155" s="202" t="s">
        <v>137</v>
      </c>
      <c r="E155" s="214" t="s">
        <v>1</v>
      </c>
      <c r="F155" s="215" t="s">
        <v>139</v>
      </c>
      <c r="G155" s="213"/>
      <c r="H155" s="216">
        <v>110.11200000000001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137</v>
      </c>
      <c r="AU155" s="222" t="s">
        <v>82</v>
      </c>
      <c r="AV155" s="14" t="s">
        <v>136</v>
      </c>
      <c r="AW155" s="14" t="s">
        <v>29</v>
      </c>
      <c r="AX155" s="14" t="s">
        <v>80</v>
      </c>
      <c r="AY155" s="222" t="s">
        <v>129</v>
      </c>
    </row>
    <row r="156" spans="1:65" s="2" customFormat="1" ht="24.2" customHeight="1">
      <c r="A156" s="33"/>
      <c r="B156" s="34"/>
      <c r="C156" s="186" t="s">
        <v>146</v>
      </c>
      <c r="D156" s="186" t="s">
        <v>132</v>
      </c>
      <c r="E156" s="187" t="s">
        <v>166</v>
      </c>
      <c r="F156" s="188" t="s">
        <v>167</v>
      </c>
      <c r="G156" s="189" t="s">
        <v>135</v>
      </c>
      <c r="H156" s="190">
        <v>110.112</v>
      </c>
      <c r="I156" s="191"/>
      <c r="J156" s="192">
        <f>ROUND(I156*H156,2)</f>
        <v>0</v>
      </c>
      <c r="K156" s="193"/>
      <c r="L156" s="38"/>
      <c r="M156" s="194" t="s">
        <v>1</v>
      </c>
      <c r="N156" s="195" t="s">
        <v>37</v>
      </c>
      <c r="O156" s="70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136</v>
      </c>
      <c r="AT156" s="198" t="s">
        <v>132</v>
      </c>
      <c r="AU156" s="198" t="s">
        <v>82</v>
      </c>
      <c r="AY156" s="16" t="s">
        <v>129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80</v>
      </c>
      <c r="BK156" s="199">
        <f>ROUND(I156*H156,2)</f>
        <v>0</v>
      </c>
      <c r="BL156" s="16" t="s">
        <v>136</v>
      </c>
      <c r="BM156" s="198" t="s">
        <v>160</v>
      </c>
    </row>
    <row r="157" spans="2:51" s="13" customFormat="1" ht="12">
      <c r="B157" s="200"/>
      <c r="C157" s="201"/>
      <c r="D157" s="202" t="s">
        <v>137</v>
      </c>
      <c r="E157" s="203" t="s">
        <v>1</v>
      </c>
      <c r="F157" s="204" t="s">
        <v>474</v>
      </c>
      <c r="G157" s="201"/>
      <c r="H157" s="205">
        <v>119.408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137</v>
      </c>
      <c r="AU157" s="211" t="s">
        <v>82</v>
      </c>
      <c r="AV157" s="13" t="s">
        <v>82</v>
      </c>
      <c r="AW157" s="13" t="s">
        <v>29</v>
      </c>
      <c r="AX157" s="13" t="s">
        <v>72</v>
      </c>
      <c r="AY157" s="211" t="s">
        <v>129</v>
      </c>
    </row>
    <row r="158" spans="2:51" s="13" customFormat="1" ht="12">
      <c r="B158" s="200"/>
      <c r="C158" s="201"/>
      <c r="D158" s="202" t="s">
        <v>137</v>
      </c>
      <c r="E158" s="203" t="s">
        <v>1</v>
      </c>
      <c r="F158" s="204" t="s">
        <v>475</v>
      </c>
      <c r="G158" s="201"/>
      <c r="H158" s="205">
        <v>13.44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137</v>
      </c>
      <c r="AU158" s="211" t="s">
        <v>82</v>
      </c>
      <c r="AV158" s="13" t="s">
        <v>82</v>
      </c>
      <c r="AW158" s="13" t="s">
        <v>29</v>
      </c>
      <c r="AX158" s="13" t="s">
        <v>72</v>
      </c>
      <c r="AY158" s="211" t="s">
        <v>129</v>
      </c>
    </row>
    <row r="159" spans="2:51" s="13" customFormat="1" ht="12">
      <c r="B159" s="200"/>
      <c r="C159" s="201"/>
      <c r="D159" s="202" t="s">
        <v>137</v>
      </c>
      <c r="E159" s="203" t="s">
        <v>1</v>
      </c>
      <c r="F159" s="204" t="s">
        <v>476</v>
      </c>
      <c r="G159" s="201"/>
      <c r="H159" s="205">
        <v>-17.736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137</v>
      </c>
      <c r="AU159" s="211" t="s">
        <v>82</v>
      </c>
      <c r="AV159" s="13" t="s">
        <v>82</v>
      </c>
      <c r="AW159" s="13" t="s">
        <v>29</v>
      </c>
      <c r="AX159" s="13" t="s">
        <v>72</v>
      </c>
      <c r="AY159" s="211" t="s">
        <v>129</v>
      </c>
    </row>
    <row r="160" spans="2:51" s="13" customFormat="1" ht="12">
      <c r="B160" s="200"/>
      <c r="C160" s="201"/>
      <c r="D160" s="202" t="s">
        <v>137</v>
      </c>
      <c r="E160" s="203" t="s">
        <v>1</v>
      </c>
      <c r="F160" s="204" t="s">
        <v>477</v>
      </c>
      <c r="G160" s="201"/>
      <c r="H160" s="205">
        <v>-1.8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137</v>
      </c>
      <c r="AU160" s="211" t="s">
        <v>82</v>
      </c>
      <c r="AV160" s="13" t="s">
        <v>82</v>
      </c>
      <c r="AW160" s="13" t="s">
        <v>29</v>
      </c>
      <c r="AX160" s="13" t="s">
        <v>72</v>
      </c>
      <c r="AY160" s="211" t="s">
        <v>129</v>
      </c>
    </row>
    <row r="161" spans="2:51" s="13" customFormat="1" ht="12">
      <c r="B161" s="200"/>
      <c r="C161" s="201"/>
      <c r="D161" s="202" t="s">
        <v>137</v>
      </c>
      <c r="E161" s="203" t="s">
        <v>1</v>
      </c>
      <c r="F161" s="204" t="s">
        <v>478</v>
      </c>
      <c r="G161" s="201"/>
      <c r="H161" s="205">
        <v>-3.2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137</v>
      </c>
      <c r="AU161" s="211" t="s">
        <v>82</v>
      </c>
      <c r="AV161" s="13" t="s">
        <v>82</v>
      </c>
      <c r="AW161" s="13" t="s">
        <v>29</v>
      </c>
      <c r="AX161" s="13" t="s">
        <v>72</v>
      </c>
      <c r="AY161" s="211" t="s">
        <v>129</v>
      </c>
    </row>
    <row r="162" spans="2:51" s="14" customFormat="1" ht="12">
      <c r="B162" s="212"/>
      <c r="C162" s="213"/>
      <c r="D162" s="202" t="s">
        <v>137</v>
      </c>
      <c r="E162" s="214" t="s">
        <v>1</v>
      </c>
      <c r="F162" s="215" t="s">
        <v>139</v>
      </c>
      <c r="G162" s="213"/>
      <c r="H162" s="216">
        <v>110.11200000000001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137</v>
      </c>
      <c r="AU162" s="222" t="s">
        <v>82</v>
      </c>
      <c r="AV162" s="14" t="s">
        <v>136</v>
      </c>
      <c r="AW162" s="14" t="s">
        <v>29</v>
      </c>
      <c r="AX162" s="14" t="s">
        <v>80</v>
      </c>
      <c r="AY162" s="222" t="s">
        <v>129</v>
      </c>
    </row>
    <row r="163" spans="1:65" s="2" customFormat="1" ht="24.2" customHeight="1">
      <c r="A163" s="33"/>
      <c r="B163" s="34"/>
      <c r="C163" s="186" t="s">
        <v>165</v>
      </c>
      <c r="D163" s="186" t="s">
        <v>132</v>
      </c>
      <c r="E163" s="187" t="s">
        <v>169</v>
      </c>
      <c r="F163" s="188" t="s">
        <v>170</v>
      </c>
      <c r="G163" s="189" t="s">
        <v>135</v>
      </c>
      <c r="H163" s="190">
        <v>73.54</v>
      </c>
      <c r="I163" s="191"/>
      <c r="J163" s="192">
        <f>ROUND(I163*H163,2)</f>
        <v>0</v>
      </c>
      <c r="K163" s="193"/>
      <c r="L163" s="38"/>
      <c r="M163" s="194" t="s">
        <v>1</v>
      </c>
      <c r="N163" s="195" t="s">
        <v>37</v>
      </c>
      <c r="O163" s="70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136</v>
      </c>
      <c r="AT163" s="198" t="s">
        <v>132</v>
      </c>
      <c r="AU163" s="198" t="s">
        <v>82</v>
      </c>
      <c r="AY163" s="16" t="s">
        <v>129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6" t="s">
        <v>80</v>
      </c>
      <c r="BK163" s="199">
        <f>ROUND(I163*H163,2)</f>
        <v>0</v>
      </c>
      <c r="BL163" s="16" t="s">
        <v>136</v>
      </c>
      <c r="BM163" s="198" t="s">
        <v>168</v>
      </c>
    </row>
    <row r="164" spans="2:51" s="13" customFormat="1" ht="12">
      <c r="B164" s="200"/>
      <c r="C164" s="201"/>
      <c r="D164" s="202" t="s">
        <v>137</v>
      </c>
      <c r="E164" s="203" t="s">
        <v>1</v>
      </c>
      <c r="F164" s="204" t="s">
        <v>481</v>
      </c>
      <c r="G164" s="201"/>
      <c r="H164" s="205">
        <v>73.54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137</v>
      </c>
      <c r="AU164" s="211" t="s">
        <v>82</v>
      </c>
      <c r="AV164" s="13" t="s">
        <v>82</v>
      </c>
      <c r="AW164" s="13" t="s">
        <v>29</v>
      </c>
      <c r="AX164" s="13" t="s">
        <v>72</v>
      </c>
      <c r="AY164" s="211" t="s">
        <v>129</v>
      </c>
    </row>
    <row r="165" spans="2:51" s="14" customFormat="1" ht="12">
      <c r="B165" s="212"/>
      <c r="C165" s="213"/>
      <c r="D165" s="202" t="s">
        <v>137</v>
      </c>
      <c r="E165" s="214" t="s">
        <v>1</v>
      </c>
      <c r="F165" s="215" t="s">
        <v>139</v>
      </c>
      <c r="G165" s="213"/>
      <c r="H165" s="216">
        <v>73.54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137</v>
      </c>
      <c r="AU165" s="222" t="s">
        <v>82</v>
      </c>
      <c r="AV165" s="14" t="s">
        <v>136</v>
      </c>
      <c r="AW165" s="14" t="s">
        <v>29</v>
      </c>
      <c r="AX165" s="14" t="s">
        <v>80</v>
      </c>
      <c r="AY165" s="222" t="s">
        <v>129</v>
      </c>
    </row>
    <row r="166" spans="1:65" s="2" customFormat="1" ht="24.2" customHeight="1">
      <c r="A166" s="33"/>
      <c r="B166" s="34"/>
      <c r="C166" s="186" t="s">
        <v>151</v>
      </c>
      <c r="D166" s="186" t="s">
        <v>132</v>
      </c>
      <c r="E166" s="187" t="s">
        <v>175</v>
      </c>
      <c r="F166" s="188" t="s">
        <v>176</v>
      </c>
      <c r="G166" s="189" t="s">
        <v>135</v>
      </c>
      <c r="H166" s="190">
        <v>73.54</v>
      </c>
      <c r="I166" s="191"/>
      <c r="J166" s="192">
        <f>ROUND(I166*H166,2)</f>
        <v>0</v>
      </c>
      <c r="K166" s="193"/>
      <c r="L166" s="38"/>
      <c r="M166" s="194" t="s">
        <v>1</v>
      </c>
      <c r="N166" s="195" t="s">
        <v>37</v>
      </c>
      <c r="O166" s="70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136</v>
      </c>
      <c r="AT166" s="198" t="s">
        <v>132</v>
      </c>
      <c r="AU166" s="198" t="s">
        <v>82</v>
      </c>
      <c r="AY166" s="16" t="s">
        <v>129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6" t="s">
        <v>80</v>
      </c>
      <c r="BK166" s="199">
        <f>ROUND(I166*H166,2)</f>
        <v>0</v>
      </c>
      <c r="BL166" s="16" t="s">
        <v>136</v>
      </c>
      <c r="BM166" s="198" t="s">
        <v>171</v>
      </c>
    </row>
    <row r="167" spans="2:51" s="13" customFormat="1" ht="12">
      <c r="B167" s="200"/>
      <c r="C167" s="201"/>
      <c r="D167" s="202" t="s">
        <v>137</v>
      </c>
      <c r="E167" s="203" t="s">
        <v>1</v>
      </c>
      <c r="F167" s="204" t="s">
        <v>481</v>
      </c>
      <c r="G167" s="201"/>
      <c r="H167" s="205">
        <v>73.54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137</v>
      </c>
      <c r="AU167" s="211" t="s">
        <v>82</v>
      </c>
      <c r="AV167" s="13" t="s">
        <v>82</v>
      </c>
      <c r="AW167" s="13" t="s">
        <v>29</v>
      </c>
      <c r="AX167" s="13" t="s">
        <v>72</v>
      </c>
      <c r="AY167" s="211" t="s">
        <v>129</v>
      </c>
    </row>
    <row r="168" spans="2:51" s="14" customFormat="1" ht="12">
      <c r="B168" s="212"/>
      <c r="C168" s="213"/>
      <c r="D168" s="202" t="s">
        <v>137</v>
      </c>
      <c r="E168" s="214" t="s">
        <v>1</v>
      </c>
      <c r="F168" s="215" t="s">
        <v>139</v>
      </c>
      <c r="G168" s="213"/>
      <c r="H168" s="216">
        <v>73.54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137</v>
      </c>
      <c r="AU168" s="222" t="s">
        <v>82</v>
      </c>
      <c r="AV168" s="14" t="s">
        <v>136</v>
      </c>
      <c r="AW168" s="14" t="s">
        <v>29</v>
      </c>
      <c r="AX168" s="14" t="s">
        <v>80</v>
      </c>
      <c r="AY168" s="222" t="s">
        <v>129</v>
      </c>
    </row>
    <row r="169" spans="1:65" s="2" customFormat="1" ht="24.2" customHeight="1">
      <c r="A169" s="33"/>
      <c r="B169" s="34"/>
      <c r="C169" s="186" t="s">
        <v>174</v>
      </c>
      <c r="D169" s="186" t="s">
        <v>132</v>
      </c>
      <c r="E169" s="187" t="s">
        <v>187</v>
      </c>
      <c r="F169" s="188" t="s">
        <v>188</v>
      </c>
      <c r="G169" s="189" t="s">
        <v>142</v>
      </c>
      <c r="H169" s="190">
        <v>45</v>
      </c>
      <c r="I169" s="191"/>
      <c r="J169" s="192">
        <f>ROUND(I169*H169,2)</f>
        <v>0</v>
      </c>
      <c r="K169" s="193"/>
      <c r="L169" s="38"/>
      <c r="M169" s="194" t="s">
        <v>1</v>
      </c>
      <c r="N169" s="195" t="s">
        <v>37</v>
      </c>
      <c r="O169" s="70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136</v>
      </c>
      <c r="AT169" s="198" t="s">
        <v>132</v>
      </c>
      <c r="AU169" s="198" t="s">
        <v>82</v>
      </c>
      <c r="AY169" s="16" t="s">
        <v>129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6" t="s">
        <v>80</v>
      </c>
      <c r="BK169" s="199">
        <f>ROUND(I169*H169,2)</f>
        <v>0</v>
      </c>
      <c r="BL169" s="16" t="s">
        <v>136</v>
      </c>
      <c r="BM169" s="198" t="s">
        <v>177</v>
      </c>
    </row>
    <row r="170" spans="2:51" s="13" customFormat="1" ht="12">
      <c r="B170" s="200"/>
      <c r="C170" s="201"/>
      <c r="D170" s="202" t="s">
        <v>137</v>
      </c>
      <c r="E170" s="203" t="s">
        <v>1</v>
      </c>
      <c r="F170" s="204" t="s">
        <v>327</v>
      </c>
      <c r="G170" s="201"/>
      <c r="H170" s="205">
        <v>45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137</v>
      </c>
      <c r="AU170" s="211" t="s">
        <v>82</v>
      </c>
      <c r="AV170" s="13" t="s">
        <v>82</v>
      </c>
      <c r="AW170" s="13" t="s">
        <v>29</v>
      </c>
      <c r="AX170" s="13" t="s">
        <v>72</v>
      </c>
      <c r="AY170" s="211" t="s">
        <v>129</v>
      </c>
    </row>
    <row r="171" spans="2:51" s="14" customFormat="1" ht="12">
      <c r="B171" s="212"/>
      <c r="C171" s="213"/>
      <c r="D171" s="202" t="s">
        <v>137</v>
      </c>
      <c r="E171" s="214" t="s">
        <v>1</v>
      </c>
      <c r="F171" s="215" t="s">
        <v>139</v>
      </c>
      <c r="G171" s="213"/>
      <c r="H171" s="216">
        <v>45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137</v>
      </c>
      <c r="AU171" s="222" t="s">
        <v>82</v>
      </c>
      <c r="AV171" s="14" t="s">
        <v>136</v>
      </c>
      <c r="AW171" s="14" t="s">
        <v>29</v>
      </c>
      <c r="AX171" s="14" t="s">
        <v>80</v>
      </c>
      <c r="AY171" s="222" t="s">
        <v>129</v>
      </c>
    </row>
    <row r="172" spans="2:63" s="12" customFormat="1" ht="22.9" customHeight="1">
      <c r="B172" s="170"/>
      <c r="C172" s="171"/>
      <c r="D172" s="172" t="s">
        <v>71</v>
      </c>
      <c r="E172" s="184" t="s">
        <v>174</v>
      </c>
      <c r="F172" s="184" t="s">
        <v>190</v>
      </c>
      <c r="G172" s="171"/>
      <c r="H172" s="171"/>
      <c r="I172" s="174"/>
      <c r="J172" s="185">
        <f>BK172</f>
        <v>0</v>
      </c>
      <c r="K172" s="171"/>
      <c r="L172" s="176"/>
      <c r="M172" s="177"/>
      <c r="N172" s="178"/>
      <c r="O172" s="178"/>
      <c r="P172" s="179">
        <f>SUM(P173:P179)</f>
        <v>0</v>
      </c>
      <c r="Q172" s="178"/>
      <c r="R172" s="179">
        <f>SUM(R173:R179)</f>
        <v>0</v>
      </c>
      <c r="S172" s="178"/>
      <c r="T172" s="180">
        <f>SUM(T173:T179)</f>
        <v>0</v>
      </c>
      <c r="AR172" s="181" t="s">
        <v>80</v>
      </c>
      <c r="AT172" s="182" t="s">
        <v>71</v>
      </c>
      <c r="AU172" s="182" t="s">
        <v>80</v>
      </c>
      <c r="AY172" s="181" t="s">
        <v>129</v>
      </c>
      <c r="BK172" s="183">
        <f>SUM(BK173:BK179)</f>
        <v>0</v>
      </c>
    </row>
    <row r="173" spans="1:65" s="2" customFormat="1" ht="33" customHeight="1">
      <c r="A173" s="33"/>
      <c r="B173" s="34"/>
      <c r="C173" s="186" t="s">
        <v>156</v>
      </c>
      <c r="D173" s="186" t="s">
        <v>132</v>
      </c>
      <c r="E173" s="187" t="s">
        <v>192</v>
      </c>
      <c r="F173" s="188" t="s">
        <v>193</v>
      </c>
      <c r="G173" s="189" t="s">
        <v>135</v>
      </c>
      <c r="H173" s="190">
        <v>110.112</v>
      </c>
      <c r="I173" s="191"/>
      <c r="J173" s="192">
        <f>ROUND(I173*H173,2)</f>
        <v>0</v>
      </c>
      <c r="K173" s="193"/>
      <c r="L173" s="38"/>
      <c r="M173" s="194" t="s">
        <v>1</v>
      </c>
      <c r="N173" s="195" t="s">
        <v>37</v>
      </c>
      <c r="O173" s="70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136</v>
      </c>
      <c r="AT173" s="198" t="s">
        <v>132</v>
      </c>
      <c r="AU173" s="198" t="s">
        <v>82</v>
      </c>
      <c r="AY173" s="16" t="s">
        <v>129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6" t="s">
        <v>80</v>
      </c>
      <c r="BK173" s="199">
        <f>ROUND(I173*H173,2)</f>
        <v>0</v>
      </c>
      <c r="BL173" s="16" t="s">
        <v>136</v>
      </c>
      <c r="BM173" s="198" t="s">
        <v>181</v>
      </c>
    </row>
    <row r="174" spans="2:51" s="13" customFormat="1" ht="12">
      <c r="B174" s="200"/>
      <c r="C174" s="201"/>
      <c r="D174" s="202" t="s">
        <v>137</v>
      </c>
      <c r="E174" s="203" t="s">
        <v>1</v>
      </c>
      <c r="F174" s="204" t="s">
        <v>474</v>
      </c>
      <c r="G174" s="201"/>
      <c r="H174" s="205">
        <v>119.408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137</v>
      </c>
      <c r="AU174" s="211" t="s">
        <v>82</v>
      </c>
      <c r="AV174" s="13" t="s">
        <v>82</v>
      </c>
      <c r="AW174" s="13" t="s">
        <v>29</v>
      </c>
      <c r="AX174" s="13" t="s">
        <v>72</v>
      </c>
      <c r="AY174" s="211" t="s">
        <v>129</v>
      </c>
    </row>
    <row r="175" spans="2:51" s="13" customFormat="1" ht="12">
      <c r="B175" s="200"/>
      <c r="C175" s="201"/>
      <c r="D175" s="202" t="s">
        <v>137</v>
      </c>
      <c r="E175" s="203" t="s">
        <v>1</v>
      </c>
      <c r="F175" s="204" t="s">
        <v>475</v>
      </c>
      <c r="G175" s="201"/>
      <c r="H175" s="205">
        <v>13.44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137</v>
      </c>
      <c r="AU175" s="211" t="s">
        <v>82</v>
      </c>
      <c r="AV175" s="13" t="s">
        <v>82</v>
      </c>
      <c r="AW175" s="13" t="s">
        <v>29</v>
      </c>
      <c r="AX175" s="13" t="s">
        <v>72</v>
      </c>
      <c r="AY175" s="211" t="s">
        <v>129</v>
      </c>
    </row>
    <row r="176" spans="2:51" s="13" customFormat="1" ht="12">
      <c r="B176" s="200"/>
      <c r="C176" s="201"/>
      <c r="D176" s="202" t="s">
        <v>137</v>
      </c>
      <c r="E176" s="203" t="s">
        <v>1</v>
      </c>
      <c r="F176" s="204" t="s">
        <v>476</v>
      </c>
      <c r="G176" s="201"/>
      <c r="H176" s="205">
        <v>-17.736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137</v>
      </c>
      <c r="AU176" s="211" t="s">
        <v>82</v>
      </c>
      <c r="AV176" s="13" t="s">
        <v>82</v>
      </c>
      <c r="AW176" s="13" t="s">
        <v>29</v>
      </c>
      <c r="AX176" s="13" t="s">
        <v>72</v>
      </c>
      <c r="AY176" s="211" t="s">
        <v>129</v>
      </c>
    </row>
    <row r="177" spans="2:51" s="13" customFormat="1" ht="12">
      <c r="B177" s="200"/>
      <c r="C177" s="201"/>
      <c r="D177" s="202" t="s">
        <v>137</v>
      </c>
      <c r="E177" s="203" t="s">
        <v>1</v>
      </c>
      <c r="F177" s="204" t="s">
        <v>477</v>
      </c>
      <c r="G177" s="201"/>
      <c r="H177" s="205">
        <v>-1.8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137</v>
      </c>
      <c r="AU177" s="211" t="s">
        <v>82</v>
      </c>
      <c r="AV177" s="13" t="s">
        <v>82</v>
      </c>
      <c r="AW177" s="13" t="s">
        <v>29</v>
      </c>
      <c r="AX177" s="13" t="s">
        <v>72</v>
      </c>
      <c r="AY177" s="211" t="s">
        <v>129</v>
      </c>
    </row>
    <row r="178" spans="2:51" s="13" customFormat="1" ht="12">
      <c r="B178" s="200"/>
      <c r="C178" s="201"/>
      <c r="D178" s="202" t="s">
        <v>137</v>
      </c>
      <c r="E178" s="203" t="s">
        <v>1</v>
      </c>
      <c r="F178" s="204" t="s">
        <v>478</v>
      </c>
      <c r="G178" s="201"/>
      <c r="H178" s="205">
        <v>-3.2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137</v>
      </c>
      <c r="AU178" s="211" t="s">
        <v>82</v>
      </c>
      <c r="AV178" s="13" t="s">
        <v>82</v>
      </c>
      <c r="AW178" s="13" t="s">
        <v>29</v>
      </c>
      <c r="AX178" s="13" t="s">
        <v>72</v>
      </c>
      <c r="AY178" s="211" t="s">
        <v>129</v>
      </c>
    </row>
    <row r="179" spans="2:51" s="14" customFormat="1" ht="12">
      <c r="B179" s="212"/>
      <c r="C179" s="213"/>
      <c r="D179" s="202" t="s">
        <v>137</v>
      </c>
      <c r="E179" s="214" t="s">
        <v>1</v>
      </c>
      <c r="F179" s="215" t="s">
        <v>139</v>
      </c>
      <c r="G179" s="213"/>
      <c r="H179" s="216">
        <v>110.11200000000001</v>
      </c>
      <c r="I179" s="217"/>
      <c r="J179" s="213"/>
      <c r="K179" s="213"/>
      <c r="L179" s="218"/>
      <c r="M179" s="219"/>
      <c r="N179" s="220"/>
      <c r="O179" s="220"/>
      <c r="P179" s="220"/>
      <c r="Q179" s="220"/>
      <c r="R179" s="220"/>
      <c r="S179" s="220"/>
      <c r="T179" s="221"/>
      <c r="AT179" s="222" t="s">
        <v>137</v>
      </c>
      <c r="AU179" s="222" t="s">
        <v>82</v>
      </c>
      <c r="AV179" s="14" t="s">
        <v>136</v>
      </c>
      <c r="AW179" s="14" t="s">
        <v>29</v>
      </c>
      <c r="AX179" s="14" t="s">
        <v>80</v>
      </c>
      <c r="AY179" s="222" t="s">
        <v>129</v>
      </c>
    </row>
    <row r="180" spans="2:63" s="12" customFormat="1" ht="22.9" customHeight="1">
      <c r="B180" s="170"/>
      <c r="C180" s="171"/>
      <c r="D180" s="172" t="s">
        <v>71</v>
      </c>
      <c r="E180" s="184" t="s">
        <v>202</v>
      </c>
      <c r="F180" s="184" t="s">
        <v>203</v>
      </c>
      <c r="G180" s="171"/>
      <c r="H180" s="171"/>
      <c r="I180" s="174"/>
      <c r="J180" s="185">
        <f>BK180</f>
        <v>0</v>
      </c>
      <c r="K180" s="171"/>
      <c r="L180" s="176"/>
      <c r="M180" s="177"/>
      <c r="N180" s="178"/>
      <c r="O180" s="178"/>
      <c r="P180" s="179">
        <f>SUM(P181:P187)</f>
        <v>0</v>
      </c>
      <c r="Q180" s="178"/>
      <c r="R180" s="179">
        <f>SUM(R181:R187)</f>
        <v>0</v>
      </c>
      <c r="S180" s="178"/>
      <c r="T180" s="180">
        <f>SUM(T181:T187)</f>
        <v>0</v>
      </c>
      <c r="AR180" s="181" t="s">
        <v>80</v>
      </c>
      <c r="AT180" s="182" t="s">
        <v>71</v>
      </c>
      <c r="AU180" s="182" t="s">
        <v>80</v>
      </c>
      <c r="AY180" s="181" t="s">
        <v>129</v>
      </c>
      <c r="BK180" s="183">
        <f>SUM(BK181:BK187)</f>
        <v>0</v>
      </c>
    </row>
    <row r="181" spans="1:65" s="2" customFormat="1" ht="24.2" customHeight="1">
      <c r="A181" s="33"/>
      <c r="B181" s="34"/>
      <c r="C181" s="186" t="s">
        <v>182</v>
      </c>
      <c r="D181" s="186" t="s">
        <v>132</v>
      </c>
      <c r="E181" s="187" t="s">
        <v>204</v>
      </c>
      <c r="F181" s="188" t="s">
        <v>205</v>
      </c>
      <c r="G181" s="189" t="s">
        <v>206</v>
      </c>
      <c r="H181" s="190">
        <v>0.626</v>
      </c>
      <c r="I181" s="191"/>
      <c r="J181" s="192">
        <f>ROUND(I181*H181,2)</f>
        <v>0</v>
      </c>
      <c r="K181" s="193"/>
      <c r="L181" s="38"/>
      <c r="M181" s="194" t="s">
        <v>1</v>
      </c>
      <c r="N181" s="195" t="s">
        <v>37</v>
      </c>
      <c r="O181" s="70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8" t="s">
        <v>136</v>
      </c>
      <c r="AT181" s="198" t="s">
        <v>132</v>
      </c>
      <c r="AU181" s="198" t="s">
        <v>82</v>
      </c>
      <c r="AY181" s="16" t="s">
        <v>129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6" t="s">
        <v>80</v>
      </c>
      <c r="BK181" s="199">
        <f>ROUND(I181*H181,2)</f>
        <v>0</v>
      </c>
      <c r="BL181" s="16" t="s">
        <v>136</v>
      </c>
      <c r="BM181" s="198" t="s">
        <v>186</v>
      </c>
    </row>
    <row r="182" spans="1:65" s="2" customFormat="1" ht="16.5" customHeight="1">
      <c r="A182" s="33"/>
      <c r="B182" s="34"/>
      <c r="C182" s="186" t="s">
        <v>160</v>
      </c>
      <c r="D182" s="186" t="s">
        <v>132</v>
      </c>
      <c r="E182" s="187" t="s">
        <v>209</v>
      </c>
      <c r="F182" s="188" t="s">
        <v>210</v>
      </c>
      <c r="G182" s="189" t="s">
        <v>206</v>
      </c>
      <c r="H182" s="190">
        <v>0.626</v>
      </c>
      <c r="I182" s="191"/>
      <c r="J182" s="192">
        <f>ROUND(I182*H182,2)</f>
        <v>0</v>
      </c>
      <c r="K182" s="193"/>
      <c r="L182" s="38"/>
      <c r="M182" s="194" t="s">
        <v>1</v>
      </c>
      <c r="N182" s="195" t="s">
        <v>37</v>
      </c>
      <c r="O182" s="70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8" t="s">
        <v>136</v>
      </c>
      <c r="AT182" s="198" t="s">
        <v>132</v>
      </c>
      <c r="AU182" s="198" t="s">
        <v>82</v>
      </c>
      <c r="AY182" s="16" t="s">
        <v>129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6" t="s">
        <v>80</v>
      </c>
      <c r="BK182" s="199">
        <f>ROUND(I182*H182,2)</f>
        <v>0</v>
      </c>
      <c r="BL182" s="16" t="s">
        <v>136</v>
      </c>
      <c r="BM182" s="198" t="s">
        <v>189</v>
      </c>
    </row>
    <row r="183" spans="1:65" s="2" customFormat="1" ht="24.2" customHeight="1">
      <c r="A183" s="33"/>
      <c r="B183" s="34"/>
      <c r="C183" s="186" t="s">
        <v>191</v>
      </c>
      <c r="D183" s="186" t="s">
        <v>132</v>
      </c>
      <c r="E183" s="187" t="s">
        <v>212</v>
      </c>
      <c r="F183" s="188" t="s">
        <v>213</v>
      </c>
      <c r="G183" s="189" t="s">
        <v>206</v>
      </c>
      <c r="H183" s="190">
        <v>0.626</v>
      </c>
      <c r="I183" s="191"/>
      <c r="J183" s="192">
        <f>ROUND(I183*H183,2)</f>
        <v>0</v>
      </c>
      <c r="K183" s="193"/>
      <c r="L183" s="38"/>
      <c r="M183" s="194" t="s">
        <v>1</v>
      </c>
      <c r="N183" s="195" t="s">
        <v>37</v>
      </c>
      <c r="O183" s="70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8" t="s">
        <v>136</v>
      </c>
      <c r="AT183" s="198" t="s">
        <v>132</v>
      </c>
      <c r="AU183" s="198" t="s">
        <v>82</v>
      </c>
      <c r="AY183" s="16" t="s">
        <v>129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6" t="s">
        <v>80</v>
      </c>
      <c r="BK183" s="199">
        <f>ROUND(I183*H183,2)</f>
        <v>0</v>
      </c>
      <c r="BL183" s="16" t="s">
        <v>136</v>
      </c>
      <c r="BM183" s="198" t="s">
        <v>194</v>
      </c>
    </row>
    <row r="184" spans="1:65" s="2" customFormat="1" ht="24.2" customHeight="1">
      <c r="A184" s="33"/>
      <c r="B184" s="34"/>
      <c r="C184" s="186" t="s">
        <v>168</v>
      </c>
      <c r="D184" s="186" t="s">
        <v>132</v>
      </c>
      <c r="E184" s="187" t="s">
        <v>216</v>
      </c>
      <c r="F184" s="188" t="s">
        <v>217</v>
      </c>
      <c r="G184" s="189" t="s">
        <v>206</v>
      </c>
      <c r="H184" s="190">
        <v>6.26</v>
      </c>
      <c r="I184" s="191"/>
      <c r="J184" s="192">
        <f>ROUND(I184*H184,2)</f>
        <v>0</v>
      </c>
      <c r="K184" s="193"/>
      <c r="L184" s="38"/>
      <c r="M184" s="194" t="s">
        <v>1</v>
      </c>
      <c r="N184" s="195" t="s">
        <v>37</v>
      </c>
      <c r="O184" s="70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8" t="s">
        <v>136</v>
      </c>
      <c r="AT184" s="198" t="s">
        <v>132</v>
      </c>
      <c r="AU184" s="198" t="s">
        <v>82</v>
      </c>
      <c r="AY184" s="16" t="s">
        <v>129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6" t="s">
        <v>80</v>
      </c>
      <c r="BK184" s="199">
        <f>ROUND(I184*H184,2)</f>
        <v>0</v>
      </c>
      <c r="BL184" s="16" t="s">
        <v>136</v>
      </c>
      <c r="BM184" s="198" t="s">
        <v>197</v>
      </c>
    </row>
    <row r="185" spans="2:51" s="13" customFormat="1" ht="12">
      <c r="B185" s="200"/>
      <c r="C185" s="201"/>
      <c r="D185" s="202" t="s">
        <v>137</v>
      </c>
      <c r="E185" s="203" t="s">
        <v>1</v>
      </c>
      <c r="F185" s="204" t="s">
        <v>482</v>
      </c>
      <c r="G185" s="201"/>
      <c r="H185" s="205">
        <v>6.26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137</v>
      </c>
      <c r="AU185" s="211" t="s">
        <v>82</v>
      </c>
      <c r="AV185" s="13" t="s">
        <v>82</v>
      </c>
      <c r="AW185" s="13" t="s">
        <v>29</v>
      </c>
      <c r="AX185" s="13" t="s">
        <v>72</v>
      </c>
      <c r="AY185" s="211" t="s">
        <v>129</v>
      </c>
    </row>
    <row r="186" spans="2:51" s="14" customFormat="1" ht="12">
      <c r="B186" s="212"/>
      <c r="C186" s="213"/>
      <c r="D186" s="202" t="s">
        <v>137</v>
      </c>
      <c r="E186" s="214" t="s">
        <v>1</v>
      </c>
      <c r="F186" s="215" t="s">
        <v>139</v>
      </c>
      <c r="G186" s="213"/>
      <c r="H186" s="216">
        <v>6.26</v>
      </c>
      <c r="I186" s="217"/>
      <c r="J186" s="213"/>
      <c r="K186" s="213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137</v>
      </c>
      <c r="AU186" s="222" t="s">
        <v>82</v>
      </c>
      <c r="AV186" s="14" t="s">
        <v>136</v>
      </c>
      <c r="AW186" s="14" t="s">
        <v>29</v>
      </c>
      <c r="AX186" s="14" t="s">
        <v>80</v>
      </c>
      <c r="AY186" s="222" t="s">
        <v>129</v>
      </c>
    </row>
    <row r="187" spans="1:65" s="2" customFormat="1" ht="33" customHeight="1">
      <c r="A187" s="33"/>
      <c r="B187" s="34"/>
      <c r="C187" s="186" t="s">
        <v>8</v>
      </c>
      <c r="D187" s="186" t="s">
        <v>132</v>
      </c>
      <c r="E187" s="187" t="s">
        <v>220</v>
      </c>
      <c r="F187" s="188" t="s">
        <v>221</v>
      </c>
      <c r="G187" s="189" t="s">
        <v>206</v>
      </c>
      <c r="H187" s="190">
        <v>0.626</v>
      </c>
      <c r="I187" s="191"/>
      <c r="J187" s="192">
        <f>ROUND(I187*H187,2)</f>
        <v>0</v>
      </c>
      <c r="K187" s="193"/>
      <c r="L187" s="38"/>
      <c r="M187" s="194" t="s">
        <v>1</v>
      </c>
      <c r="N187" s="195" t="s">
        <v>37</v>
      </c>
      <c r="O187" s="70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8" t="s">
        <v>136</v>
      </c>
      <c r="AT187" s="198" t="s">
        <v>132</v>
      </c>
      <c r="AU187" s="198" t="s">
        <v>82</v>
      </c>
      <c r="AY187" s="16" t="s">
        <v>129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6" t="s">
        <v>80</v>
      </c>
      <c r="BK187" s="199">
        <f>ROUND(I187*H187,2)</f>
        <v>0</v>
      </c>
      <c r="BL187" s="16" t="s">
        <v>136</v>
      </c>
      <c r="BM187" s="198" t="s">
        <v>157</v>
      </c>
    </row>
    <row r="188" spans="2:63" s="12" customFormat="1" ht="22.9" customHeight="1">
      <c r="B188" s="170"/>
      <c r="C188" s="171"/>
      <c r="D188" s="172" t="s">
        <v>71</v>
      </c>
      <c r="E188" s="184" t="s">
        <v>223</v>
      </c>
      <c r="F188" s="184" t="s">
        <v>224</v>
      </c>
      <c r="G188" s="171"/>
      <c r="H188" s="171"/>
      <c r="I188" s="174"/>
      <c r="J188" s="185">
        <f>BK188</f>
        <v>0</v>
      </c>
      <c r="K188" s="171"/>
      <c r="L188" s="176"/>
      <c r="M188" s="177"/>
      <c r="N188" s="178"/>
      <c r="O188" s="178"/>
      <c r="P188" s="179">
        <f>P189</f>
        <v>0</v>
      </c>
      <c r="Q188" s="178"/>
      <c r="R188" s="179">
        <f>R189</f>
        <v>0</v>
      </c>
      <c r="S188" s="178"/>
      <c r="T188" s="180">
        <f>T189</f>
        <v>0</v>
      </c>
      <c r="AR188" s="181" t="s">
        <v>80</v>
      </c>
      <c r="AT188" s="182" t="s">
        <v>71</v>
      </c>
      <c r="AU188" s="182" t="s">
        <v>80</v>
      </c>
      <c r="AY188" s="181" t="s">
        <v>129</v>
      </c>
      <c r="BK188" s="183">
        <f>BK189</f>
        <v>0</v>
      </c>
    </row>
    <row r="189" spans="1:65" s="2" customFormat="1" ht="16.5" customHeight="1">
      <c r="A189" s="33"/>
      <c r="B189" s="34"/>
      <c r="C189" s="186" t="s">
        <v>171</v>
      </c>
      <c r="D189" s="186" t="s">
        <v>132</v>
      </c>
      <c r="E189" s="187" t="s">
        <v>225</v>
      </c>
      <c r="F189" s="188" t="s">
        <v>226</v>
      </c>
      <c r="G189" s="189" t="s">
        <v>206</v>
      </c>
      <c r="H189" s="190">
        <v>2.519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37</v>
      </c>
      <c r="O189" s="70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136</v>
      </c>
      <c r="AT189" s="198" t="s">
        <v>132</v>
      </c>
      <c r="AU189" s="198" t="s">
        <v>82</v>
      </c>
      <c r="AY189" s="16" t="s">
        <v>129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80</v>
      </c>
      <c r="BK189" s="199">
        <f>ROUND(I189*H189,2)</f>
        <v>0</v>
      </c>
      <c r="BL189" s="16" t="s">
        <v>136</v>
      </c>
      <c r="BM189" s="198" t="s">
        <v>207</v>
      </c>
    </row>
    <row r="190" spans="2:63" s="12" customFormat="1" ht="25.9" customHeight="1">
      <c r="B190" s="170"/>
      <c r="C190" s="171"/>
      <c r="D190" s="172" t="s">
        <v>71</v>
      </c>
      <c r="E190" s="173" t="s">
        <v>228</v>
      </c>
      <c r="F190" s="173" t="s">
        <v>229</v>
      </c>
      <c r="G190" s="171"/>
      <c r="H190" s="171"/>
      <c r="I190" s="174"/>
      <c r="J190" s="175">
        <f>BK190</f>
        <v>0</v>
      </c>
      <c r="K190" s="171"/>
      <c r="L190" s="176"/>
      <c r="M190" s="177"/>
      <c r="N190" s="178"/>
      <c r="O190" s="178"/>
      <c r="P190" s="179">
        <f>P191+P196+P201+P206+P214+P219+P253+P271</f>
        <v>0</v>
      </c>
      <c r="Q190" s="178"/>
      <c r="R190" s="179">
        <f>R191+R196+R201+R206+R214+R219+R253+R271</f>
        <v>0</v>
      </c>
      <c r="S190" s="178"/>
      <c r="T190" s="180">
        <f>T191+T196+T201+T206+T214+T219+T253+T271</f>
        <v>0</v>
      </c>
      <c r="AR190" s="181" t="s">
        <v>82</v>
      </c>
      <c r="AT190" s="182" t="s">
        <v>71</v>
      </c>
      <c r="AU190" s="182" t="s">
        <v>72</v>
      </c>
      <c r="AY190" s="181" t="s">
        <v>129</v>
      </c>
      <c r="BK190" s="183">
        <f>BK191+BK196+BK201+BK206+BK214+BK219+BK253+BK271</f>
        <v>0</v>
      </c>
    </row>
    <row r="191" spans="2:63" s="12" customFormat="1" ht="22.9" customHeight="1">
      <c r="B191" s="170"/>
      <c r="C191" s="171"/>
      <c r="D191" s="172" t="s">
        <v>71</v>
      </c>
      <c r="E191" s="184" t="s">
        <v>252</v>
      </c>
      <c r="F191" s="184" t="s">
        <v>253</v>
      </c>
      <c r="G191" s="171"/>
      <c r="H191" s="171"/>
      <c r="I191" s="174"/>
      <c r="J191" s="185">
        <f>BK191</f>
        <v>0</v>
      </c>
      <c r="K191" s="171"/>
      <c r="L191" s="176"/>
      <c r="M191" s="177"/>
      <c r="N191" s="178"/>
      <c r="O191" s="178"/>
      <c r="P191" s="179">
        <f>SUM(P192:P195)</f>
        <v>0</v>
      </c>
      <c r="Q191" s="178"/>
      <c r="R191" s="179">
        <f>SUM(R192:R195)</f>
        <v>0</v>
      </c>
      <c r="S191" s="178"/>
      <c r="T191" s="180">
        <f>SUM(T192:T195)</f>
        <v>0</v>
      </c>
      <c r="AR191" s="181" t="s">
        <v>82</v>
      </c>
      <c r="AT191" s="182" t="s">
        <v>71</v>
      </c>
      <c r="AU191" s="182" t="s">
        <v>80</v>
      </c>
      <c r="AY191" s="181" t="s">
        <v>129</v>
      </c>
      <c r="BK191" s="183">
        <f>SUM(BK192:BK195)</f>
        <v>0</v>
      </c>
    </row>
    <row r="192" spans="1:65" s="2" customFormat="1" ht="21.75" customHeight="1">
      <c r="A192" s="33"/>
      <c r="B192" s="34"/>
      <c r="C192" s="186" t="s">
        <v>208</v>
      </c>
      <c r="D192" s="186" t="s">
        <v>132</v>
      </c>
      <c r="E192" s="187" t="s">
        <v>255</v>
      </c>
      <c r="F192" s="188" t="s">
        <v>256</v>
      </c>
      <c r="G192" s="189" t="s">
        <v>257</v>
      </c>
      <c r="H192" s="190">
        <v>1</v>
      </c>
      <c r="I192" s="191"/>
      <c r="J192" s="192">
        <f>ROUND(I192*H192,2)</f>
        <v>0</v>
      </c>
      <c r="K192" s="193"/>
      <c r="L192" s="38"/>
      <c r="M192" s="194" t="s">
        <v>1</v>
      </c>
      <c r="N192" s="195" t="s">
        <v>37</v>
      </c>
      <c r="O192" s="70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8" t="s">
        <v>171</v>
      </c>
      <c r="AT192" s="198" t="s">
        <v>132</v>
      </c>
      <c r="AU192" s="198" t="s">
        <v>82</v>
      </c>
      <c r="AY192" s="16" t="s">
        <v>129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6" t="s">
        <v>80</v>
      </c>
      <c r="BK192" s="199">
        <f>ROUND(I192*H192,2)</f>
        <v>0</v>
      </c>
      <c r="BL192" s="16" t="s">
        <v>171</v>
      </c>
      <c r="BM192" s="198" t="s">
        <v>211</v>
      </c>
    </row>
    <row r="193" spans="2:51" s="13" customFormat="1" ht="12">
      <c r="B193" s="200"/>
      <c r="C193" s="201"/>
      <c r="D193" s="202" t="s">
        <v>137</v>
      </c>
      <c r="E193" s="203" t="s">
        <v>1</v>
      </c>
      <c r="F193" s="204" t="s">
        <v>80</v>
      </c>
      <c r="G193" s="201"/>
      <c r="H193" s="205">
        <v>1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137</v>
      </c>
      <c r="AU193" s="211" t="s">
        <v>82</v>
      </c>
      <c r="AV193" s="13" t="s">
        <v>82</v>
      </c>
      <c r="AW193" s="13" t="s">
        <v>29</v>
      </c>
      <c r="AX193" s="13" t="s">
        <v>72</v>
      </c>
      <c r="AY193" s="211" t="s">
        <v>129</v>
      </c>
    </row>
    <row r="194" spans="2:51" s="14" customFormat="1" ht="12">
      <c r="B194" s="212"/>
      <c r="C194" s="213"/>
      <c r="D194" s="202" t="s">
        <v>137</v>
      </c>
      <c r="E194" s="214" t="s">
        <v>1</v>
      </c>
      <c r="F194" s="215" t="s">
        <v>139</v>
      </c>
      <c r="G194" s="213"/>
      <c r="H194" s="216">
        <v>1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137</v>
      </c>
      <c r="AU194" s="222" t="s">
        <v>82</v>
      </c>
      <c r="AV194" s="14" t="s">
        <v>136</v>
      </c>
      <c r="AW194" s="14" t="s">
        <v>29</v>
      </c>
      <c r="AX194" s="14" t="s">
        <v>80</v>
      </c>
      <c r="AY194" s="222" t="s">
        <v>129</v>
      </c>
    </row>
    <row r="195" spans="1:65" s="2" customFormat="1" ht="24.2" customHeight="1">
      <c r="A195" s="33"/>
      <c r="B195" s="34"/>
      <c r="C195" s="186" t="s">
        <v>177</v>
      </c>
      <c r="D195" s="186" t="s">
        <v>132</v>
      </c>
      <c r="E195" s="187" t="s">
        <v>483</v>
      </c>
      <c r="F195" s="188" t="s">
        <v>484</v>
      </c>
      <c r="G195" s="189" t="s">
        <v>250</v>
      </c>
      <c r="H195" s="234"/>
      <c r="I195" s="191"/>
      <c r="J195" s="192">
        <f>ROUND(I195*H195,2)</f>
        <v>0</v>
      </c>
      <c r="K195" s="193"/>
      <c r="L195" s="38"/>
      <c r="M195" s="194" t="s">
        <v>1</v>
      </c>
      <c r="N195" s="195" t="s">
        <v>37</v>
      </c>
      <c r="O195" s="70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171</v>
      </c>
      <c r="AT195" s="198" t="s">
        <v>132</v>
      </c>
      <c r="AU195" s="198" t="s">
        <v>82</v>
      </c>
      <c r="AY195" s="16" t="s">
        <v>129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80</v>
      </c>
      <c r="BK195" s="199">
        <f>ROUND(I195*H195,2)</f>
        <v>0</v>
      </c>
      <c r="BL195" s="16" t="s">
        <v>171</v>
      </c>
      <c r="BM195" s="198" t="s">
        <v>214</v>
      </c>
    </row>
    <row r="196" spans="2:63" s="12" customFormat="1" ht="22.9" customHeight="1">
      <c r="B196" s="170"/>
      <c r="C196" s="171"/>
      <c r="D196" s="172" t="s">
        <v>71</v>
      </c>
      <c r="E196" s="184" t="s">
        <v>270</v>
      </c>
      <c r="F196" s="184" t="s">
        <v>271</v>
      </c>
      <c r="G196" s="171"/>
      <c r="H196" s="171"/>
      <c r="I196" s="174"/>
      <c r="J196" s="185">
        <f>BK196</f>
        <v>0</v>
      </c>
      <c r="K196" s="171"/>
      <c r="L196" s="176"/>
      <c r="M196" s="177"/>
      <c r="N196" s="178"/>
      <c r="O196" s="178"/>
      <c r="P196" s="179">
        <f>SUM(P197:P200)</f>
        <v>0</v>
      </c>
      <c r="Q196" s="178"/>
      <c r="R196" s="179">
        <f>SUM(R197:R200)</f>
        <v>0</v>
      </c>
      <c r="S196" s="178"/>
      <c r="T196" s="180">
        <f>SUM(T197:T200)</f>
        <v>0</v>
      </c>
      <c r="AR196" s="181" t="s">
        <v>82</v>
      </c>
      <c r="AT196" s="182" t="s">
        <v>71</v>
      </c>
      <c r="AU196" s="182" t="s">
        <v>80</v>
      </c>
      <c r="AY196" s="181" t="s">
        <v>129</v>
      </c>
      <c r="BK196" s="183">
        <f>SUM(BK197:BK200)</f>
        <v>0</v>
      </c>
    </row>
    <row r="197" spans="1:65" s="2" customFormat="1" ht="21.75" customHeight="1">
      <c r="A197" s="33"/>
      <c r="B197" s="34"/>
      <c r="C197" s="186" t="s">
        <v>215</v>
      </c>
      <c r="D197" s="186" t="s">
        <v>132</v>
      </c>
      <c r="E197" s="187" t="s">
        <v>273</v>
      </c>
      <c r="F197" s="188" t="s">
        <v>274</v>
      </c>
      <c r="G197" s="189" t="s">
        <v>257</v>
      </c>
      <c r="H197" s="190">
        <v>1</v>
      </c>
      <c r="I197" s="191"/>
      <c r="J197" s="192">
        <f>ROUND(I197*H197,2)</f>
        <v>0</v>
      </c>
      <c r="K197" s="193"/>
      <c r="L197" s="38"/>
      <c r="M197" s="194" t="s">
        <v>1</v>
      </c>
      <c r="N197" s="195" t="s">
        <v>37</v>
      </c>
      <c r="O197" s="70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8" t="s">
        <v>171</v>
      </c>
      <c r="AT197" s="198" t="s">
        <v>132</v>
      </c>
      <c r="AU197" s="198" t="s">
        <v>82</v>
      </c>
      <c r="AY197" s="16" t="s">
        <v>129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6" t="s">
        <v>80</v>
      </c>
      <c r="BK197" s="199">
        <f>ROUND(I197*H197,2)</f>
        <v>0</v>
      </c>
      <c r="BL197" s="16" t="s">
        <v>171</v>
      </c>
      <c r="BM197" s="198" t="s">
        <v>218</v>
      </c>
    </row>
    <row r="198" spans="2:51" s="13" customFormat="1" ht="12">
      <c r="B198" s="200"/>
      <c r="C198" s="201"/>
      <c r="D198" s="202" t="s">
        <v>137</v>
      </c>
      <c r="E198" s="203" t="s">
        <v>1</v>
      </c>
      <c r="F198" s="204" t="s">
        <v>80</v>
      </c>
      <c r="G198" s="201"/>
      <c r="H198" s="205">
        <v>1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137</v>
      </c>
      <c r="AU198" s="211" t="s">
        <v>82</v>
      </c>
      <c r="AV198" s="13" t="s">
        <v>82</v>
      </c>
      <c r="AW198" s="13" t="s">
        <v>29</v>
      </c>
      <c r="AX198" s="13" t="s">
        <v>72</v>
      </c>
      <c r="AY198" s="211" t="s">
        <v>129</v>
      </c>
    </row>
    <row r="199" spans="2:51" s="14" customFormat="1" ht="12">
      <c r="B199" s="212"/>
      <c r="C199" s="213"/>
      <c r="D199" s="202" t="s">
        <v>137</v>
      </c>
      <c r="E199" s="214" t="s">
        <v>1</v>
      </c>
      <c r="F199" s="215" t="s">
        <v>139</v>
      </c>
      <c r="G199" s="213"/>
      <c r="H199" s="216">
        <v>1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137</v>
      </c>
      <c r="AU199" s="222" t="s">
        <v>82</v>
      </c>
      <c r="AV199" s="14" t="s">
        <v>136</v>
      </c>
      <c r="AW199" s="14" t="s">
        <v>29</v>
      </c>
      <c r="AX199" s="14" t="s">
        <v>80</v>
      </c>
      <c r="AY199" s="222" t="s">
        <v>129</v>
      </c>
    </row>
    <row r="200" spans="1:65" s="2" customFormat="1" ht="24.2" customHeight="1">
      <c r="A200" s="33"/>
      <c r="B200" s="34"/>
      <c r="C200" s="186" t="s">
        <v>181</v>
      </c>
      <c r="D200" s="186" t="s">
        <v>132</v>
      </c>
      <c r="E200" s="187" t="s">
        <v>485</v>
      </c>
      <c r="F200" s="188" t="s">
        <v>486</v>
      </c>
      <c r="G200" s="189" t="s">
        <v>250</v>
      </c>
      <c r="H200" s="234"/>
      <c r="I200" s="191"/>
      <c r="J200" s="192">
        <f>ROUND(I200*H200,2)</f>
        <v>0</v>
      </c>
      <c r="K200" s="193"/>
      <c r="L200" s="38"/>
      <c r="M200" s="194" t="s">
        <v>1</v>
      </c>
      <c r="N200" s="195" t="s">
        <v>37</v>
      </c>
      <c r="O200" s="70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8" t="s">
        <v>171</v>
      </c>
      <c r="AT200" s="198" t="s">
        <v>132</v>
      </c>
      <c r="AU200" s="198" t="s">
        <v>82</v>
      </c>
      <c r="AY200" s="16" t="s">
        <v>129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6" t="s">
        <v>80</v>
      </c>
      <c r="BK200" s="199">
        <f>ROUND(I200*H200,2)</f>
        <v>0</v>
      </c>
      <c r="BL200" s="16" t="s">
        <v>171</v>
      </c>
      <c r="BM200" s="198" t="s">
        <v>222</v>
      </c>
    </row>
    <row r="201" spans="2:63" s="12" customFormat="1" ht="22.9" customHeight="1">
      <c r="B201" s="170"/>
      <c r="C201" s="171"/>
      <c r="D201" s="172" t="s">
        <v>71</v>
      </c>
      <c r="E201" s="184" t="s">
        <v>362</v>
      </c>
      <c r="F201" s="184" t="s">
        <v>363</v>
      </c>
      <c r="G201" s="171"/>
      <c r="H201" s="171"/>
      <c r="I201" s="174"/>
      <c r="J201" s="185">
        <f>BK201</f>
        <v>0</v>
      </c>
      <c r="K201" s="171"/>
      <c r="L201" s="176"/>
      <c r="M201" s="177"/>
      <c r="N201" s="178"/>
      <c r="O201" s="178"/>
      <c r="P201" s="179">
        <f>SUM(P202:P205)</f>
        <v>0</v>
      </c>
      <c r="Q201" s="178"/>
      <c r="R201" s="179">
        <f>SUM(R202:R205)</f>
        <v>0</v>
      </c>
      <c r="S201" s="178"/>
      <c r="T201" s="180">
        <f>SUM(T202:T205)</f>
        <v>0</v>
      </c>
      <c r="AR201" s="181" t="s">
        <v>82</v>
      </c>
      <c r="AT201" s="182" t="s">
        <v>71</v>
      </c>
      <c r="AU201" s="182" t="s">
        <v>80</v>
      </c>
      <c r="AY201" s="181" t="s">
        <v>129</v>
      </c>
      <c r="BK201" s="183">
        <f>SUM(BK202:BK205)</f>
        <v>0</v>
      </c>
    </row>
    <row r="202" spans="1:65" s="2" customFormat="1" ht="24.2" customHeight="1">
      <c r="A202" s="33"/>
      <c r="B202" s="34"/>
      <c r="C202" s="186" t="s">
        <v>7</v>
      </c>
      <c r="D202" s="186" t="s">
        <v>132</v>
      </c>
      <c r="E202" s="187" t="s">
        <v>365</v>
      </c>
      <c r="F202" s="188" t="s">
        <v>366</v>
      </c>
      <c r="G202" s="189" t="s">
        <v>257</v>
      </c>
      <c r="H202" s="190">
        <v>1</v>
      </c>
      <c r="I202" s="191"/>
      <c r="J202" s="192">
        <f>ROUND(I202*H202,2)</f>
        <v>0</v>
      </c>
      <c r="K202" s="193"/>
      <c r="L202" s="38"/>
      <c r="M202" s="194" t="s">
        <v>1</v>
      </c>
      <c r="N202" s="195" t="s">
        <v>37</v>
      </c>
      <c r="O202" s="70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8" t="s">
        <v>171</v>
      </c>
      <c r="AT202" s="198" t="s">
        <v>132</v>
      </c>
      <c r="AU202" s="198" t="s">
        <v>82</v>
      </c>
      <c r="AY202" s="16" t="s">
        <v>129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6" t="s">
        <v>80</v>
      </c>
      <c r="BK202" s="199">
        <f>ROUND(I202*H202,2)</f>
        <v>0</v>
      </c>
      <c r="BL202" s="16" t="s">
        <v>171</v>
      </c>
      <c r="BM202" s="198" t="s">
        <v>227</v>
      </c>
    </row>
    <row r="203" spans="2:51" s="13" customFormat="1" ht="12">
      <c r="B203" s="200"/>
      <c r="C203" s="201"/>
      <c r="D203" s="202" t="s">
        <v>137</v>
      </c>
      <c r="E203" s="203" t="s">
        <v>1</v>
      </c>
      <c r="F203" s="204" t="s">
        <v>80</v>
      </c>
      <c r="G203" s="201"/>
      <c r="H203" s="205">
        <v>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137</v>
      </c>
      <c r="AU203" s="211" t="s">
        <v>82</v>
      </c>
      <c r="AV203" s="13" t="s">
        <v>82</v>
      </c>
      <c r="AW203" s="13" t="s">
        <v>29</v>
      </c>
      <c r="AX203" s="13" t="s">
        <v>72</v>
      </c>
      <c r="AY203" s="211" t="s">
        <v>129</v>
      </c>
    </row>
    <row r="204" spans="2:51" s="14" customFormat="1" ht="12">
      <c r="B204" s="212"/>
      <c r="C204" s="213"/>
      <c r="D204" s="202" t="s">
        <v>137</v>
      </c>
      <c r="E204" s="214" t="s">
        <v>1</v>
      </c>
      <c r="F204" s="215" t="s">
        <v>139</v>
      </c>
      <c r="G204" s="213"/>
      <c r="H204" s="216">
        <v>1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137</v>
      </c>
      <c r="AU204" s="222" t="s">
        <v>82</v>
      </c>
      <c r="AV204" s="14" t="s">
        <v>136</v>
      </c>
      <c r="AW204" s="14" t="s">
        <v>29</v>
      </c>
      <c r="AX204" s="14" t="s">
        <v>80</v>
      </c>
      <c r="AY204" s="222" t="s">
        <v>129</v>
      </c>
    </row>
    <row r="205" spans="1:65" s="2" customFormat="1" ht="24.2" customHeight="1">
      <c r="A205" s="33"/>
      <c r="B205" s="34"/>
      <c r="C205" s="186" t="s">
        <v>186</v>
      </c>
      <c r="D205" s="186" t="s">
        <v>132</v>
      </c>
      <c r="E205" s="187" t="s">
        <v>487</v>
      </c>
      <c r="F205" s="188" t="s">
        <v>488</v>
      </c>
      <c r="G205" s="189" t="s">
        <v>250</v>
      </c>
      <c r="H205" s="234"/>
      <c r="I205" s="191"/>
      <c r="J205" s="192">
        <f>ROUND(I205*H205,2)</f>
        <v>0</v>
      </c>
      <c r="K205" s="193"/>
      <c r="L205" s="38"/>
      <c r="M205" s="194" t="s">
        <v>1</v>
      </c>
      <c r="N205" s="195" t="s">
        <v>37</v>
      </c>
      <c r="O205" s="70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171</v>
      </c>
      <c r="AT205" s="198" t="s">
        <v>132</v>
      </c>
      <c r="AU205" s="198" t="s">
        <v>82</v>
      </c>
      <c r="AY205" s="16" t="s">
        <v>129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80</v>
      </c>
      <c r="BK205" s="199">
        <f>ROUND(I205*H205,2)</f>
        <v>0</v>
      </c>
      <c r="BL205" s="16" t="s">
        <v>171</v>
      </c>
      <c r="BM205" s="198" t="s">
        <v>234</v>
      </c>
    </row>
    <row r="206" spans="2:63" s="12" customFormat="1" ht="22.9" customHeight="1">
      <c r="B206" s="170"/>
      <c r="C206" s="171"/>
      <c r="D206" s="172" t="s">
        <v>71</v>
      </c>
      <c r="E206" s="184" t="s">
        <v>489</v>
      </c>
      <c r="F206" s="184" t="s">
        <v>490</v>
      </c>
      <c r="G206" s="171"/>
      <c r="H206" s="171"/>
      <c r="I206" s="174"/>
      <c r="J206" s="185">
        <f>BK206</f>
        <v>0</v>
      </c>
      <c r="K206" s="171"/>
      <c r="L206" s="176"/>
      <c r="M206" s="177"/>
      <c r="N206" s="178"/>
      <c r="O206" s="178"/>
      <c r="P206" s="179">
        <f>SUM(P207:P213)</f>
        <v>0</v>
      </c>
      <c r="Q206" s="178"/>
      <c r="R206" s="179">
        <f>SUM(R207:R213)</f>
        <v>0</v>
      </c>
      <c r="S206" s="178"/>
      <c r="T206" s="180">
        <f>SUM(T207:T213)</f>
        <v>0</v>
      </c>
      <c r="AR206" s="181" t="s">
        <v>82</v>
      </c>
      <c r="AT206" s="182" t="s">
        <v>71</v>
      </c>
      <c r="AU206" s="182" t="s">
        <v>80</v>
      </c>
      <c r="AY206" s="181" t="s">
        <v>129</v>
      </c>
      <c r="BK206" s="183">
        <f>SUM(BK207:BK213)</f>
        <v>0</v>
      </c>
    </row>
    <row r="207" spans="1:65" s="2" customFormat="1" ht="24.2" customHeight="1">
      <c r="A207" s="33"/>
      <c r="B207" s="34"/>
      <c r="C207" s="186" t="s">
        <v>235</v>
      </c>
      <c r="D207" s="186" t="s">
        <v>132</v>
      </c>
      <c r="E207" s="187" t="s">
        <v>491</v>
      </c>
      <c r="F207" s="188" t="s">
        <v>492</v>
      </c>
      <c r="G207" s="189" t="s">
        <v>135</v>
      </c>
      <c r="H207" s="190">
        <v>30</v>
      </c>
      <c r="I207" s="191"/>
      <c r="J207" s="192">
        <f>ROUND(I207*H207,2)</f>
        <v>0</v>
      </c>
      <c r="K207" s="193"/>
      <c r="L207" s="38"/>
      <c r="M207" s="194" t="s">
        <v>1</v>
      </c>
      <c r="N207" s="195" t="s">
        <v>37</v>
      </c>
      <c r="O207" s="70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8" t="s">
        <v>171</v>
      </c>
      <c r="AT207" s="198" t="s">
        <v>132</v>
      </c>
      <c r="AU207" s="198" t="s">
        <v>82</v>
      </c>
      <c r="AY207" s="16" t="s">
        <v>129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6" t="s">
        <v>80</v>
      </c>
      <c r="BK207" s="199">
        <f>ROUND(I207*H207,2)</f>
        <v>0</v>
      </c>
      <c r="BL207" s="16" t="s">
        <v>171</v>
      </c>
      <c r="BM207" s="198" t="s">
        <v>239</v>
      </c>
    </row>
    <row r="208" spans="2:51" s="13" customFormat="1" ht="12">
      <c r="B208" s="200"/>
      <c r="C208" s="201"/>
      <c r="D208" s="202" t="s">
        <v>137</v>
      </c>
      <c r="E208" s="203" t="s">
        <v>1</v>
      </c>
      <c r="F208" s="204" t="s">
        <v>493</v>
      </c>
      <c r="G208" s="201"/>
      <c r="H208" s="205">
        <v>30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137</v>
      </c>
      <c r="AU208" s="211" t="s">
        <v>82</v>
      </c>
      <c r="AV208" s="13" t="s">
        <v>82</v>
      </c>
      <c r="AW208" s="13" t="s">
        <v>29</v>
      </c>
      <c r="AX208" s="13" t="s">
        <v>72</v>
      </c>
      <c r="AY208" s="211" t="s">
        <v>129</v>
      </c>
    </row>
    <row r="209" spans="2:51" s="14" customFormat="1" ht="12">
      <c r="B209" s="212"/>
      <c r="C209" s="213"/>
      <c r="D209" s="202" t="s">
        <v>137</v>
      </c>
      <c r="E209" s="214" t="s">
        <v>1</v>
      </c>
      <c r="F209" s="215" t="s">
        <v>139</v>
      </c>
      <c r="G209" s="213"/>
      <c r="H209" s="216">
        <v>30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137</v>
      </c>
      <c r="AU209" s="222" t="s">
        <v>82</v>
      </c>
      <c r="AV209" s="14" t="s">
        <v>136</v>
      </c>
      <c r="AW209" s="14" t="s">
        <v>29</v>
      </c>
      <c r="AX209" s="14" t="s">
        <v>80</v>
      </c>
      <c r="AY209" s="222" t="s">
        <v>129</v>
      </c>
    </row>
    <row r="210" spans="1:65" s="2" customFormat="1" ht="24.2" customHeight="1">
      <c r="A210" s="33"/>
      <c r="B210" s="34"/>
      <c r="C210" s="186" t="s">
        <v>189</v>
      </c>
      <c r="D210" s="186" t="s">
        <v>132</v>
      </c>
      <c r="E210" s="187" t="s">
        <v>494</v>
      </c>
      <c r="F210" s="188" t="s">
        <v>495</v>
      </c>
      <c r="G210" s="189" t="s">
        <v>135</v>
      </c>
      <c r="H210" s="190">
        <v>30</v>
      </c>
      <c r="I210" s="191"/>
      <c r="J210" s="192">
        <f>ROUND(I210*H210,2)</f>
        <v>0</v>
      </c>
      <c r="K210" s="193"/>
      <c r="L210" s="38"/>
      <c r="M210" s="194" t="s">
        <v>1</v>
      </c>
      <c r="N210" s="195" t="s">
        <v>37</v>
      </c>
      <c r="O210" s="70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8" t="s">
        <v>171</v>
      </c>
      <c r="AT210" s="198" t="s">
        <v>132</v>
      </c>
      <c r="AU210" s="198" t="s">
        <v>82</v>
      </c>
      <c r="AY210" s="16" t="s">
        <v>129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6" t="s">
        <v>80</v>
      </c>
      <c r="BK210" s="199">
        <f>ROUND(I210*H210,2)</f>
        <v>0</v>
      </c>
      <c r="BL210" s="16" t="s">
        <v>171</v>
      </c>
      <c r="BM210" s="198" t="s">
        <v>242</v>
      </c>
    </row>
    <row r="211" spans="2:51" s="13" customFormat="1" ht="12">
      <c r="B211" s="200"/>
      <c r="C211" s="201"/>
      <c r="D211" s="202" t="s">
        <v>137</v>
      </c>
      <c r="E211" s="203" t="s">
        <v>1</v>
      </c>
      <c r="F211" s="204" t="s">
        <v>493</v>
      </c>
      <c r="G211" s="201"/>
      <c r="H211" s="205">
        <v>30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137</v>
      </c>
      <c r="AU211" s="211" t="s">
        <v>82</v>
      </c>
      <c r="AV211" s="13" t="s">
        <v>82</v>
      </c>
      <c r="AW211" s="13" t="s">
        <v>29</v>
      </c>
      <c r="AX211" s="13" t="s">
        <v>72</v>
      </c>
      <c r="AY211" s="211" t="s">
        <v>129</v>
      </c>
    </row>
    <row r="212" spans="2:51" s="14" customFormat="1" ht="12">
      <c r="B212" s="212"/>
      <c r="C212" s="213"/>
      <c r="D212" s="202" t="s">
        <v>137</v>
      </c>
      <c r="E212" s="214" t="s">
        <v>1</v>
      </c>
      <c r="F212" s="215" t="s">
        <v>139</v>
      </c>
      <c r="G212" s="213"/>
      <c r="H212" s="216">
        <v>30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137</v>
      </c>
      <c r="AU212" s="222" t="s">
        <v>82</v>
      </c>
      <c r="AV212" s="14" t="s">
        <v>136</v>
      </c>
      <c r="AW212" s="14" t="s">
        <v>29</v>
      </c>
      <c r="AX212" s="14" t="s">
        <v>80</v>
      </c>
      <c r="AY212" s="222" t="s">
        <v>129</v>
      </c>
    </row>
    <row r="213" spans="1:65" s="2" customFormat="1" ht="24.2" customHeight="1">
      <c r="A213" s="33"/>
      <c r="B213" s="34"/>
      <c r="C213" s="186" t="s">
        <v>244</v>
      </c>
      <c r="D213" s="186" t="s">
        <v>132</v>
      </c>
      <c r="E213" s="187" t="s">
        <v>496</v>
      </c>
      <c r="F213" s="188" t="s">
        <v>497</v>
      </c>
      <c r="G213" s="189" t="s">
        <v>250</v>
      </c>
      <c r="H213" s="234"/>
      <c r="I213" s="191"/>
      <c r="J213" s="192">
        <f>ROUND(I213*H213,2)</f>
        <v>0</v>
      </c>
      <c r="K213" s="193"/>
      <c r="L213" s="38"/>
      <c r="M213" s="194" t="s">
        <v>1</v>
      </c>
      <c r="N213" s="195" t="s">
        <v>37</v>
      </c>
      <c r="O213" s="70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8" t="s">
        <v>171</v>
      </c>
      <c r="AT213" s="198" t="s">
        <v>132</v>
      </c>
      <c r="AU213" s="198" t="s">
        <v>82</v>
      </c>
      <c r="AY213" s="16" t="s">
        <v>129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6" t="s">
        <v>80</v>
      </c>
      <c r="BK213" s="199">
        <f>ROUND(I213*H213,2)</f>
        <v>0</v>
      </c>
      <c r="BL213" s="16" t="s">
        <v>171</v>
      </c>
      <c r="BM213" s="198" t="s">
        <v>247</v>
      </c>
    </row>
    <row r="214" spans="2:63" s="12" customFormat="1" ht="22.9" customHeight="1">
      <c r="B214" s="170"/>
      <c r="C214" s="171"/>
      <c r="D214" s="172" t="s">
        <v>71</v>
      </c>
      <c r="E214" s="184" t="s">
        <v>371</v>
      </c>
      <c r="F214" s="184" t="s">
        <v>372</v>
      </c>
      <c r="G214" s="171"/>
      <c r="H214" s="171"/>
      <c r="I214" s="174"/>
      <c r="J214" s="185">
        <f>BK214</f>
        <v>0</v>
      </c>
      <c r="K214" s="171"/>
      <c r="L214" s="176"/>
      <c r="M214" s="177"/>
      <c r="N214" s="178"/>
      <c r="O214" s="178"/>
      <c r="P214" s="179">
        <f>SUM(P215:P218)</f>
        <v>0</v>
      </c>
      <c r="Q214" s="178"/>
      <c r="R214" s="179">
        <f>SUM(R215:R218)</f>
        <v>0</v>
      </c>
      <c r="S214" s="178"/>
      <c r="T214" s="180">
        <f>SUM(T215:T218)</f>
        <v>0</v>
      </c>
      <c r="AR214" s="181" t="s">
        <v>82</v>
      </c>
      <c r="AT214" s="182" t="s">
        <v>71</v>
      </c>
      <c r="AU214" s="182" t="s">
        <v>80</v>
      </c>
      <c r="AY214" s="181" t="s">
        <v>129</v>
      </c>
      <c r="BK214" s="183">
        <f>SUM(BK215:BK218)</f>
        <v>0</v>
      </c>
    </row>
    <row r="215" spans="1:65" s="2" customFormat="1" ht="16.5" customHeight="1">
      <c r="A215" s="33"/>
      <c r="B215" s="34"/>
      <c r="C215" s="186" t="s">
        <v>194</v>
      </c>
      <c r="D215" s="186" t="s">
        <v>132</v>
      </c>
      <c r="E215" s="187" t="s">
        <v>498</v>
      </c>
      <c r="F215" s="188" t="s">
        <v>499</v>
      </c>
      <c r="G215" s="189" t="s">
        <v>257</v>
      </c>
      <c r="H215" s="190">
        <v>1</v>
      </c>
      <c r="I215" s="191"/>
      <c r="J215" s="192">
        <f>ROUND(I215*H215,2)</f>
        <v>0</v>
      </c>
      <c r="K215" s="193"/>
      <c r="L215" s="38"/>
      <c r="M215" s="194" t="s">
        <v>1</v>
      </c>
      <c r="N215" s="195" t="s">
        <v>37</v>
      </c>
      <c r="O215" s="70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171</v>
      </c>
      <c r="AT215" s="198" t="s">
        <v>132</v>
      </c>
      <c r="AU215" s="198" t="s">
        <v>82</v>
      </c>
      <c r="AY215" s="16" t="s">
        <v>129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6" t="s">
        <v>80</v>
      </c>
      <c r="BK215" s="199">
        <f>ROUND(I215*H215,2)</f>
        <v>0</v>
      </c>
      <c r="BL215" s="16" t="s">
        <v>171</v>
      </c>
      <c r="BM215" s="198" t="s">
        <v>251</v>
      </c>
    </row>
    <row r="216" spans="2:51" s="13" customFormat="1" ht="12">
      <c r="B216" s="200"/>
      <c r="C216" s="201"/>
      <c r="D216" s="202" t="s">
        <v>137</v>
      </c>
      <c r="E216" s="203" t="s">
        <v>1</v>
      </c>
      <c r="F216" s="204" t="s">
        <v>80</v>
      </c>
      <c r="G216" s="201"/>
      <c r="H216" s="205">
        <v>1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137</v>
      </c>
      <c r="AU216" s="211" t="s">
        <v>82</v>
      </c>
      <c r="AV216" s="13" t="s">
        <v>82</v>
      </c>
      <c r="AW216" s="13" t="s">
        <v>29</v>
      </c>
      <c r="AX216" s="13" t="s">
        <v>72</v>
      </c>
      <c r="AY216" s="211" t="s">
        <v>129</v>
      </c>
    </row>
    <row r="217" spans="2:51" s="14" customFormat="1" ht="12">
      <c r="B217" s="212"/>
      <c r="C217" s="213"/>
      <c r="D217" s="202" t="s">
        <v>137</v>
      </c>
      <c r="E217" s="214" t="s">
        <v>1</v>
      </c>
      <c r="F217" s="215" t="s">
        <v>139</v>
      </c>
      <c r="G217" s="213"/>
      <c r="H217" s="216">
        <v>1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137</v>
      </c>
      <c r="AU217" s="222" t="s">
        <v>82</v>
      </c>
      <c r="AV217" s="14" t="s">
        <v>136</v>
      </c>
      <c r="AW217" s="14" t="s">
        <v>29</v>
      </c>
      <c r="AX217" s="14" t="s">
        <v>80</v>
      </c>
      <c r="AY217" s="222" t="s">
        <v>129</v>
      </c>
    </row>
    <row r="218" spans="1:65" s="2" customFormat="1" ht="24.2" customHeight="1">
      <c r="A218" s="33"/>
      <c r="B218" s="34"/>
      <c r="C218" s="186" t="s">
        <v>254</v>
      </c>
      <c r="D218" s="186" t="s">
        <v>132</v>
      </c>
      <c r="E218" s="187" t="s">
        <v>500</v>
      </c>
      <c r="F218" s="188" t="s">
        <v>501</v>
      </c>
      <c r="G218" s="189" t="s">
        <v>250</v>
      </c>
      <c r="H218" s="234"/>
      <c r="I218" s="191"/>
      <c r="J218" s="192">
        <f>ROUND(I218*H218,2)</f>
        <v>0</v>
      </c>
      <c r="K218" s="193"/>
      <c r="L218" s="38"/>
      <c r="M218" s="194" t="s">
        <v>1</v>
      </c>
      <c r="N218" s="195" t="s">
        <v>37</v>
      </c>
      <c r="O218" s="70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171</v>
      </c>
      <c r="AT218" s="198" t="s">
        <v>132</v>
      </c>
      <c r="AU218" s="198" t="s">
        <v>82</v>
      </c>
      <c r="AY218" s="16" t="s">
        <v>129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6" t="s">
        <v>80</v>
      </c>
      <c r="BK218" s="199">
        <f>ROUND(I218*H218,2)</f>
        <v>0</v>
      </c>
      <c r="BL218" s="16" t="s">
        <v>171</v>
      </c>
      <c r="BM218" s="198" t="s">
        <v>258</v>
      </c>
    </row>
    <row r="219" spans="2:63" s="12" customFormat="1" ht="22.9" customHeight="1">
      <c r="B219" s="170"/>
      <c r="C219" s="171"/>
      <c r="D219" s="172" t="s">
        <v>71</v>
      </c>
      <c r="E219" s="184" t="s">
        <v>502</v>
      </c>
      <c r="F219" s="184" t="s">
        <v>503</v>
      </c>
      <c r="G219" s="171"/>
      <c r="H219" s="171"/>
      <c r="I219" s="174"/>
      <c r="J219" s="185">
        <f>BK219</f>
        <v>0</v>
      </c>
      <c r="K219" s="171"/>
      <c r="L219" s="176"/>
      <c r="M219" s="177"/>
      <c r="N219" s="178"/>
      <c r="O219" s="178"/>
      <c r="P219" s="179">
        <f>SUM(P220:P252)</f>
        <v>0</v>
      </c>
      <c r="Q219" s="178"/>
      <c r="R219" s="179">
        <f>SUM(R220:R252)</f>
        <v>0</v>
      </c>
      <c r="S219" s="178"/>
      <c r="T219" s="180">
        <f>SUM(T220:T252)</f>
        <v>0</v>
      </c>
      <c r="AR219" s="181" t="s">
        <v>82</v>
      </c>
      <c r="AT219" s="182" t="s">
        <v>71</v>
      </c>
      <c r="AU219" s="182" t="s">
        <v>80</v>
      </c>
      <c r="AY219" s="181" t="s">
        <v>129</v>
      </c>
      <c r="BK219" s="183">
        <f>SUM(BK220:BK252)</f>
        <v>0</v>
      </c>
    </row>
    <row r="220" spans="1:65" s="2" customFormat="1" ht="24.2" customHeight="1">
      <c r="A220" s="33"/>
      <c r="B220" s="34"/>
      <c r="C220" s="186" t="s">
        <v>197</v>
      </c>
      <c r="D220" s="186" t="s">
        <v>132</v>
      </c>
      <c r="E220" s="187" t="s">
        <v>504</v>
      </c>
      <c r="F220" s="188" t="s">
        <v>505</v>
      </c>
      <c r="G220" s="189" t="s">
        <v>135</v>
      </c>
      <c r="H220" s="190">
        <v>73.54</v>
      </c>
      <c r="I220" s="191"/>
      <c r="J220" s="192">
        <f>ROUND(I220*H220,2)</f>
        <v>0</v>
      </c>
      <c r="K220" s="193"/>
      <c r="L220" s="38"/>
      <c r="M220" s="194" t="s">
        <v>1</v>
      </c>
      <c r="N220" s="195" t="s">
        <v>37</v>
      </c>
      <c r="O220" s="70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8" t="s">
        <v>171</v>
      </c>
      <c r="AT220" s="198" t="s">
        <v>132</v>
      </c>
      <c r="AU220" s="198" t="s">
        <v>82</v>
      </c>
      <c r="AY220" s="16" t="s">
        <v>129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6" t="s">
        <v>80</v>
      </c>
      <c r="BK220" s="199">
        <f>ROUND(I220*H220,2)</f>
        <v>0</v>
      </c>
      <c r="BL220" s="16" t="s">
        <v>171</v>
      </c>
      <c r="BM220" s="198" t="s">
        <v>261</v>
      </c>
    </row>
    <row r="221" spans="2:51" s="13" customFormat="1" ht="12">
      <c r="B221" s="200"/>
      <c r="C221" s="201"/>
      <c r="D221" s="202" t="s">
        <v>137</v>
      </c>
      <c r="E221" s="203" t="s">
        <v>1</v>
      </c>
      <c r="F221" s="204" t="s">
        <v>481</v>
      </c>
      <c r="G221" s="201"/>
      <c r="H221" s="205">
        <v>73.54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137</v>
      </c>
      <c r="AU221" s="211" t="s">
        <v>82</v>
      </c>
      <c r="AV221" s="13" t="s">
        <v>82</v>
      </c>
      <c r="AW221" s="13" t="s">
        <v>29</v>
      </c>
      <c r="AX221" s="13" t="s">
        <v>72</v>
      </c>
      <c r="AY221" s="211" t="s">
        <v>129</v>
      </c>
    </row>
    <row r="222" spans="2:51" s="14" customFormat="1" ht="12">
      <c r="B222" s="212"/>
      <c r="C222" s="213"/>
      <c r="D222" s="202" t="s">
        <v>137</v>
      </c>
      <c r="E222" s="214" t="s">
        <v>1</v>
      </c>
      <c r="F222" s="215" t="s">
        <v>139</v>
      </c>
      <c r="G222" s="213"/>
      <c r="H222" s="216">
        <v>73.54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137</v>
      </c>
      <c r="AU222" s="222" t="s">
        <v>82</v>
      </c>
      <c r="AV222" s="14" t="s">
        <v>136</v>
      </c>
      <c r="AW222" s="14" t="s">
        <v>29</v>
      </c>
      <c r="AX222" s="14" t="s">
        <v>80</v>
      </c>
      <c r="AY222" s="222" t="s">
        <v>129</v>
      </c>
    </row>
    <row r="223" spans="1:65" s="2" customFormat="1" ht="24.2" customHeight="1">
      <c r="A223" s="33"/>
      <c r="B223" s="34"/>
      <c r="C223" s="186" t="s">
        <v>263</v>
      </c>
      <c r="D223" s="186" t="s">
        <v>132</v>
      </c>
      <c r="E223" s="187" t="s">
        <v>506</v>
      </c>
      <c r="F223" s="188" t="s">
        <v>507</v>
      </c>
      <c r="G223" s="189" t="s">
        <v>135</v>
      </c>
      <c r="H223" s="190">
        <v>73.54</v>
      </c>
      <c r="I223" s="191"/>
      <c r="J223" s="192">
        <f>ROUND(I223*H223,2)</f>
        <v>0</v>
      </c>
      <c r="K223" s="193"/>
      <c r="L223" s="38"/>
      <c r="M223" s="194" t="s">
        <v>1</v>
      </c>
      <c r="N223" s="195" t="s">
        <v>37</v>
      </c>
      <c r="O223" s="70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8" t="s">
        <v>171</v>
      </c>
      <c r="AT223" s="198" t="s">
        <v>132</v>
      </c>
      <c r="AU223" s="198" t="s">
        <v>82</v>
      </c>
      <c r="AY223" s="16" t="s">
        <v>129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6" t="s">
        <v>80</v>
      </c>
      <c r="BK223" s="199">
        <f>ROUND(I223*H223,2)</f>
        <v>0</v>
      </c>
      <c r="BL223" s="16" t="s">
        <v>171</v>
      </c>
      <c r="BM223" s="198" t="s">
        <v>266</v>
      </c>
    </row>
    <row r="224" spans="2:51" s="13" customFormat="1" ht="12">
      <c r="B224" s="200"/>
      <c r="C224" s="201"/>
      <c r="D224" s="202" t="s">
        <v>137</v>
      </c>
      <c r="E224" s="203" t="s">
        <v>1</v>
      </c>
      <c r="F224" s="204" t="s">
        <v>481</v>
      </c>
      <c r="G224" s="201"/>
      <c r="H224" s="205">
        <v>73.54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137</v>
      </c>
      <c r="AU224" s="211" t="s">
        <v>82</v>
      </c>
      <c r="AV224" s="13" t="s">
        <v>82</v>
      </c>
      <c r="AW224" s="13" t="s">
        <v>29</v>
      </c>
      <c r="AX224" s="13" t="s">
        <v>72</v>
      </c>
      <c r="AY224" s="211" t="s">
        <v>129</v>
      </c>
    </row>
    <row r="225" spans="2:51" s="14" customFormat="1" ht="12">
      <c r="B225" s="212"/>
      <c r="C225" s="213"/>
      <c r="D225" s="202" t="s">
        <v>137</v>
      </c>
      <c r="E225" s="214" t="s">
        <v>1</v>
      </c>
      <c r="F225" s="215" t="s">
        <v>139</v>
      </c>
      <c r="G225" s="213"/>
      <c r="H225" s="216">
        <v>73.54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137</v>
      </c>
      <c r="AU225" s="222" t="s">
        <v>82</v>
      </c>
      <c r="AV225" s="14" t="s">
        <v>136</v>
      </c>
      <c r="AW225" s="14" t="s">
        <v>29</v>
      </c>
      <c r="AX225" s="14" t="s">
        <v>80</v>
      </c>
      <c r="AY225" s="222" t="s">
        <v>129</v>
      </c>
    </row>
    <row r="226" spans="1:65" s="2" customFormat="1" ht="24.2" customHeight="1">
      <c r="A226" s="33"/>
      <c r="B226" s="34"/>
      <c r="C226" s="186" t="s">
        <v>157</v>
      </c>
      <c r="D226" s="186" t="s">
        <v>132</v>
      </c>
      <c r="E226" s="187" t="s">
        <v>508</v>
      </c>
      <c r="F226" s="188" t="s">
        <v>509</v>
      </c>
      <c r="G226" s="189" t="s">
        <v>142</v>
      </c>
      <c r="H226" s="190">
        <v>39.6</v>
      </c>
      <c r="I226" s="191"/>
      <c r="J226" s="192">
        <f>ROUND(I226*H226,2)</f>
        <v>0</v>
      </c>
      <c r="K226" s="193"/>
      <c r="L226" s="38"/>
      <c r="M226" s="194" t="s">
        <v>1</v>
      </c>
      <c r="N226" s="195" t="s">
        <v>37</v>
      </c>
      <c r="O226" s="70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8" t="s">
        <v>171</v>
      </c>
      <c r="AT226" s="198" t="s">
        <v>132</v>
      </c>
      <c r="AU226" s="198" t="s">
        <v>82</v>
      </c>
      <c r="AY226" s="16" t="s">
        <v>129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6" t="s">
        <v>80</v>
      </c>
      <c r="BK226" s="199">
        <f>ROUND(I226*H226,2)</f>
        <v>0</v>
      </c>
      <c r="BL226" s="16" t="s">
        <v>171</v>
      </c>
      <c r="BM226" s="198" t="s">
        <v>269</v>
      </c>
    </row>
    <row r="227" spans="2:51" s="13" customFormat="1" ht="12">
      <c r="B227" s="200"/>
      <c r="C227" s="201"/>
      <c r="D227" s="202" t="s">
        <v>137</v>
      </c>
      <c r="E227" s="203" t="s">
        <v>1</v>
      </c>
      <c r="F227" s="204" t="s">
        <v>510</v>
      </c>
      <c r="G227" s="201"/>
      <c r="H227" s="205">
        <v>39.6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137</v>
      </c>
      <c r="AU227" s="211" t="s">
        <v>82</v>
      </c>
      <c r="AV227" s="13" t="s">
        <v>82</v>
      </c>
      <c r="AW227" s="13" t="s">
        <v>29</v>
      </c>
      <c r="AX227" s="13" t="s">
        <v>72</v>
      </c>
      <c r="AY227" s="211" t="s">
        <v>129</v>
      </c>
    </row>
    <row r="228" spans="2:51" s="14" customFormat="1" ht="12">
      <c r="B228" s="212"/>
      <c r="C228" s="213"/>
      <c r="D228" s="202" t="s">
        <v>137</v>
      </c>
      <c r="E228" s="214" t="s">
        <v>1</v>
      </c>
      <c r="F228" s="215" t="s">
        <v>139</v>
      </c>
      <c r="G228" s="213"/>
      <c r="H228" s="216">
        <v>39.6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137</v>
      </c>
      <c r="AU228" s="222" t="s">
        <v>82</v>
      </c>
      <c r="AV228" s="14" t="s">
        <v>136</v>
      </c>
      <c r="AW228" s="14" t="s">
        <v>29</v>
      </c>
      <c r="AX228" s="14" t="s">
        <v>80</v>
      </c>
      <c r="AY228" s="222" t="s">
        <v>129</v>
      </c>
    </row>
    <row r="229" spans="1:65" s="2" customFormat="1" ht="16.5" customHeight="1">
      <c r="A229" s="33"/>
      <c r="B229" s="34"/>
      <c r="C229" s="186" t="s">
        <v>272</v>
      </c>
      <c r="D229" s="186" t="s">
        <v>132</v>
      </c>
      <c r="E229" s="187" t="s">
        <v>511</v>
      </c>
      <c r="F229" s="188" t="s">
        <v>512</v>
      </c>
      <c r="G229" s="189" t="s">
        <v>142</v>
      </c>
      <c r="H229" s="190">
        <v>39.6</v>
      </c>
      <c r="I229" s="191"/>
      <c r="J229" s="192">
        <f>ROUND(I229*H229,2)</f>
        <v>0</v>
      </c>
      <c r="K229" s="193"/>
      <c r="L229" s="38"/>
      <c r="M229" s="194" t="s">
        <v>1</v>
      </c>
      <c r="N229" s="195" t="s">
        <v>37</v>
      </c>
      <c r="O229" s="70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8" t="s">
        <v>171</v>
      </c>
      <c r="AT229" s="198" t="s">
        <v>132</v>
      </c>
      <c r="AU229" s="198" t="s">
        <v>82</v>
      </c>
      <c r="AY229" s="16" t="s">
        <v>129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6" t="s">
        <v>80</v>
      </c>
      <c r="BK229" s="199">
        <f>ROUND(I229*H229,2)</f>
        <v>0</v>
      </c>
      <c r="BL229" s="16" t="s">
        <v>171</v>
      </c>
      <c r="BM229" s="198" t="s">
        <v>275</v>
      </c>
    </row>
    <row r="230" spans="2:51" s="13" customFormat="1" ht="12">
      <c r="B230" s="200"/>
      <c r="C230" s="201"/>
      <c r="D230" s="202" t="s">
        <v>137</v>
      </c>
      <c r="E230" s="203" t="s">
        <v>1</v>
      </c>
      <c r="F230" s="204" t="s">
        <v>510</v>
      </c>
      <c r="G230" s="201"/>
      <c r="H230" s="205">
        <v>39.6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137</v>
      </c>
      <c r="AU230" s="211" t="s">
        <v>82</v>
      </c>
      <c r="AV230" s="13" t="s">
        <v>82</v>
      </c>
      <c r="AW230" s="13" t="s">
        <v>29</v>
      </c>
      <c r="AX230" s="13" t="s">
        <v>72</v>
      </c>
      <c r="AY230" s="211" t="s">
        <v>129</v>
      </c>
    </row>
    <row r="231" spans="2:51" s="14" customFormat="1" ht="12">
      <c r="B231" s="212"/>
      <c r="C231" s="213"/>
      <c r="D231" s="202" t="s">
        <v>137</v>
      </c>
      <c r="E231" s="214" t="s">
        <v>1</v>
      </c>
      <c r="F231" s="215" t="s">
        <v>139</v>
      </c>
      <c r="G231" s="213"/>
      <c r="H231" s="216">
        <v>39.6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137</v>
      </c>
      <c r="AU231" s="222" t="s">
        <v>82</v>
      </c>
      <c r="AV231" s="14" t="s">
        <v>136</v>
      </c>
      <c r="AW231" s="14" t="s">
        <v>29</v>
      </c>
      <c r="AX231" s="14" t="s">
        <v>80</v>
      </c>
      <c r="AY231" s="222" t="s">
        <v>129</v>
      </c>
    </row>
    <row r="232" spans="1:65" s="2" customFormat="1" ht="16.5" customHeight="1">
      <c r="A232" s="33"/>
      <c r="B232" s="34"/>
      <c r="C232" s="186" t="s">
        <v>207</v>
      </c>
      <c r="D232" s="186" t="s">
        <v>132</v>
      </c>
      <c r="E232" s="187" t="s">
        <v>513</v>
      </c>
      <c r="F232" s="188" t="s">
        <v>514</v>
      </c>
      <c r="G232" s="189" t="s">
        <v>135</v>
      </c>
      <c r="H232" s="190">
        <v>73.54</v>
      </c>
      <c r="I232" s="191"/>
      <c r="J232" s="192">
        <f>ROUND(I232*H232,2)</f>
        <v>0</v>
      </c>
      <c r="K232" s="193"/>
      <c r="L232" s="38"/>
      <c r="M232" s="194" t="s">
        <v>1</v>
      </c>
      <c r="N232" s="195" t="s">
        <v>37</v>
      </c>
      <c r="O232" s="70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8" t="s">
        <v>171</v>
      </c>
      <c r="AT232" s="198" t="s">
        <v>132</v>
      </c>
      <c r="AU232" s="198" t="s">
        <v>82</v>
      </c>
      <c r="AY232" s="16" t="s">
        <v>129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6" t="s">
        <v>80</v>
      </c>
      <c r="BK232" s="199">
        <f>ROUND(I232*H232,2)</f>
        <v>0</v>
      </c>
      <c r="BL232" s="16" t="s">
        <v>171</v>
      </c>
      <c r="BM232" s="198" t="s">
        <v>278</v>
      </c>
    </row>
    <row r="233" spans="2:51" s="13" customFormat="1" ht="12">
      <c r="B233" s="200"/>
      <c r="C233" s="201"/>
      <c r="D233" s="202" t="s">
        <v>137</v>
      </c>
      <c r="E233" s="203" t="s">
        <v>1</v>
      </c>
      <c r="F233" s="204" t="s">
        <v>481</v>
      </c>
      <c r="G233" s="201"/>
      <c r="H233" s="205">
        <v>73.54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137</v>
      </c>
      <c r="AU233" s="211" t="s">
        <v>82</v>
      </c>
      <c r="AV233" s="13" t="s">
        <v>82</v>
      </c>
      <c r="AW233" s="13" t="s">
        <v>29</v>
      </c>
      <c r="AX233" s="13" t="s">
        <v>72</v>
      </c>
      <c r="AY233" s="211" t="s">
        <v>129</v>
      </c>
    </row>
    <row r="234" spans="2:51" s="14" customFormat="1" ht="12">
      <c r="B234" s="212"/>
      <c r="C234" s="213"/>
      <c r="D234" s="202" t="s">
        <v>137</v>
      </c>
      <c r="E234" s="214" t="s">
        <v>1</v>
      </c>
      <c r="F234" s="215" t="s">
        <v>139</v>
      </c>
      <c r="G234" s="213"/>
      <c r="H234" s="216">
        <v>73.54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137</v>
      </c>
      <c r="AU234" s="222" t="s">
        <v>82</v>
      </c>
      <c r="AV234" s="14" t="s">
        <v>136</v>
      </c>
      <c r="AW234" s="14" t="s">
        <v>29</v>
      </c>
      <c r="AX234" s="14" t="s">
        <v>80</v>
      </c>
      <c r="AY234" s="222" t="s">
        <v>129</v>
      </c>
    </row>
    <row r="235" spans="1:65" s="2" customFormat="1" ht="24.2" customHeight="1">
      <c r="A235" s="33"/>
      <c r="B235" s="34"/>
      <c r="C235" s="186" t="s">
        <v>280</v>
      </c>
      <c r="D235" s="186" t="s">
        <v>132</v>
      </c>
      <c r="E235" s="187" t="s">
        <v>515</v>
      </c>
      <c r="F235" s="188" t="s">
        <v>516</v>
      </c>
      <c r="G235" s="189" t="s">
        <v>135</v>
      </c>
      <c r="H235" s="190">
        <v>21.473</v>
      </c>
      <c r="I235" s="191"/>
      <c r="J235" s="192">
        <f>ROUND(I235*H235,2)</f>
        <v>0</v>
      </c>
      <c r="K235" s="193"/>
      <c r="L235" s="38"/>
      <c r="M235" s="194" t="s">
        <v>1</v>
      </c>
      <c r="N235" s="195" t="s">
        <v>37</v>
      </c>
      <c r="O235" s="70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171</v>
      </c>
      <c r="AT235" s="198" t="s">
        <v>132</v>
      </c>
      <c r="AU235" s="198" t="s">
        <v>82</v>
      </c>
      <c r="AY235" s="16" t="s">
        <v>129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6" t="s">
        <v>80</v>
      </c>
      <c r="BK235" s="199">
        <f>ROUND(I235*H235,2)</f>
        <v>0</v>
      </c>
      <c r="BL235" s="16" t="s">
        <v>171</v>
      </c>
      <c r="BM235" s="198" t="s">
        <v>283</v>
      </c>
    </row>
    <row r="236" spans="2:51" s="13" customFormat="1" ht="12">
      <c r="B236" s="200"/>
      <c r="C236" s="201"/>
      <c r="D236" s="202" t="s">
        <v>137</v>
      </c>
      <c r="E236" s="203" t="s">
        <v>1</v>
      </c>
      <c r="F236" s="204" t="s">
        <v>517</v>
      </c>
      <c r="G236" s="201"/>
      <c r="H236" s="205">
        <v>3.682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137</v>
      </c>
      <c r="AU236" s="211" t="s">
        <v>82</v>
      </c>
      <c r="AV236" s="13" t="s">
        <v>82</v>
      </c>
      <c r="AW236" s="13" t="s">
        <v>29</v>
      </c>
      <c r="AX236" s="13" t="s">
        <v>72</v>
      </c>
      <c r="AY236" s="211" t="s">
        <v>129</v>
      </c>
    </row>
    <row r="237" spans="2:51" s="13" customFormat="1" ht="12">
      <c r="B237" s="200"/>
      <c r="C237" s="201"/>
      <c r="D237" s="202" t="s">
        <v>137</v>
      </c>
      <c r="E237" s="203" t="s">
        <v>1</v>
      </c>
      <c r="F237" s="204" t="s">
        <v>518</v>
      </c>
      <c r="G237" s="201"/>
      <c r="H237" s="205">
        <v>17.358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137</v>
      </c>
      <c r="AU237" s="211" t="s">
        <v>82</v>
      </c>
      <c r="AV237" s="13" t="s">
        <v>82</v>
      </c>
      <c r="AW237" s="13" t="s">
        <v>29</v>
      </c>
      <c r="AX237" s="13" t="s">
        <v>72</v>
      </c>
      <c r="AY237" s="211" t="s">
        <v>129</v>
      </c>
    </row>
    <row r="238" spans="2:51" s="13" customFormat="1" ht="12">
      <c r="B238" s="200"/>
      <c r="C238" s="201"/>
      <c r="D238" s="202" t="s">
        <v>137</v>
      </c>
      <c r="E238" s="203" t="s">
        <v>1</v>
      </c>
      <c r="F238" s="204" t="s">
        <v>519</v>
      </c>
      <c r="G238" s="201"/>
      <c r="H238" s="205">
        <v>0.433</v>
      </c>
      <c r="I238" s="206"/>
      <c r="J238" s="201"/>
      <c r="K238" s="201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137</v>
      </c>
      <c r="AU238" s="211" t="s">
        <v>82</v>
      </c>
      <c r="AV238" s="13" t="s">
        <v>82</v>
      </c>
      <c r="AW238" s="13" t="s">
        <v>29</v>
      </c>
      <c r="AX238" s="13" t="s">
        <v>72</v>
      </c>
      <c r="AY238" s="211" t="s">
        <v>129</v>
      </c>
    </row>
    <row r="239" spans="2:51" s="14" customFormat="1" ht="12">
      <c r="B239" s="212"/>
      <c r="C239" s="213"/>
      <c r="D239" s="202" t="s">
        <v>137</v>
      </c>
      <c r="E239" s="214" t="s">
        <v>1</v>
      </c>
      <c r="F239" s="215" t="s">
        <v>139</v>
      </c>
      <c r="G239" s="213"/>
      <c r="H239" s="216">
        <v>21.473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137</v>
      </c>
      <c r="AU239" s="222" t="s">
        <v>82</v>
      </c>
      <c r="AV239" s="14" t="s">
        <v>136</v>
      </c>
      <c r="AW239" s="14" t="s">
        <v>29</v>
      </c>
      <c r="AX239" s="14" t="s">
        <v>80</v>
      </c>
      <c r="AY239" s="222" t="s">
        <v>129</v>
      </c>
    </row>
    <row r="240" spans="1:65" s="2" customFormat="1" ht="16.5" customHeight="1">
      <c r="A240" s="33"/>
      <c r="B240" s="34"/>
      <c r="C240" s="186" t="s">
        <v>211</v>
      </c>
      <c r="D240" s="186" t="s">
        <v>132</v>
      </c>
      <c r="E240" s="187" t="s">
        <v>520</v>
      </c>
      <c r="F240" s="188" t="s">
        <v>521</v>
      </c>
      <c r="G240" s="189" t="s">
        <v>135</v>
      </c>
      <c r="H240" s="190">
        <v>73.54</v>
      </c>
      <c r="I240" s="191"/>
      <c r="J240" s="192">
        <f>ROUND(I240*H240,2)</f>
        <v>0</v>
      </c>
      <c r="K240" s="193"/>
      <c r="L240" s="38"/>
      <c r="M240" s="194" t="s">
        <v>1</v>
      </c>
      <c r="N240" s="195" t="s">
        <v>37</v>
      </c>
      <c r="O240" s="70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8" t="s">
        <v>171</v>
      </c>
      <c r="AT240" s="198" t="s">
        <v>132</v>
      </c>
      <c r="AU240" s="198" t="s">
        <v>82</v>
      </c>
      <c r="AY240" s="16" t="s">
        <v>129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6" t="s">
        <v>80</v>
      </c>
      <c r="BK240" s="199">
        <f>ROUND(I240*H240,2)</f>
        <v>0</v>
      </c>
      <c r="BL240" s="16" t="s">
        <v>171</v>
      </c>
      <c r="BM240" s="198" t="s">
        <v>286</v>
      </c>
    </row>
    <row r="241" spans="2:51" s="13" customFormat="1" ht="12">
      <c r="B241" s="200"/>
      <c r="C241" s="201"/>
      <c r="D241" s="202" t="s">
        <v>137</v>
      </c>
      <c r="E241" s="203" t="s">
        <v>1</v>
      </c>
      <c r="F241" s="204" t="s">
        <v>481</v>
      </c>
      <c r="G241" s="201"/>
      <c r="H241" s="205">
        <v>73.54</v>
      </c>
      <c r="I241" s="206"/>
      <c r="J241" s="201"/>
      <c r="K241" s="201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137</v>
      </c>
      <c r="AU241" s="211" t="s">
        <v>82</v>
      </c>
      <c r="AV241" s="13" t="s">
        <v>82</v>
      </c>
      <c r="AW241" s="13" t="s">
        <v>29</v>
      </c>
      <c r="AX241" s="13" t="s">
        <v>72</v>
      </c>
      <c r="AY241" s="211" t="s">
        <v>129</v>
      </c>
    </row>
    <row r="242" spans="2:51" s="14" customFormat="1" ht="12">
      <c r="B242" s="212"/>
      <c r="C242" s="213"/>
      <c r="D242" s="202" t="s">
        <v>137</v>
      </c>
      <c r="E242" s="214" t="s">
        <v>1</v>
      </c>
      <c r="F242" s="215" t="s">
        <v>139</v>
      </c>
      <c r="G242" s="213"/>
      <c r="H242" s="216">
        <v>73.54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137</v>
      </c>
      <c r="AU242" s="222" t="s">
        <v>82</v>
      </c>
      <c r="AV242" s="14" t="s">
        <v>136</v>
      </c>
      <c r="AW242" s="14" t="s">
        <v>29</v>
      </c>
      <c r="AX242" s="14" t="s">
        <v>80</v>
      </c>
      <c r="AY242" s="222" t="s">
        <v>129</v>
      </c>
    </row>
    <row r="243" spans="1:65" s="2" customFormat="1" ht="37.9" customHeight="1">
      <c r="A243" s="33"/>
      <c r="B243" s="34"/>
      <c r="C243" s="223" t="s">
        <v>287</v>
      </c>
      <c r="D243" s="223" t="s">
        <v>183</v>
      </c>
      <c r="E243" s="224" t="s">
        <v>522</v>
      </c>
      <c r="F243" s="225" t="s">
        <v>523</v>
      </c>
      <c r="G243" s="226" t="s">
        <v>135</v>
      </c>
      <c r="H243" s="227">
        <v>80.894</v>
      </c>
      <c r="I243" s="228"/>
      <c r="J243" s="229">
        <f>ROUND(I243*H243,2)</f>
        <v>0</v>
      </c>
      <c r="K243" s="230"/>
      <c r="L243" s="231"/>
      <c r="M243" s="232" t="s">
        <v>1</v>
      </c>
      <c r="N243" s="233" t="s">
        <v>37</v>
      </c>
      <c r="O243" s="70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8" t="s">
        <v>207</v>
      </c>
      <c r="AT243" s="198" t="s">
        <v>183</v>
      </c>
      <c r="AU243" s="198" t="s">
        <v>82</v>
      </c>
      <c r="AY243" s="16" t="s">
        <v>129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6" t="s">
        <v>80</v>
      </c>
      <c r="BK243" s="199">
        <f>ROUND(I243*H243,2)</f>
        <v>0</v>
      </c>
      <c r="BL243" s="16" t="s">
        <v>171</v>
      </c>
      <c r="BM243" s="198" t="s">
        <v>290</v>
      </c>
    </row>
    <row r="244" spans="1:65" s="2" customFormat="1" ht="16.5" customHeight="1">
      <c r="A244" s="33"/>
      <c r="B244" s="34"/>
      <c r="C244" s="186" t="s">
        <v>214</v>
      </c>
      <c r="D244" s="186" t="s">
        <v>132</v>
      </c>
      <c r="E244" s="187" t="s">
        <v>524</v>
      </c>
      <c r="F244" s="188" t="s">
        <v>525</v>
      </c>
      <c r="G244" s="189" t="s">
        <v>135</v>
      </c>
      <c r="H244" s="190">
        <v>7.92</v>
      </c>
      <c r="I244" s="191"/>
      <c r="J244" s="192">
        <f>ROUND(I244*H244,2)</f>
        <v>0</v>
      </c>
      <c r="K244" s="193"/>
      <c r="L244" s="38"/>
      <c r="M244" s="194" t="s">
        <v>1</v>
      </c>
      <c r="N244" s="195" t="s">
        <v>37</v>
      </c>
      <c r="O244" s="70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8" t="s">
        <v>171</v>
      </c>
      <c r="AT244" s="198" t="s">
        <v>132</v>
      </c>
      <c r="AU244" s="198" t="s">
        <v>82</v>
      </c>
      <c r="AY244" s="16" t="s">
        <v>129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6" t="s">
        <v>80</v>
      </c>
      <c r="BK244" s="199">
        <f>ROUND(I244*H244,2)</f>
        <v>0</v>
      </c>
      <c r="BL244" s="16" t="s">
        <v>171</v>
      </c>
      <c r="BM244" s="198" t="s">
        <v>296</v>
      </c>
    </row>
    <row r="245" spans="2:51" s="13" customFormat="1" ht="12">
      <c r="B245" s="200"/>
      <c r="C245" s="201"/>
      <c r="D245" s="202" t="s">
        <v>137</v>
      </c>
      <c r="E245" s="203" t="s">
        <v>1</v>
      </c>
      <c r="F245" s="204" t="s">
        <v>526</v>
      </c>
      <c r="G245" s="201"/>
      <c r="H245" s="205">
        <v>7.92</v>
      </c>
      <c r="I245" s="206"/>
      <c r="J245" s="201"/>
      <c r="K245" s="201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137</v>
      </c>
      <c r="AU245" s="211" t="s">
        <v>82</v>
      </c>
      <c r="AV245" s="13" t="s">
        <v>82</v>
      </c>
      <c r="AW245" s="13" t="s">
        <v>29</v>
      </c>
      <c r="AX245" s="13" t="s">
        <v>72</v>
      </c>
      <c r="AY245" s="211" t="s">
        <v>129</v>
      </c>
    </row>
    <row r="246" spans="2:51" s="14" customFormat="1" ht="12">
      <c r="B246" s="212"/>
      <c r="C246" s="213"/>
      <c r="D246" s="202" t="s">
        <v>137</v>
      </c>
      <c r="E246" s="214" t="s">
        <v>1</v>
      </c>
      <c r="F246" s="215" t="s">
        <v>139</v>
      </c>
      <c r="G246" s="213"/>
      <c r="H246" s="216">
        <v>7.92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137</v>
      </c>
      <c r="AU246" s="222" t="s">
        <v>82</v>
      </c>
      <c r="AV246" s="14" t="s">
        <v>136</v>
      </c>
      <c r="AW246" s="14" t="s">
        <v>29</v>
      </c>
      <c r="AX246" s="14" t="s">
        <v>80</v>
      </c>
      <c r="AY246" s="222" t="s">
        <v>129</v>
      </c>
    </row>
    <row r="247" spans="1:65" s="2" customFormat="1" ht="37.9" customHeight="1">
      <c r="A247" s="33"/>
      <c r="B247" s="34"/>
      <c r="C247" s="223" t="s">
        <v>298</v>
      </c>
      <c r="D247" s="223" t="s">
        <v>183</v>
      </c>
      <c r="E247" s="224" t="s">
        <v>522</v>
      </c>
      <c r="F247" s="225" t="s">
        <v>523</v>
      </c>
      <c r="G247" s="226" t="s">
        <v>135</v>
      </c>
      <c r="H247" s="227">
        <v>8.712</v>
      </c>
      <c r="I247" s="228"/>
      <c r="J247" s="229">
        <f>ROUND(I247*H247,2)</f>
        <v>0</v>
      </c>
      <c r="K247" s="230"/>
      <c r="L247" s="231"/>
      <c r="M247" s="232" t="s">
        <v>1</v>
      </c>
      <c r="N247" s="233" t="s">
        <v>37</v>
      </c>
      <c r="O247" s="70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8" t="s">
        <v>207</v>
      </c>
      <c r="AT247" s="198" t="s">
        <v>183</v>
      </c>
      <c r="AU247" s="198" t="s">
        <v>82</v>
      </c>
      <c r="AY247" s="16" t="s">
        <v>129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6" t="s">
        <v>80</v>
      </c>
      <c r="BK247" s="199">
        <f>ROUND(I247*H247,2)</f>
        <v>0</v>
      </c>
      <c r="BL247" s="16" t="s">
        <v>171</v>
      </c>
      <c r="BM247" s="198" t="s">
        <v>301</v>
      </c>
    </row>
    <row r="248" spans="1:65" s="2" customFormat="1" ht="16.5" customHeight="1">
      <c r="A248" s="33"/>
      <c r="B248" s="34"/>
      <c r="C248" s="186" t="s">
        <v>218</v>
      </c>
      <c r="D248" s="186" t="s">
        <v>132</v>
      </c>
      <c r="E248" s="187" t="s">
        <v>527</v>
      </c>
      <c r="F248" s="188" t="s">
        <v>528</v>
      </c>
      <c r="G248" s="189" t="s">
        <v>142</v>
      </c>
      <c r="H248" s="190">
        <v>39.6</v>
      </c>
      <c r="I248" s="191"/>
      <c r="J248" s="192">
        <f>ROUND(I248*H248,2)</f>
        <v>0</v>
      </c>
      <c r="K248" s="193"/>
      <c r="L248" s="38"/>
      <c r="M248" s="194" t="s">
        <v>1</v>
      </c>
      <c r="N248" s="195" t="s">
        <v>37</v>
      </c>
      <c r="O248" s="70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8" t="s">
        <v>171</v>
      </c>
      <c r="AT248" s="198" t="s">
        <v>132</v>
      </c>
      <c r="AU248" s="198" t="s">
        <v>82</v>
      </c>
      <c r="AY248" s="16" t="s">
        <v>129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6" t="s">
        <v>80</v>
      </c>
      <c r="BK248" s="199">
        <f>ROUND(I248*H248,2)</f>
        <v>0</v>
      </c>
      <c r="BL248" s="16" t="s">
        <v>171</v>
      </c>
      <c r="BM248" s="198" t="s">
        <v>304</v>
      </c>
    </row>
    <row r="249" spans="2:51" s="13" customFormat="1" ht="12">
      <c r="B249" s="200"/>
      <c r="C249" s="201"/>
      <c r="D249" s="202" t="s">
        <v>137</v>
      </c>
      <c r="E249" s="203" t="s">
        <v>1</v>
      </c>
      <c r="F249" s="204" t="s">
        <v>529</v>
      </c>
      <c r="G249" s="201"/>
      <c r="H249" s="205">
        <v>39.6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137</v>
      </c>
      <c r="AU249" s="211" t="s">
        <v>82</v>
      </c>
      <c r="AV249" s="13" t="s">
        <v>82</v>
      </c>
      <c r="AW249" s="13" t="s">
        <v>29</v>
      </c>
      <c r="AX249" s="13" t="s">
        <v>72</v>
      </c>
      <c r="AY249" s="211" t="s">
        <v>129</v>
      </c>
    </row>
    <row r="250" spans="2:51" s="14" customFormat="1" ht="12">
      <c r="B250" s="212"/>
      <c r="C250" s="213"/>
      <c r="D250" s="202" t="s">
        <v>137</v>
      </c>
      <c r="E250" s="214" t="s">
        <v>1</v>
      </c>
      <c r="F250" s="215" t="s">
        <v>139</v>
      </c>
      <c r="G250" s="213"/>
      <c r="H250" s="216">
        <v>39.6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137</v>
      </c>
      <c r="AU250" s="222" t="s">
        <v>82</v>
      </c>
      <c r="AV250" s="14" t="s">
        <v>136</v>
      </c>
      <c r="AW250" s="14" t="s">
        <v>29</v>
      </c>
      <c r="AX250" s="14" t="s">
        <v>80</v>
      </c>
      <c r="AY250" s="222" t="s">
        <v>129</v>
      </c>
    </row>
    <row r="251" spans="1:65" s="2" customFormat="1" ht="16.5" customHeight="1">
      <c r="A251" s="33"/>
      <c r="B251" s="34"/>
      <c r="C251" s="223" t="s">
        <v>305</v>
      </c>
      <c r="D251" s="223" t="s">
        <v>183</v>
      </c>
      <c r="E251" s="224" t="s">
        <v>530</v>
      </c>
      <c r="F251" s="225" t="s">
        <v>531</v>
      </c>
      <c r="G251" s="226" t="s">
        <v>142</v>
      </c>
      <c r="H251" s="227">
        <v>43.6</v>
      </c>
      <c r="I251" s="228"/>
      <c r="J251" s="229">
        <f>ROUND(I251*H251,2)</f>
        <v>0</v>
      </c>
      <c r="K251" s="230"/>
      <c r="L251" s="231"/>
      <c r="M251" s="232" t="s">
        <v>1</v>
      </c>
      <c r="N251" s="233" t="s">
        <v>37</v>
      </c>
      <c r="O251" s="70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8" t="s">
        <v>207</v>
      </c>
      <c r="AT251" s="198" t="s">
        <v>183</v>
      </c>
      <c r="AU251" s="198" t="s">
        <v>82</v>
      </c>
      <c r="AY251" s="16" t="s">
        <v>129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6" t="s">
        <v>80</v>
      </c>
      <c r="BK251" s="199">
        <f>ROUND(I251*H251,2)</f>
        <v>0</v>
      </c>
      <c r="BL251" s="16" t="s">
        <v>171</v>
      </c>
      <c r="BM251" s="198" t="s">
        <v>308</v>
      </c>
    </row>
    <row r="252" spans="1:65" s="2" customFormat="1" ht="24.2" customHeight="1">
      <c r="A252" s="33"/>
      <c r="B252" s="34"/>
      <c r="C252" s="186" t="s">
        <v>222</v>
      </c>
      <c r="D252" s="186" t="s">
        <v>132</v>
      </c>
      <c r="E252" s="187" t="s">
        <v>532</v>
      </c>
      <c r="F252" s="188" t="s">
        <v>533</v>
      </c>
      <c r="G252" s="189" t="s">
        <v>250</v>
      </c>
      <c r="H252" s="234"/>
      <c r="I252" s="191"/>
      <c r="J252" s="192">
        <f>ROUND(I252*H252,2)</f>
        <v>0</v>
      </c>
      <c r="K252" s="193"/>
      <c r="L252" s="38"/>
      <c r="M252" s="194" t="s">
        <v>1</v>
      </c>
      <c r="N252" s="195" t="s">
        <v>37</v>
      </c>
      <c r="O252" s="70"/>
      <c r="P252" s="196">
        <f>O252*H252</f>
        <v>0</v>
      </c>
      <c r="Q252" s="196">
        <v>0</v>
      </c>
      <c r="R252" s="196">
        <f>Q252*H252</f>
        <v>0</v>
      </c>
      <c r="S252" s="196">
        <v>0</v>
      </c>
      <c r="T252" s="19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8" t="s">
        <v>171</v>
      </c>
      <c r="AT252" s="198" t="s">
        <v>132</v>
      </c>
      <c r="AU252" s="198" t="s">
        <v>82</v>
      </c>
      <c r="AY252" s="16" t="s">
        <v>129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6" t="s">
        <v>80</v>
      </c>
      <c r="BK252" s="199">
        <f>ROUND(I252*H252,2)</f>
        <v>0</v>
      </c>
      <c r="BL252" s="16" t="s">
        <v>171</v>
      </c>
      <c r="BM252" s="198" t="s">
        <v>311</v>
      </c>
    </row>
    <row r="253" spans="2:63" s="12" customFormat="1" ht="22.9" customHeight="1">
      <c r="B253" s="170"/>
      <c r="C253" s="171"/>
      <c r="D253" s="172" t="s">
        <v>71</v>
      </c>
      <c r="E253" s="184" t="s">
        <v>424</v>
      </c>
      <c r="F253" s="184" t="s">
        <v>425</v>
      </c>
      <c r="G253" s="171"/>
      <c r="H253" s="171"/>
      <c r="I253" s="174"/>
      <c r="J253" s="185">
        <f>BK253</f>
        <v>0</v>
      </c>
      <c r="K253" s="171"/>
      <c r="L253" s="176"/>
      <c r="M253" s="177"/>
      <c r="N253" s="178"/>
      <c r="O253" s="178"/>
      <c r="P253" s="179">
        <f>SUM(P254:P270)</f>
        <v>0</v>
      </c>
      <c r="Q253" s="178"/>
      <c r="R253" s="179">
        <f>SUM(R254:R270)</f>
        <v>0</v>
      </c>
      <c r="S253" s="178"/>
      <c r="T253" s="180">
        <f>SUM(T254:T270)</f>
        <v>0</v>
      </c>
      <c r="AR253" s="181" t="s">
        <v>82</v>
      </c>
      <c r="AT253" s="182" t="s">
        <v>71</v>
      </c>
      <c r="AU253" s="182" t="s">
        <v>80</v>
      </c>
      <c r="AY253" s="181" t="s">
        <v>129</v>
      </c>
      <c r="BK253" s="183">
        <f>SUM(BK254:BK270)</f>
        <v>0</v>
      </c>
    </row>
    <row r="254" spans="1:65" s="2" customFormat="1" ht="24.2" customHeight="1">
      <c r="A254" s="33"/>
      <c r="B254" s="34"/>
      <c r="C254" s="186" t="s">
        <v>312</v>
      </c>
      <c r="D254" s="186" t="s">
        <v>132</v>
      </c>
      <c r="E254" s="187" t="s">
        <v>426</v>
      </c>
      <c r="F254" s="188" t="s">
        <v>427</v>
      </c>
      <c r="G254" s="189" t="s">
        <v>135</v>
      </c>
      <c r="H254" s="190">
        <v>0.9</v>
      </c>
      <c r="I254" s="191"/>
      <c r="J254" s="192">
        <f>ROUND(I254*H254,2)</f>
        <v>0</v>
      </c>
      <c r="K254" s="193"/>
      <c r="L254" s="38"/>
      <c r="M254" s="194" t="s">
        <v>1</v>
      </c>
      <c r="N254" s="195" t="s">
        <v>37</v>
      </c>
      <c r="O254" s="70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8" t="s">
        <v>171</v>
      </c>
      <c r="AT254" s="198" t="s">
        <v>132</v>
      </c>
      <c r="AU254" s="198" t="s">
        <v>82</v>
      </c>
      <c r="AY254" s="16" t="s">
        <v>129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6" t="s">
        <v>80</v>
      </c>
      <c r="BK254" s="199">
        <f>ROUND(I254*H254,2)</f>
        <v>0</v>
      </c>
      <c r="BL254" s="16" t="s">
        <v>171</v>
      </c>
      <c r="BM254" s="198" t="s">
        <v>315</v>
      </c>
    </row>
    <row r="255" spans="2:51" s="13" customFormat="1" ht="12">
      <c r="B255" s="200"/>
      <c r="C255" s="201"/>
      <c r="D255" s="202" t="s">
        <v>137</v>
      </c>
      <c r="E255" s="203" t="s">
        <v>1</v>
      </c>
      <c r="F255" s="204" t="s">
        <v>534</v>
      </c>
      <c r="G255" s="201"/>
      <c r="H255" s="205">
        <v>0.9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137</v>
      </c>
      <c r="AU255" s="211" t="s">
        <v>82</v>
      </c>
      <c r="AV255" s="13" t="s">
        <v>82</v>
      </c>
      <c r="AW255" s="13" t="s">
        <v>29</v>
      </c>
      <c r="AX255" s="13" t="s">
        <v>72</v>
      </c>
      <c r="AY255" s="211" t="s">
        <v>129</v>
      </c>
    </row>
    <row r="256" spans="2:51" s="14" customFormat="1" ht="12">
      <c r="B256" s="212"/>
      <c r="C256" s="213"/>
      <c r="D256" s="202" t="s">
        <v>137</v>
      </c>
      <c r="E256" s="214" t="s">
        <v>1</v>
      </c>
      <c r="F256" s="215" t="s">
        <v>139</v>
      </c>
      <c r="G256" s="213"/>
      <c r="H256" s="216">
        <v>0.9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137</v>
      </c>
      <c r="AU256" s="222" t="s">
        <v>82</v>
      </c>
      <c r="AV256" s="14" t="s">
        <v>136</v>
      </c>
      <c r="AW256" s="14" t="s">
        <v>29</v>
      </c>
      <c r="AX256" s="14" t="s">
        <v>80</v>
      </c>
      <c r="AY256" s="222" t="s">
        <v>129</v>
      </c>
    </row>
    <row r="257" spans="1:65" s="2" customFormat="1" ht="16.5" customHeight="1">
      <c r="A257" s="33"/>
      <c r="B257" s="34"/>
      <c r="C257" s="186" t="s">
        <v>227</v>
      </c>
      <c r="D257" s="186" t="s">
        <v>132</v>
      </c>
      <c r="E257" s="187" t="s">
        <v>432</v>
      </c>
      <c r="F257" s="188" t="s">
        <v>433</v>
      </c>
      <c r="G257" s="189" t="s">
        <v>135</v>
      </c>
      <c r="H257" s="190">
        <v>0.9</v>
      </c>
      <c r="I257" s="191"/>
      <c r="J257" s="192">
        <f>ROUND(I257*H257,2)</f>
        <v>0</v>
      </c>
      <c r="K257" s="193"/>
      <c r="L257" s="38"/>
      <c r="M257" s="194" t="s">
        <v>1</v>
      </c>
      <c r="N257" s="195" t="s">
        <v>37</v>
      </c>
      <c r="O257" s="70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8" t="s">
        <v>171</v>
      </c>
      <c r="AT257" s="198" t="s">
        <v>132</v>
      </c>
      <c r="AU257" s="198" t="s">
        <v>82</v>
      </c>
      <c r="AY257" s="16" t="s">
        <v>129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6" t="s">
        <v>80</v>
      </c>
      <c r="BK257" s="199">
        <f>ROUND(I257*H257,2)</f>
        <v>0</v>
      </c>
      <c r="BL257" s="16" t="s">
        <v>171</v>
      </c>
      <c r="BM257" s="198" t="s">
        <v>318</v>
      </c>
    </row>
    <row r="258" spans="2:51" s="13" customFormat="1" ht="12">
      <c r="B258" s="200"/>
      <c r="C258" s="201"/>
      <c r="D258" s="202" t="s">
        <v>137</v>
      </c>
      <c r="E258" s="203" t="s">
        <v>1</v>
      </c>
      <c r="F258" s="204" t="s">
        <v>534</v>
      </c>
      <c r="G258" s="201"/>
      <c r="H258" s="205">
        <v>0.9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137</v>
      </c>
      <c r="AU258" s="211" t="s">
        <v>82</v>
      </c>
      <c r="AV258" s="13" t="s">
        <v>82</v>
      </c>
      <c r="AW258" s="13" t="s">
        <v>29</v>
      </c>
      <c r="AX258" s="13" t="s">
        <v>72</v>
      </c>
      <c r="AY258" s="211" t="s">
        <v>129</v>
      </c>
    </row>
    <row r="259" spans="2:51" s="14" customFormat="1" ht="12">
      <c r="B259" s="212"/>
      <c r="C259" s="213"/>
      <c r="D259" s="202" t="s">
        <v>137</v>
      </c>
      <c r="E259" s="214" t="s">
        <v>1</v>
      </c>
      <c r="F259" s="215" t="s">
        <v>139</v>
      </c>
      <c r="G259" s="213"/>
      <c r="H259" s="216">
        <v>0.9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137</v>
      </c>
      <c r="AU259" s="222" t="s">
        <v>82</v>
      </c>
      <c r="AV259" s="14" t="s">
        <v>136</v>
      </c>
      <c r="AW259" s="14" t="s">
        <v>29</v>
      </c>
      <c r="AX259" s="14" t="s">
        <v>80</v>
      </c>
      <c r="AY259" s="222" t="s">
        <v>129</v>
      </c>
    </row>
    <row r="260" spans="1:65" s="2" customFormat="1" ht="24.2" customHeight="1">
      <c r="A260" s="33"/>
      <c r="B260" s="34"/>
      <c r="C260" s="186" t="s">
        <v>320</v>
      </c>
      <c r="D260" s="186" t="s">
        <v>132</v>
      </c>
      <c r="E260" s="187" t="s">
        <v>438</v>
      </c>
      <c r="F260" s="188" t="s">
        <v>439</v>
      </c>
      <c r="G260" s="189" t="s">
        <v>135</v>
      </c>
      <c r="H260" s="190">
        <v>0.9</v>
      </c>
      <c r="I260" s="191"/>
      <c r="J260" s="192">
        <f>ROUND(I260*H260,2)</f>
        <v>0</v>
      </c>
      <c r="K260" s="193"/>
      <c r="L260" s="38"/>
      <c r="M260" s="194" t="s">
        <v>1</v>
      </c>
      <c r="N260" s="195" t="s">
        <v>37</v>
      </c>
      <c r="O260" s="70"/>
      <c r="P260" s="196">
        <f>O260*H260</f>
        <v>0</v>
      </c>
      <c r="Q260" s="196">
        <v>0</v>
      </c>
      <c r="R260" s="196">
        <f>Q260*H260</f>
        <v>0</v>
      </c>
      <c r="S260" s="196">
        <v>0</v>
      </c>
      <c r="T260" s="197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8" t="s">
        <v>171</v>
      </c>
      <c r="AT260" s="198" t="s">
        <v>132</v>
      </c>
      <c r="AU260" s="198" t="s">
        <v>82</v>
      </c>
      <c r="AY260" s="16" t="s">
        <v>129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6" t="s">
        <v>80</v>
      </c>
      <c r="BK260" s="199">
        <f>ROUND(I260*H260,2)</f>
        <v>0</v>
      </c>
      <c r="BL260" s="16" t="s">
        <v>171</v>
      </c>
      <c r="BM260" s="198" t="s">
        <v>323</v>
      </c>
    </row>
    <row r="261" spans="2:51" s="13" customFormat="1" ht="12">
      <c r="B261" s="200"/>
      <c r="C261" s="201"/>
      <c r="D261" s="202" t="s">
        <v>137</v>
      </c>
      <c r="E261" s="203" t="s">
        <v>1</v>
      </c>
      <c r="F261" s="204" t="s">
        <v>534</v>
      </c>
      <c r="G261" s="201"/>
      <c r="H261" s="205">
        <v>0.9</v>
      </c>
      <c r="I261" s="206"/>
      <c r="J261" s="201"/>
      <c r="K261" s="201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137</v>
      </c>
      <c r="AU261" s="211" t="s">
        <v>82</v>
      </c>
      <c r="AV261" s="13" t="s">
        <v>82</v>
      </c>
      <c r="AW261" s="13" t="s">
        <v>29</v>
      </c>
      <c r="AX261" s="13" t="s">
        <v>72</v>
      </c>
      <c r="AY261" s="211" t="s">
        <v>129</v>
      </c>
    </row>
    <row r="262" spans="2:51" s="14" customFormat="1" ht="12">
      <c r="B262" s="212"/>
      <c r="C262" s="213"/>
      <c r="D262" s="202" t="s">
        <v>137</v>
      </c>
      <c r="E262" s="214" t="s">
        <v>1</v>
      </c>
      <c r="F262" s="215" t="s">
        <v>139</v>
      </c>
      <c r="G262" s="213"/>
      <c r="H262" s="216">
        <v>0.9</v>
      </c>
      <c r="I262" s="217"/>
      <c r="J262" s="213"/>
      <c r="K262" s="213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137</v>
      </c>
      <c r="AU262" s="222" t="s">
        <v>82</v>
      </c>
      <c r="AV262" s="14" t="s">
        <v>136</v>
      </c>
      <c r="AW262" s="14" t="s">
        <v>29</v>
      </c>
      <c r="AX262" s="14" t="s">
        <v>80</v>
      </c>
      <c r="AY262" s="222" t="s">
        <v>129</v>
      </c>
    </row>
    <row r="263" spans="1:65" s="2" customFormat="1" ht="33" customHeight="1">
      <c r="A263" s="33"/>
      <c r="B263" s="34"/>
      <c r="C263" s="223" t="s">
        <v>234</v>
      </c>
      <c r="D263" s="223" t="s">
        <v>183</v>
      </c>
      <c r="E263" s="224" t="s">
        <v>442</v>
      </c>
      <c r="F263" s="225" t="s">
        <v>443</v>
      </c>
      <c r="G263" s="226" t="s">
        <v>135</v>
      </c>
      <c r="H263" s="227">
        <v>1</v>
      </c>
      <c r="I263" s="228"/>
      <c r="J263" s="229">
        <f>ROUND(I263*H263,2)</f>
        <v>0</v>
      </c>
      <c r="K263" s="230"/>
      <c r="L263" s="231"/>
      <c r="M263" s="232" t="s">
        <v>1</v>
      </c>
      <c r="N263" s="233" t="s">
        <v>37</v>
      </c>
      <c r="O263" s="70"/>
      <c r="P263" s="196">
        <f>O263*H263</f>
        <v>0</v>
      </c>
      <c r="Q263" s="196">
        <v>0</v>
      </c>
      <c r="R263" s="196">
        <f>Q263*H263</f>
        <v>0</v>
      </c>
      <c r="S263" s="196">
        <v>0</v>
      </c>
      <c r="T263" s="197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8" t="s">
        <v>207</v>
      </c>
      <c r="AT263" s="198" t="s">
        <v>183</v>
      </c>
      <c r="AU263" s="198" t="s">
        <v>82</v>
      </c>
      <c r="AY263" s="16" t="s">
        <v>129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16" t="s">
        <v>80</v>
      </c>
      <c r="BK263" s="199">
        <f>ROUND(I263*H263,2)</f>
        <v>0</v>
      </c>
      <c r="BL263" s="16" t="s">
        <v>171</v>
      </c>
      <c r="BM263" s="198" t="s">
        <v>326</v>
      </c>
    </row>
    <row r="264" spans="1:65" s="2" customFormat="1" ht="21.75" customHeight="1">
      <c r="A264" s="33"/>
      <c r="B264" s="34"/>
      <c r="C264" s="186" t="s">
        <v>327</v>
      </c>
      <c r="D264" s="186" t="s">
        <v>132</v>
      </c>
      <c r="E264" s="187" t="s">
        <v>445</v>
      </c>
      <c r="F264" s="188" t="s">
        <v>446</v>
      </c>
      <c r="G264" s="189" t="s">
        <v>142</v>
      </c>
      <c r="H264" s="190">
        <v>5</v>
      </c>
      <c r="I264" s="191"/>
      <c r="J264" s="192">
        <f>ROUND(I264*H264,2)</f>
        <v>0</v>
      </c>
      <c r="K264" s="193"/>
      <c r="L264" s="38"/>
      <c r="M264" s="194" t="s">
        <v>1</v>
      </c>
      <c r="N264" s="195" t="s">
        <v>37</v>
      </c>
      <c r="O264" s="70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8" t="s">
        <v>171</v>
      </c>
      <c r="AT264" s="198" t="s">
        <v>132</v>
      </c>
      <c r="AU264" s="198" t="s">
        <v>82</v>
      </c>
      <c r="AY264" s="16" t="s">
        <v>129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6" t="s">
        <v>80</v>
      </c>
      <c r="BK264" s="199">
        <f>ROUND(I264*H264,2)</f>
        <v>0</v>
      </c>
      <c r="BL264" s="16" t="s">
        <v>171</v>
      </c>
      <c r="BM264" s="198" t="s">
        <v>330</v>
      </c>
    </row>
    <row r="265" spans="2:51" s="13" customFormat="1" ht="12">
      <c r="B265" s="200"/>
      <c r="C265" s="201"/>
      <c r="D265" s="202" t="s">
        <v>137</v>
      </c>
      <c r="E265" s="203" t="s">
        <v>1</v>
      </c>
      <c r="F265" s="204" t="s">
        <v>153</v>
      </c>
      <c r="G265" s="201"/>
      <c r="H265" s="205">
        <v>5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137</v>
      </c>
      <c r="AU265" s="211" t="s">
        <v>82</v>
      </c>
      <c r="AV265" s="13" t="s">
        <v>82</v>
      </c>
      <c r="AW265" s="13" t="s">
        <v>29</v>
      </c>
      <c r="AX265" s="13" t="s">
        <v>72</v>
      </c>
      <c r="AY265" s="211" t="s">
        <v>129</v>
      </c>
    </row>
    <row r="266" spans="2:51" s="14" customFormat="1" ht="12">
      <c r="B266" s="212"/>
      <c r="C266" s="213"/>
      <c r="D266" s="202" t="s">
        <v>137</v>
      </c>
      <c r="E266" s="214" t="s">
        <v>1</v>
      </c>
      <c r="F266" s="215" t="s">
        <v>139</v>
      </c>
      <c r="G266" s="213"/>
      <c r="H266" s="216">
        <v>5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137</v>
      </c>
      <c r="AU266" s="222" t="s">
        <v>82</v>
      </c>
      <c r="AV266" s="14" t="s">
        <v>136</v>
      </c>
      <c r="AW266" s="14" t="s">
        <v>29</v>
      </c>
      <c r="AX266" s="14" t="s">
        <v>80</v>
      </c>
      <c r="AY266" s="222" t="s">
        <v>129</v>
      </c>
    </row>
    <row r="267" spans="1:65" s="2" customFormat="1" ht="16.5" customHeight="1">
      <c r="A267" s="33"/>
      <c r="B267" s="34"/>
      <c r="C267" s="186" t="s">
        <v>239</v>
      </c>
      <c r="D267" s="186" t="s">
        <v>132</v>
      </c>
      <c r="E267" s="187" t="s">
        <v>449</v>
      </c>
      <c r="F267" s="188" t="s">
        <v>450</v>
      </c>
      <c r="G267" s="189" t="s">
        <v>142</v>
      </c>
      <c r="H267" s="190">
        <v>5</v>
      </c>
      <c r="I267" s="191"/>
      <c r="J267" s="192">
        <f>ROUND(I267*H267,2)</f>
        <v>0</v>
      </c>
      <c r="K267" s="193"/>
      <c r="L267" s="38"/>
      <c r="M267" s="194" t="s">
        <v>1</v>
      </c>
      <c r="N267" s="195" t="s">
        <v>37</v>
      </c>
      <c r="O267" s="70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98" t="s">
        <v>171</v>
      </c>
      <c r="AT267" s="198" t="s">
        <v>132</v>
      </c>
      <c r="AU267" s="198" t="s">
        <v>82</v>
      </c>
      <c r="AY267" s="16" t="s">
        <v>129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6" t="s">
        <v>80</v>
      </c>
      <c r="BK267" s="199">
        <f>ROUND(I267*H267,2)</f>
        <v>0</v>
      </c>
      <c r="BL267" s="16" t="s">
        <v>171</v>
      </c>
      <c r="BM267" s="198" t="s">
        <v>333</v>
      </c>
    </row>
    <row r="268" spans="2:51" s="13" customFormat="1" ht="12">
      <c r="B268" s="200"/>
      <c r="C268" s="201"/>
      <c r="D268" s="202" t="s">
        <v>137</v>
      </c>
      <c r="E268" s="203" t="s">
        <v>1</v>
      </c>
      <c r="F268" s="204" t="s">
        <v>153</v>
      </c>
      <c r="G268" s="201"/>
      <c r="H268" s="205">
        <v>5</v>
      </c>
      <c r="I268" s="206"/>
      <c r="J268" s="201"/>
      <c r="K268" s="201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137</v>
      </c>
      <c r="AU268" s="211" t="s">
        <v>82</v>
      </c>
      <c r="AV268" s="13" t="s">
        <v>82</v>
      </c>
      <c r="AW268" s="13" t="s">
        <v>29</v>
      </c>
      <c r="AX268" s="13" t="s">
        <v>72</v>
      </c>
      <c r="AY268" s="211" t="s">
        <v>129</v>
      </c>
    </row>
    <row r="269" spans="2:51" s="14" customFormat="1" ht="12">
      <c r="B269" s="212"/>
      <c r="C269" s="213"/>
      <c r="D269" s="202" t="s">
        <v>137</v>
      </c>
      <c r="E269" s="214" t="s">
        <v>1</v>
      </c>
      <c r="F269" s="215" t="s">
        <v>139</v>
      </c>
      <c r="G269" s="213"/>
      <c r="H269" s="216">
        <v>5</v>
      </c>
      <c r="I269" s="217"/>
      <c r="J269" s="213"/>
      <c r="K269" s="213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137</v>
      </c>
      <c r="AU269" s="222" t="s">
        <v>82</v>
      </c>
      <c r="AV269" s="14" t="s">
        <v>136</v>
      </c>
      <c r="AW269" s="14" t="s">
        <v>29</v>
      </c>
      <c r="AX269" s="14" t="s">
        <v>80</v>
      </c>
      <c r="AY269" s="222" t="s">
        <v>129</v>
      </c>
    </row>
    <row r="270" spans="1:65" s="2" customFormat="1" ht="24.2" customHeight="1">
      <c r="A270" s="33"/>
      <c r="B270" s="34"/>
      <c r="C270" s="186" t="s">
        <v>334</v>
      </c>
      <c r="D270" s="186" t="s">
        <v>132</v>
      </c>
      <c r="E270" s="187" t="s">
        <v>452</v>
      </c>
      <c r="F270" s="188" t="s">
        <v>453</v>
      </c>
      <c r="G270" s="189" t="s">
        <v>250</v>
      </c>
      <c r="H270" s="234"/>
      <c r="I270" s="191"/>
      <c r="J270" s="192">
        <f>ROUND(I270*H270,2)</f>
        <v>0</v>
      </c>
      <c r="K270" s="193"/>
      <c r="L270" s="38"/>
      <c r="M270" s="194" t="s">
        <v>1</v>
      </c>
      <c r="N270" s="195" t="s">
        <v>37</v>
      </c>
      <c r="O270" s="70"/>
      <c r="P270" s="196">
        <f>O270*H270</f>
        <v>0</v>
      </c>
      <c r="Q270" s="196">
        <v>0</v>
      </c>
      <c r="R270" s="196">
        <f>Q270*H270</f>
        <v>0</v>
      </c>
      <c r="S270" s="196">
        <v>0</v>
      </c>
      <c r="T270" s="197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8" t="s">
        <v>171</v>
      </c>
      <c r="AT270" s="198" t="s">
        <v>132</v>
      </c>
      <c r="AU270" s="198" t="s">
        <v>82</v>
      </c>
      <c r="AY270" s="16" t="s">
        <v>129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6" t="s">
        <v>80</v>
      </c>
      <c r="BK270" s="199">
        <f>ROUND(I270*H270,2)</f>
        <v>0</v>
      </c>
      <c r="BL270" s="16" t="s">
        <v>171</v>
      </c>
      <c r="BM270" s="198" t="s">
        <v>337</v>
      </c>
    </row>
    <row r="271" spans="2:63" s="12" customFormat="1" ht="22.9" customHeight="1">
      <c r="B271" s="170"/>
      <c r="C271" s="171"/>
      <c r="D271" s="172" t="s">
        <v>71</v>
      </c>
      <c r="E271" s="184" t="s">
        <v>455</v>
      </c>
      <c r="F271" s="184" t="s">
        <v>456</v>
      </c>
      <c r="G271" s="171"/>
      <c r="H271" s="171"/>
      <c r="I271" s="174"/>
      <c r="J271" s="185">
        <f>BK271</f>
        <v>0</v>
      </c>
      <c r="K271" s="171"/>
      <c r="L271" s="176"/>
      <c r="M271" s="177"/>
      <c r="N271" s="178"/>
      <c r="O271" s="178"/>
      <c r="P271" s="179">
        <f>SUM(P272:P295)</f>
        <v>0</v>
      </c>
      <c r="Q271" s="178"/>
      <c r="R271" s="179">
        <f>SUM(R272:R295)</f>
        <v>0</v>
      </c>
      <c r="S271" s="178"/>
      <c r="T271" s="180">
        <f>SUM(T272:T295)</f>
        <v>0</v>
      </c>
      <c r="AR271" s="181" t="s">
        <v>82</v>
      </c>
      <c r="AT271" s="182" t="s">
        <v>71</v>
      </c>
      <c r="AU271" s="182" t="s">
        <v>80</v>
      </c>
      <c r="AY271" s="181" t="s">
        <v>129</v>
      </c>
      <c r="BK271" s="183">
        <f>SUM(BK272:BK295)</f>
        <v>0</v>
      </c>
    </row>
    <row r="272" spans="1:65" s="2" customFormat="1" ht="16.5" customHeight="1">
      <c r="A272" s="33"/>
      <c r="B272" s="34"/>
      <c r="C272" s="186" t="s">
        <v>242</v>
      </c>
      <c r="D272" s="186" t="s">
        <v>132</v>
      </c>
      <c r="E272" s="187" t="s">
        <v>458</v>
      </c>
      <c r="F272" s="188" t="s">
        <v>459</v>
      </c>
      <c r="G272" s="189" t="s">
        <v>135</v>
      </c>
      <c r="H272" s="190">
        <v>183.652</v>
      </c>
      <c r="I272" s="191"/>
      <c r="J272" s="192">
        <f>ROUND(I272*H272,2)</f>
        <v>0</v>
      </c>
      <c r="K272" s="193"/>
      <c r="L272" s="38"/>
      <c r="M272" s="194" t="s">
        <v>1</v>
      </c>
      <c r="N272" s="195" t="s">
        <v>37</v>
      </c>
      <c r="O272" s="70"/>
      <c r="P272" s="196">
        <f>O272*H272</f>
        <v>0</v>
      </c>
      <c r="Q272" s="196">
        <v>0</v>
      </c>
      <c r="R272" s="196">
        <f>Q272*H272</f>
        <v>0</v>
      </c>
      <c r="S272" s="196">
        <v>0</v>
      </c>
      <c r="T272" s="19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8" t="s">
        <v>171</v>
      </c>
      <c r="AT272" s="198" t="s">
        <v>132</v>
      </c>
      <c r="AU272" s="198" t="s">
        <v>82</v>
      </c>
      <c r="AY272" s="16" t="s">
        <v>129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6" t="s">
        <v>80</v>
      </c>
      <c r="BK272" s="199">
        <f>ROUND(I272*H272,2)</f>
        <v>0</v>
      </c>
      <c r="BL272" s="16" t="s">
        <v>171</v>
      </c>
      <c r="BM272" s="198" t="s">
        <v>340</v>
      </c>
    </row>
    <row r="273" spans="2:51" s="13" customFormat="1" ht="12">
      <c r="B273" s="200"/>
      <c r="C273" s="201"/>
      <c r="D273" s="202" t="s">
        <v>137</v>
      </c>
      <c r="E273" s="203" t="s">
        <v>1</v>
      </c>
      <c r="F273" s="204" t="s">
        <v>474</v>
      </c>
      <c r="G273" s="201"/>
      <c r="H273" s="205">
        <v>119.408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137</v>
      </c>
      <c r="AU273" s="211" t="s">
        <v>82</v>
      </c>
      <c r="AV273" s="13" t="s">
        <v>82</v>
      </c>
      <c r="AW273" s="13" t="s">
        <v>29</v>
      </c>
      <c r="AX273" s="13" t="s">
        <v>72</v>
      </c>
      <c r="AY273" s="211" t="s">
        <v>129</v>
      </c>
    </row>
    <row r="274" spans="2:51" s="13" customFormat="1" ht="12">
      <c r="B274" s="200"/>
      <c r="C274" s="201"/>
      <c r="D274" s="202" t="s">
        <v>137</v>
      </c>
      <c r="E274" s="203" t="s">
        <v>1</v>
      </c>
      <c r="F274" s="204" t="s">
        <v>475</v>
      </c>
      <c r="G274" s="201"/>
      <c r="H274" s="205">
        <v>13.44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137</v>
      </c>
      <c r="AU274" s="211" t="s">
        <v>82</v>
      </c>
      <c r="AV274" s="13" t="s">
        <v>82</v>
      </c>
      <c r="AW274" s="13" t="s">
        <v>29</v>
      </c>
      <c r="AX274" s="13" t="s">
        <v>72</v>
      </c>
      <c r="AY274" s="211" t="s">
        <v>129</v>
      </c>
    </row>
    <row r="275" spans="2:51" s="13" customFormat="1" ht="12">
      <c r="B275" s="200"/>
      <c r="C275" s="201"/>
      <c r="D275" s="202" t="s">
        <v>137</v>
      </c>
      <c r="E275" s="203" t="s">
        <v>1</v>
      </c>
      <c r="F275" s="204" t="s">
        <v>481</v>
      </c>
      <c r="G275" s="201"/>
      <c r="H275" s="205">
        <v>73.54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137</v>
      </c>
      <c r="AU275" s="211" t="s">
        <v>82</v>
      </c>
      <c r="AV275" s="13" t="s">
        <v>82</v>
      </c>
      <c r="AW275" s="13" t="s">
        <v>29</v>
      </c>
      <c r="AX275" s="13" t="s">
        <v>72</v>
      </c>
      <c r="AY275" s="211" t="s">
        <v>129</v>
      </c>
    </row>
    <row r="276" spans="2:51" s="13" customFormat="1" ht="12">
      <c r="B276" s="200"/>
      <c r="C276" s="201"/>
      <c r="D276" s="202" t="s">
        <v>137</v>
      </c>
      <c r="E276" s="203" t="s">
        <v>1</v>
      </c>
      <c r="F276" s="204" t="s">
        <v>476</v>
      </c>
      <c r="G276" s="201"/>
      <c r="H276" s="205">
        <v>-17.736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137</v>
      </c>
      <c r="AU276" s="211" t="s">
        <v>82</v>
      </c>
      <c r="AV276" s="13" t="s">
        <v>82</v>
      </c>
      <c r="AW276" s="13" t="s">
        <v>29</v>
      </c>
      <c r="AX276" s="13" t="s">
        <v>72</v>
      </c>
      <c r="AY276" s="211" t="s">
        <v>129</v>
      </c>
    </row>
    <row r="277" spans="2:51" s="13" customFormat="1" ht="12">
      <c r="B277" s="200"/>
      <c r="C277" s="201"/>
      <c r="D277" s="202" t="s">
        <v>137</v>
      </c>
      <c r="E277" s="203" t="s">
        <v>1</v>
      </c>
      <c r="F277" s="204" t="s">
        <v>477</v>
      </c>
      <c r="G277" s="201"/>
      <c r="H277" s="205">
        <v>-1.8</v>
      </c>
      <c r="I277" s="206"/>
      <c r="J277" s="201"/>
      <c r="K277" s="201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137</v>
      </c>
      <c r="AU277" s="211" t="s">
        <v>82</v>
      </c>
      <c r="AV277" s="13" t="s">
        <v>82</v>
      </c>
      <c r="AW277" s="13" t="s">
        <v>29</v>
      </c>
      <c r="AX277" s="13" t="s">
        <v>72</v>
      </c>
      <c r="AY277" s="211" t="s">
        <v>129</v>
      </c>
    </row>
    <row r="278" spans="2:51" s="13" customFormat="1" ht="12">
      <c r="B278" s="200"/>
      <c r="C278" s="201"/>
      <c r="D278" s="202" t="s">
        <v>137</v>
      </c>
      <c r="E278" s="203" t="s">
        <v>1</v>
      </c>
      <c r="F278" s="204" t="s">
        <v>478</v>
      </c>
      <c r="G278" s="201"/>
      <c r="H278" s="205">
        <v>-3.2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137</v>
      </c>
      <c r="AU278" s="211" t="s">
        <v>82</v>
      </c>
      <c r="AV278" s="13" t="s">
        <v>82</v>
      </c>
      <c r="AW278" s="13" t="s">
        <v>29</v>
      </c>
      <c r="AX278" s="13" t="s">
        <v>72</v>
      </c>
      <c r="AY278" s="211" t="s">
        <v>129</v>
      </c>
    </row>
    <row r="279" spans="2:51" s="14" customFormat="1" ht="12">
      <c r="B279" s="212"/>
      <c r="C279" s="213"/>
      <c r="D279" s="202" t="s">
        <v>137</v>
      </c>
      <c r="E279" s="214" t="s">
        <v>1</v>
      </c>
      <c r="F279" s="215" t="s">
        <v>139</v>
      </c>
      <c r="G279" s="213"/>
      <c r="H279" s="216">
        <v>183.65200000000004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137</v>
      </c>
      <c r="AU279" s="222" t="s">
        <v>82</v>
      </c>
      <c r="AV279" s="14" t="s">
        <v>136</v>
      </c>
      <c r="AW279" s="14" t="s">
        <v>29</v>
      </c>
      <c r="AX279" s="14" t="s">
        <v>80</v>
      </c>
      <c r="AY279" s="222" t="s">
        <v>129</v>
      </c>
    </row>
    <row r="280" spans="1:65" s="2" customFormat="1" ht="24.2" customHeight="1">
      <c r="A280" s="33"/>
      <c r="B280" s="34"/>
      <c r="C280" s="186" t="s">
        <v>341</v>
      </c>
      <c r="D280" s="186" t="s">
        <v>132</v>
      </c>
      <c r="E280" s="187" t="s">
        <v>461</v>
      </c>
      <c r="F280" s="188" t="s">
        <v>462</v>
      </c>
      <c r="G280" s="189" t="s">
        <v>135</v>
      </c>
      <c r="H280" s="190">
        <v>183.652</v>
      </c>
      <c r="I280" s="191"/>
      <c r="J280" s="192">
        <f>ROUND(I280*H280,2)</f>
        <v>0</v>
      </c>
      <c r="K280" s="193"/>
      <c r="L280" s="38"/>
      <c r="M280" s="194" t="s">
        <v>1</v>
      </c>
      <c r="N280" s="195" t="s">
        <v>37</v>
      </c>
      <c r="O280" s="70"/>
      <c r="P280" s="196">
        <f>O280*H280</f>
        <v>0</v>
      </c>
      <c r="Q280" s="196">
        <v>0</v>
      </c>
      <c r="R280" s="196">
        <f>Q280*H280</f>
        <v>0</v>
      </c>
      <c r="S280" s="196">
        <v>0</v>
      </c>
      <c r="T280" s="197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98" t="s">
        <v>171</v>
      </c>
      <c r="AT280" s="198" t="s">
        <v>132</v>
      </c>
      <c r="AU280" s="198" t="s">
        <v>82</v>
      </c>
      <c r="AY280" s="16" t="s">
        <v>129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6" t="s">
        <v>80</v>
      </c>
      <c r="BK280" s="199">
        <f>ROUND(I280*H280,2)</f>
        <v>0</v>
      </c>
      <c r="BL280" s="16" t="s">
        <v>171</v>
      </c>
      <c r="BM280" s="198" t="s">
        <v>344</v>
      </c>
    </row>
    <row r="281" spans="2:51" s="13" customFormat="1" ht="12">
      <c r="B281" s="200"/>
      <c r="C281" s="201"/>
      <c r="D281" s="202" t="s">
        <v>137</v>
      </c>
      <c r="E281" s="203" t="s">
        <v>1</v>
      </c>
      <c r="F281" s="204" t="s">
        <v>474</v>
      </c>
      <c r="G281" s="201"/>
      <c r="H281" s="205">
        <v>119.408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137</v>
      </c>
      <c r="AU281" s="211" t="s">
        <v>82</v>
      </c>
      <c r="AV281" s="13" t="s">
        <v>82</v>
      </c>
      <c r="AW281" s="13" t="s">
        <v>29</v>
      </c>
      <c r="AX281" s="13" t="s">
        <v>72</v>
      </c>
      <c r="AY281" s="211" t="s">
        <v>129</v>
      </c>
    </row>
    <row r="282" spans="2:51" s="13" customFormat="1" ht="12">
      <c r="B282" s="200"/>
      <c r="C282" s="201"/>
      <c r="D282" s="202" t="s">
        <v>137</v>
      </c>
      <c r="E282" s="203" t="s">
        <v>1</v>
      </c>
      <c r="F282" s="204" t="s">
        <v>475</v>
      </c>
      <c r="G282" s="201"/>
      <c r="H282" s="205">
        <v>13.44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137</v>
      </c>
      <c r="AU282" s="211" t="s">
        <v>82</v>
      </c>
      <c r="AV282" s="13" t="s">
        <v>82</v>
      </c>
      <c r="AW282" s="13" t="s">
        <v>29</v>
      </c>
      <c r="AX282" s="13" t="s">
        <v>72</v>
      </c>
      <c r="AY282" s="211" t="s">
        <v>129</v>
      </c>
    </row>
    <row r="283" spans="2:51" s="13" customFormat="1" ht="12">
      <c r="B283" s="200"/>
      <c r="C283" s="201"/>
      <c r="D283" s="202" t="s">
        <v>137</v>
      </c>
      <c r="E283" s="203" t="s">
        <v>1</v>
      </c>
      <c r="F283" s="204" t="s">
        <v>481</v>
      </c>
      <c r="G283" s="201"/>
      <c r="H283" s="205">
        <v>73.54</v>
      </c>
      <c r="I283" s="206"/>
      <c r="J283" s="201"/>
      <c r="K283" s="201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137</v>
      </c>
      <c r="AU283" s="211" t="s">
        <v>82</v>
      </c>
      <c r="AV283" s="13" t="s">
        <v>82</v>
      </c>
      <c r="AW283" s="13" t="s">
        <v>29</v>
      </c>
      <c r="AX283" s="13" t="s">
        <v>72</v>
      </c>
      <c r="AY283" s="211" t="s">
        <v>129</v>
      </c>
    </row>
    <row r="284" spans="2:51" s="13" customFormat="1" ht="12">
      <c r="B284" s="200"/>
      <c r="C284" s="201"/>
      <c r="D284" s="202" t="s">
        <v>137</v>
      </c>
      <c r="E284" s="203" t="s">
        <v>1</v>
      </c>
      <c r="F284" s="204" t="s">
        <v>476</v>
      </c>
      <c r="G284" s="201"/>
      <c r="H284" s="205">
        <v>-17.736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137</v>
      </c>
      <c r="AU284" s="211" t="s">
        <v>82</v>
      </c>
      <c r="AV284" s="13" t="s">
        <v>82</v>
      </c>
      <c r="AW284" s="13" t="s">
        <v>29</v>
      </c>
      <c r="AX284" s="13" t="s">
        <v>72</v>
      </c>
      <c r="AY284" s="211" t="s">
        <v>129</v>
      </c>
    </row>
    <row r="285" spans="2:51" s="13" customFormat="1" ht="12">
      <c r="B285" s="200"/>
      <c r="C285" s="201"/>
      <c r="D285" s="202" t="s">
        <v>137</v>
      </c>
      <c r="E285" s="203" t="s">
        <v>1</v>
      </c>
      <c r="F285" s="204" t="s">
        <v>477</v>
      </c>
      <c r="G285" s="201"/>
      <c r="H285" s="205">
        <v>-1.8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137</v>
      </c>
      <c r="AU285" s="211" t="s">
        <v>82</v>
      </c>
      <c r="AV285" s="13" t="s">
        <v>82</v>
      </c>
      <c r="AW285" s="13" t="s">
        <v>29</v>
      </c>
      <c r="AX285" s="13" t="s">
        <v>72</v>
      </c>
      <c r="AY285" s="211" t="s">
        <v>129</v>
      </c>
    </row>
    <row r="286" spans="2:51" s="13" customFormat="1" ht="12">
      <c r="B286" s="200"/>
      <c r="C286" s="201"/>
      <c r="D286" s="202" t="s">
        <v>137</v>
      </c>
      <c r="E286" s="203" t="s">
        <v>1</v>
      </c>
      <c r="F286" s="204" t="s">
        <v>478</v>
      </c>
      <c r="G286" s="201"/>
      <c r="H286" s="205">
        <v>-3.2</v>
      </c>
      <c r="I286" s="206"/>
      <c r="J286" s="201"/>
      <c r="K286" s="201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137</v>
      </c>
      <c r="AU286" s="211" t="s">
        <v>82</v>
      </c>
      <c r="AV286" s="13" t="s">
        <v>82</v>
      </c>
      <c r="AW286" s="13" t="s">
        <v>29</v>
      </c>
      <c r="AX286" s="13" t="s">
        <v>72</v>
      </c>
      <c r="AY286" s="211" t="s">
        <v>129</v>
      </c>
    </row>
    <row r="287" spans="2:51" s="14" customFormat="1" ht="12">
      <c r="B287" s="212"/>
      <c r="C287" s="213"/>
      <c r="D287" s="202" t="s">
        <v>137</v>
      </c>
      <c r="E287" s="214" t="s">
        <v>1</v>
      </c>
      <c r="F287" s="215" t="s">
        <v>139</v>
      </c>
      <c r="G287" s="213"/>
      <c r="H287" s="216">
        <v>183.65200000000004</v>
      </c>
      <c r="I287" s="217"/>
      <c r="J287" s="213"/>
      <c r="K287" s="213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137</v>
      </c>
      <c r="AU287" s="222" t="s">
        <v>82</v>
      </c>
      <c r="AV287" s="14" t="s">
        <v>136</v>
      </c>
      <c r="AW287" s="14" t="s">
        <v>29</v>
      </c>
      <c r="AX287" s="14" t="s">
        <v>80</v>
      </c>
      <c r="AY287" s="222" t="s">
        <v>129</v>
      </c>
    </row>
    <row r="288" spans="1:65" s="2" customFormat="1" ht="33" customHeight="1">
      <c r="A288" s="33"/>
      <c r="B288" s="34"/>
      <c r="C288" s="186" t="s">
        <v>247</v>
      </c>
      <c r="D288" s="186" t="s">
        <v>132</v>
      </c>
      <c r="E288" s="187" t="s">
        <v>465</v>
      </c>
      <c r="F288" s="188" t="s">
        <v>466</v>
      </c>
      <c r="G288" s="189" t="s">
        <v>135</v>
      </c>
      <c r="H288" s="190">
        <v>183.652</v>
      </c>
      <c r="I288" s="191"/>
      <c r="J288" s="192">
        <f>ROUND(I288*H288,2)</f>
        <v>0</v>
      </c>
      <c r="K288" s="193"/>
      <c r="L288" s="38"/>
      <c r="M288" s="194" t="s">
        <v>1</v>
      </c>
      <c r="N288" s="195" t="s">
        <v>37</v>
      </c>
      <c r="O288" s="70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8" t="s">
        <v>171</v>
      </c>
      <c r="AT288" s="198" t="s">
        <v>132</v>
      </c>
      <c r="AU288" s="198" t="s">
        <v>82</v>
      </c>
      <c r="AY288" s="16" t="s">
        <v>129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16" t="s">
        <v>80</v>
      </c>
      <c r="BK288" s="199">
        <f>ROUND(I288*H288,2)</f>
        <v>0</v>
      </c>
      <c r="BL288" s="16" t="s">
        <v>171</v>
      </c>
      <c r="BM288" s="198" t="s">
        <v>347</v>
      </c>
    </row>
    <row r="289" spans="2:51" s="13" customFormat="1" ht="12">
      <c r="B289" s="200"/>
      <c r="C289" s="201"/>
      <c r="D289" s="202" t="s">
        <v>137</v>
      </c>
      <c r="E289" s="203" t="s">
        <v>1</v>
      </c>
      <c r="F289" s="204" t="s">
        <v>474</v>
      </c>
      <c r="G289" s="201"/>
      <c r="H289" s="205">
        <v>119.408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137</v>
      </c>
      <c r="AU289" s="211" t="s">
        <v>82</v>
      </c>
      <c r="AV289" s="13" t="s">
        <v>82</v>
      </c>
      <c r="AW289" s="13" t="s">
        <v>29</v>
      </c>
      <c r="AX289" s="13" t="s">
        <v>72</v>
      </c>
      <c r="AY289" s="211" t="s">
        <v>129</v>
      </c>
    </row>
    <row r="290" spans="2:51" s="13" customFormat="1" ht="12">
      <c r="B290" s="200"/>
      <c r="C290" s="201"/>
      <c r="D290" s="202" t="s">
        <v>137</v>
      </c>
      <c r="E290" s="203" t="s">
        <v>1</v>
      </c>
      <c r="F290" s="204" t="s">
        <v>475</v>
      </c>
      <c r="G290" s="201"/>
      <c r="H290" s="205">
        <v>13.44</v>
      </c>
      <c r="I290" s="206"/>
      <c r="J290" s="201"/>
      <c r="K290" s="201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137</v>
      </c>
      <c r="AU290" s="211" t="s">
        <v>82</v>
      </c>
      <c r="AV290" s="13" t="s">
        <v>82</v>
      </c>
      <c r="AW290" s="13" t="s">
        <v>29</v>
      </c>
      <c r="AX290" s="13" t="s">
        <v>72</v>
      </c>
      <c r="AY290" s="211" t="s">
        <v>129</v>
      </c>
    </row>
    <row r="291" spans="2:51" s="13" customFormat="1" ht="12">
      <c r="B291" s="200"/>
      <c r="C291" s="201"/>
      <c r="D291" s="202" t="s">
        <v>137</v>
      </c>
      <c r="E291" s="203" t="s">
        <v>1</v>
      </c>
      <c r="F291" s="204" t="s">
        <v>481</v>
      </c>
      <c r="G291" s="201"/>
      <c r="H291" s="205">
        <v>73.54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137</v>
      </c>
      <c r="AU291" s="211" t="s">
        <v>82</v>
      </c>
      <c r="AV291" s="13" t="s">
        <v>82</v>
      </c>
      <c r="AW291" s="13" t="s">
        <v>29</v>
      </c>
      <c r="AX291" s="13" t="s">
        <v>72</v>
      </c>
      <c r="AY291" s="211" t="s">
        <v>129</v>
      </c>
    </row>
    <row r="292" spans="2:51" s="13" customFormat="1" ht="12">
      <c r="B292" s="200"/>
      <c r="C292" s="201"/>
      <c r="D292" s="202" t="s">
        <v>137</v>
      </c>
      <c r="E292" s="203" t="s">
        <v>1</v>
      </c>
      <c r="F292" s="204" t="s">
        <v>476</v>
      </c>
      <c r="G292" s="201"/>
      <c r="H292" s="205">
        <v>-17.736</v>
      </c>
      <c r="I292" s="206"/>
      <c r="J292" s="201"/>
      <c r="K292" s="201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137</v>
      </c>
      <c r="AU292" s="211" t="s">
        <v>82</v>
      </c>
      <c r="AV292" s="13" t="s">
        <v>82</v>
      </c>
      <c r="AW292" s="13" t="s">
        <v>29</v>
      </c>
      <c r="AX292" s="13" t="s">
        <v>72</v>
      </c>
      <c r="AY292" s="211" t="s">
        <v>129</v>
      </c>
    </row>
    <row r="293" spans="2:51" s="13" customFormat="1" ht="12">
      <c r="B293" s="200"/>
      <c r="C293" s="201"/>
      <c r="D293" s="202" t="s">
        <v>137</v>
      </c>
      <c r="E293" s="203" t="s">
        <v>1</v>
      </c>
      <c r="F293" s="204" t="s">
        <v>477</v>
      </c>
      <c r="G293" s="201"/>
      <c r="H293" s="205">
        <v>-1.8</v>
      </c>
      <c r="I293" s="206"/>
      <c r="J293" s="201"/>
      <c r="K293" s="201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137</v>
      </c>
      <c r="AU293" s="211" t="s">
        <v>82</v>
      </c>
      <c r="AV293" s="13" t="s">
        <v>82</v>
      </c>
      <c r="AW293" s="13" t="s">
        <v>29</v>
      </c>
      <c r="AX293" s="13" t="s">
        <v>72</v>
      </c>
      <c r="AY293" s="211" t="s">
        <v>129</v>
      </c>
    </row>
    <row r="294" spans="2:51" s="13" customFormat="1" ht="12">
      <c r="B294" s="200"/>
      <c r="C294" s="201"/>
      <c r="D294" s="202" t="s">
        <v>137</v>
      </c>
      <c r="E294" s="203" t="s">
        <v>1</v>
      </c>
      <c r="F294" s="204" t="s">
        <v>478</v>
      </c>
      <c r="G294" s="201"/>
      <c r="H294" s="205">
        <v>-3.2</v>
      </c>
      <c r="I294" s="206"/>
      <c r="J294" s="201"/>
      <c r="K294" s="201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137</v>
      </c>
      <c r="AU294" s="211" t="s">
        <v>82</v>
      </c>
      <c r="AV294" s="13" t="s">
        <v>82</v>
      </c>
      <c r="AW294" s="13" t="s">
        <v>29</v>
      </c>
      <c r="AX294" s="13" t="s">
        <v>72</v>
      </c>
      <c r="AY294" s="211" t="s">
        <v>129</v>
      </c>
    </row>
    <row r="295" spans="2:51" s="14" customFormat="1" ht="12">
      <c r="B295" s="212"/>
      <c r="C295" s="213"/>
      <c r="D295" s="202" t="s">
        <v>137</v>
      </c>
      <c r="E295" s="214" t="s">
        <v>1</v>
      </c>
      <c r="F295" s="215" t="s">
        <v>139</v>
      </c>
      <c r="G295" s="213"/>
      <c r="H295" s="216">
        <v>183.65200000000004</v>
      </c>
      <c r="I295" s="217"/>
      <c r="J295" s="213"/>
      <c r="K295" s="213"/>
      <c r="L295" s="218"/>
      <c r="M295" s="235"/>
      <c r="N295" s="236"/>
      <c r="O295" s="236"/>
      <c r="P295" s="236"/>
      <c r="Q295" s="236"/>
      <c r="R295" s="236"/>
      <c r="S295" s="236"/>
      <c r="T295" s="237"/>
      <c r="AT295" s="222" t="s">
        <v>137</v>
      </c>
      <c r="AU295" s="222" t="s">
        <v>82</v>
      </c>
      <c r="AV295" s="14" t="s">
        <v>136</v>
      </c>
      <c r="AW295" s="14" t="s">
        <v>29</v>
      </c>
      <c r="AX295" s="14" t="s">
        <v>80</v>
      </c>
      <c r="AY295" s="222" t="s">
        <v>129</v>
      </c>
    </row>
    <row r="296" spans="1:31" s="2" customFormat="1" ht="6.95" customHeight="1">
      <c r="A296" s="33"/>
      <c r="B296" s="53"/>
      <c r="C296" s="54"/>
      <c r="D296" s="54"/>
      <c r="E296" s="54"/>
      <c r="F296" s="54"/>
      <c r="G296" s="54"/>
      <c r="H296" s="54"/>
      <c r="I296" s="54"/>
      <c r="J296" s="54"/>
      <c r="K296" s="54"/>
      <c r="L296" s="38"/>
      <c r="M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</row>
  </sheetData>
  <sheetProtection algorithmName="SHA-512" hashValue="Maborc7sZZRVdJe1vmLySrMoDCR5XkdIp2bpJoBCcgvX/8yw+eIHzKZroWD/C+AaNaq7LDCoB7zug/5AYs81Ag==" saltValue="gpwU4qhJ3Pb2yovmX30dWObr/ER76mcrtqjOYSO9C2DZloe8/81EVL7J0vDxoXgdu3BAMZI7sV8t5V75R50lew==" spinCount="100000" sheet="1" objects="1" scenarios="1" formatColumns="0" formatRows="0" autoFilter="0"/>
  <autoFilter ref="C129:K295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6" t="s">
        <v>88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82</v>
      </c>
    </row>
    <row r="4" spans="2:46" s="1" customFormat="1" ht="24.95" customHeight="1">
      <c r="B4" s="19"/>
      <c r="D4" s="109" t="s">
        <v>89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8" t="str">
        <f>'Rekapitulace stavby'!K6</f>
        <v>Modernizace 5. Zakladni skoly v Chebu - SO 04 a SO 05</v>
      </c>
      <c r="F7" s="289"/>
      <c r="G7" s="289"/>
      <c r="H7" s="289"/>
      <c r="L7" s="19"/>
    </row>
    <row r="8" spans="1:31" s="2" customFormat="1" ht="12" customHeight="1">
      <c r="A8" s="33"/>
      <c r="B8" s="38"/>
      <c r="C8" s="33"/>
      <c r="D8" s="111" t="s">
        <v>90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90" t="s">
        <v>535</v>
      </c>
      <c r="F9" s="291"/>
      <c r="G9" s="291"/>
      <c r="H9" s="29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44771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25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26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2" t="str">
        <f>'Rekapitulace stavby'!E14</f>
        <v>Vyplň údaj</v>
      </c>
      <c r="F18" s="293"/>
      <c r="G18" s="293"/>
      <c r="H18" s="293"/>
      <c r="I18" s="111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28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25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30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25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31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4" t="s">
        <v>1</v>
      </c>
      <c r="F27" s="294"/>
      <c r="G27" s="294"/>
      <c r="H27" s="294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32</v>
      </c>
      <c r="E30" s="33"/>
      <c r="F30" s="33"/>
      <c r="G30" s="33"/>
      <c r="H30" s="33"/>
      <c r="I30" s="33"/>
      <c r="J30" s="119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34</v>
      </c>
      <c r="G32" s="33"/>
      <c r="H32" s="33"/>
      <c r="I32" s="120" t="s">
        <v>33</v>
      </c>
      <c r="J32" s="120" t="s">
        <v>35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36</v>
      </c>
      <c r="E33" s="111" t="s">
        <v>37</v>
      </c>
      <c r="F33" s="122">
        <f>ROUND((SUM(BE120:BE150)),2)</f>
        <v>0</v>
      </c>
      <c r="G33" s="33"/>
      <c r="H33" s="33"/>
      <c r="I33" s="123">
        <v>0.21</v>
      </c>
      <c r="J33" s="122">
        <f>ROUND(((SUM(BE120:BE150))*I33),2)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38</v>
      </c>
      <c r="F34" s="122">
        <f>ROUND((SUM(BF120:BF150)),2)</f>
        <v>0</v>
      </c>
      <c r="G34" s="33"/>
      <c r="H34" s="33"/>
      <c r="I34" s="123">
        <v>0.15</v>
      </c>
      <c r="J34" s="122">
        <f>ROUND(((SUM(BF120:BF150))*I34),2)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39</v>
      </c>
      <c r="F35" s="122">
        <f>ROUND((SUM(BG120:BG150)),2)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40</v>
      </c>
      <c r="F36" s="122">
        <f>ROUND((SUM(BH120:BH150)),2)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41</v>
      </c>
      <c r="F37" s="122">
        <f>ROUND((SUM(BI120:BI150)),2)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42</v>
      </c>
      <c r="E39" s="126"/>
      <c r="F39" s="126"/>
      <c r="G39" s="127" t="s">
        <v>43</v>
      </c>
      <c r="H39" s="128" t="s">
        <v>44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45</v>
      </c>
      <c r="E50" s="132"/>
      <c r="F50" s="132"/>
      <c r="G50" s="131" t="s">
        <v>46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3" t="s">
        <v>47</v>
      </c>
      <c r="E61" s="134"/>
      <c r="F61" s="135" t="s">
        <v>48</v>
      </c>
      <c r="G61" s="133" t="s">
        <v>47</v>
      </c>
      <c r="H61" s="134"/>
      <c r="I61" s="134"/>
      <c r="J61" s="136" t="s">
        <v>48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1" t="s">
        <v>49</v>
      </c>
      <c r="E65" s="137"/>
      <c r="F65" s="137"/>
      <c r="G65" s="131" t="s">
        <v>50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3" t="s">
        <v>47</v>
      </c>
      <c r="E76" s="134"/>
      <c r="F76" s="135" t="s">
        <v>48</v>
      </c>
      <c r="G76" s="133" t="s">
        <v>47</v>
      </c>
      <c r="H76" s="134"/>
      <c r="I76" s="134"/>
      <c r="J76" s="136" t="s">
        <v>48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6" t="str">
        <f>E7</f>
        <v>Modernizace 5. Zakladni skoly v Chebu - SO 04 a SO 05</v>
      </c>
      <c r="F85" s="287"/>
      <c r="G85" s="287"/>
      <c r="H85" s="28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55" t="str">
        <f>E9</f>
        <v>SO 01 - Elektroinstalace</v>
      </c>
      <c r="F87" s="285"/>
      <c r="G87" s="285"/>
      <c r="H87" s="285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44771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93</v>
      </c>
      <c r="D94" s="143"/>
      <c r="E94" s="143"/>
      <c r="F94" s="143"/>
      <c r="G94" s="143"/>
      <c r="H94" s="143"/>
      <c r="I94" s="143"/>
      <c r="J94" s="144" t="s">
        <v>94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95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96</v>
      </c>
    </row>
    <row r="97" spans="2:12" s="9" customFormat="1" ht="24.95" customHeight="1">
      <c r="B97" s="146"/>
      <c r="C97" s="147"/>
      <c r="D97" s="148" t="s">
        <v>536</v>
      </c>
      <c r="E97" s="149"/>
      <c r="F97" s="149"/>
      <c r="G97" s="149"/>
      <c r="H97" s="149"/>
      <c r="I97" s="149"/>
      <c r="J97" s="150">
        <f>J121</f>
        <v>0</v>
      </c>
      <c r="K97" s="147"/>
      <c r="L97" s="151"/>
    </row>
    <row r="98" spans="2:12" s="10" customFormat="1" ht="19.9" customHeight="1">
      <c r="B98" s="152"/>
      <c r="C98" s="153"/>
      <c r="D98" s="154" t="s">
        <v>537</v>
      </c>
      <c r="E98" s="155"/>
      <c r="F98" s="155"/>
      <c r="G98" s="155"/>
      <c r="H98" s="155"/>
      <c r="I98" s="155"/>
      <c r="J98" s="156">
        <f>J122</f>
        <v>0</v>
      </c>
      <c r="K98" s="153"/>
      <c r="L98" s="157"/>
    </row>
    <row r="99" spans="2:12" s="10" customFormat="1" ht="14.85" customHeight="1">
      <c r="B99" s="152"/>
      <c r="C99" s="153"/>
      <c r="D99" s="154" t="s">
        <v>538</v>
      </c>
      <c r="E99" s="155"/>
      <c r="F99" s="155"/>
      <c r="G99" s="155"/>
      <c r="H99" s="155"/>
      <c r="I99" s="155"/>
      <c r="J99" s="156">
        <f>J123</f>
        <v>0</v>
      </c>
      <c r="K99" s="153"/>
      <c r="L99" s="157"/>
    </row>
    <row r="100" spans="2:12" s="10" customFormat="1" ht="14.85" customHeight="1">
      <c r="B100" s="152"/>
      <c r="C100" s="153"/>
      <c r="D100" s="154" t="s">
        <v>539</v>
      </c>
      <c r="E100" s="155"/>
      <c r="F100" s="155"/>
      <c r="G100" s="155"/>
      <c r="H100" s="155"/>
      <c r="I100" s="155"/>
      <c r="J100" s="156">
        <f>J144</f>
        <v>0</v>
      </c>
      <c r="K100" s="153"/>
      <c r="L100" s="157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114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86" t="str">
        <f>E7</f>
        <v>Modernizace 5. Zakladni skoly v Chebu - SO 04 a SO 05</v>
      </c>
      <c r="F110" s="287"/>
      <c r="G110" s="287"/>
      <c r="H110" s="287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90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55" t="str">
        <f>E9</f>
        <v>SO 01 - Elektroinstalace</v>
      </c>
      <c r="F112" s="285"/>
      <c r="G112" s="285"/>
      <c r="H112" s="28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F12</f>
        <v xml:space="preserve"> </v>
      </c>
      <c r="G114" s="35"/>
      <c r="H114" s="35"/>
      <c r="I114" s="28" t="s">
        <v>22</v>
      </c>
      <c r="J114" s="65">
        <f>IF(J12="","",J12)</f>
        <v>44771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23</v>
      </c>
      <c r="D116" s="35"/>
      <c r="E116" s="35"/>
      <c r="F116" s="26" t="str">
        <f>E15</f>
        <v xml:space="preserve"> </v>
      </c>
      <c r="G116" s="35"/>
      <c r="H116" s="35"/>
      <c r="I116" s="28" t="s">
        <v>28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26</v>
      </c>
      <c r="D117" s="35"/>
      <c r="E117" s="35"/>
      <c r="F117" s="26" t="str">
        <f>IF(E18="","",E18)</f>
        <v>Vyplň údaj</v>
      </c>
      <c r="G117" s="35"/>
      <c r="H117" s="35"/>
      <c r="I117" s="28" t="s">
        <v>30</v>
      </c>
      <c r="J117" s="31" t="str">
        <f>E24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8"/>
      <c r="B119" s="159"/>
      <c r="C119" s="160" t="s">
        <v>115</v>
      </c>
      <c r="D119" s="161" t="s">
        <v>57</v>
      </c>
      <c r="E119" s="161" t="s">
        <v>53</v>
      </c>
      <c r="F119" s="161" t="s">
        <v>54</v>
      </c>
      <c r="G119" s="161" t="s">
        <v>116</v>
      </c>
      <c r="H119" s="161" t="s">
        <v>117</v>
      </c>
      <c r="I119" s="161" t="s">
        <v>118</v>
      </c>
      <c r="J119" s="162" t="s">
        <v>94</v>
      </c>
      <c r="K119" s="163" t="s">
        <v>119</v>
      </c>
      <c r="L119" s="164"/>
      <c r="M119" s="74" t="s">
        <v>1</v>
      </c>
      <c r="N119" s="75" t="s">
        <v>36</v>
      </c>
      <c r="O119" s="75" t="s">
        <v>120</v>
      </c>
      <c r="P119" s="75" t="s">
        <v>121</v>
      </c>
      <c r="Q119" s="75" t="s">
        <v>122</v>
      </c>
      <c r="R119" s="75" t="s">
        <v>123</v>
      </c>
      <c r="S119" s="75" t="s">
        <v>124</v>
      </c>
      <c r="T119" s="76" t="s">
        <v>125</v>
      </c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63" s="2" customFormat="1" ht="22.9" customHeight="1">
      <c r="A120" s="33"/>
      <c r="B120" s="34"/>
      <c r="C120" s="81" t="s">
        <v>126</v>
      </c>
      <c r="D120" s="35"/>
      <c r="E120" s="35"/>
      <c r="F120" s="35"/>
      <c r="G120" s="35"/>
      <c r="H120" s="35"/>
      <c r="I120" s="35"/>
      <c r="J120" s="165">
        <f>BK120</f>
        <v>0</v>
      </c>
      <c r="K120" s="35"/>
      <c r="L120" s="38"/>
      <c r="M120" s="77"/>
      <c r="N120" s="166"/>
      <c r="O120" s="78"/>
      <c r="P120" s="167">
        <f>P121</f>
        <v>0</v>
      </c>
      <c r="Q120" s="78"/>
      <c r="R120" s="167">
        <f>R121</f>
        <v>0</v>
      </c>
      <c r="S120" s="78"/>
      <c r="T120" s="168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71</v>
      </c>
      <c r="AU120" s="16" t="s">
        <v>96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71</v>
      </c>
      <c r="E121" s="173" t="s">
        <v>228</v>
      </c>
      <c r="F121" s="173" t="s">
        <v>540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</f>
        <v>0</v>
      </c>
      <c r="Q121" s="178"/>
      <c r="R121" s="179">
        <f>R122</f>
        <v>0</v>
      </c>
      <c r="S121" s="178"/>
      <c r="T121" s="180">
        <f>T122</f>
        <v>0</v>
      </c>
      <c r="AR121" s="181" t="s">
        <v>82</v>
      </c>
      <c r="AT121" s="182" t="s">
        <v>71</v>
      </c>
      <c r="AU121" s="182" t="s">
        <v>72</v>
      </c>
      <c r="AY121" s="181" t="s">
        <v>129</v>
      </c>
      <c r="BK121" s="183">
        <f>BK122</f>
        <v>0</v>
      </c>
    </row>
    <row r="122" spans="2:63" s="12" customFormat="1" ht="22.9" customHeight="1">
      <c r="B122" s="170"/>
      <c r="C122" s="171"/>
      <c r="D122" s="172" t="s">
        <v>71</v>
      </c>
      <c r="E122" s="184" t="s">
        <v>362</v>
      </c>
      <c r="F122" s="184" t="s">
        <v>541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P123+P144</f>
        <v>0</v>
      </c>
      <c r="Q122" s="178"/>
      <c r="R122" s="179">
        <f>R123+R144</f>
        <v>0</v>
      </c>
      <c r="S122" s="178"/>
      <c r="T122" s="180">
        <f>T123+T144</f>
        <v>0</v>
      </c>
      <c r="AR122" s="181" t="s">
        <v>82</v>
      </c>
      <c r="AT122" s="182" t="s">
        <v>71</v>
      </c>
      <c r="AU122" s="182" t="s">
        <v>80</v>
      </c>
      <c r="AY122" s="181" t="s">
        <v>129</v>
      </c>
      <c r="BK122" s="183">
        <f>BK123+BK144</f>
        <v>0</v>
      </c>
    </row>
    <row r="123" spans="2:63" s="12" customFormat="1" ht="20.85" customHeight="1">
      <c r="B123" s="170"/>
      <c r="C123" s="171"/>
      <c r="D123" s="172" t="s">
        <v>71</v>
      </c>
      <c r="E123" s="184" t="s">
        <v>542</v>
      </c>
      <c r="F123" s="184" t="s">
        <v>543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SUM(P124:P143)</f>
        <v>0</v>
      </c>
      <c r="Q123" s="178"/>
      <c r="R123" s="179">
        <f>SUM(R124:R143)</f>
        <v>0</v>
      </c>
      <c r="S123" s="178"/>
      <c r="T123" s="180">
        <f>SUM(T124:T143)</f>
        <v>0</v>
      </c>
      <c r="AR123" s="181" t="s">
        <v>80</v>
      </c>
      <c r="AT123" s="182" t="s">
        <v>71</v>
      </c>
      <c r="AU123" s="182" t="s">
        <v>82</v>
      </c>
      <c r="AY123" s="181" t="s">
        <v>129</v>
      </c>
      <c r="BK123" s="183">
        <f>SUM(BK124:BK143)</f>
        <v>0</v>
      </c>
    </row>
    <row r="124" spans="1:65" s="2" customFormat="1" ht="16.5" customHeight="1">
      <c r="A124" s="33"/>
      <c r="B124" s="34"/>
      <c r="C124" s="186" t="s">
        <v>80</v>
      </c>
      <c r="D124" s="186" t="s">
        <v>132</v>
      </c>
      <c r="E124" s="187" t="s">
        <v>544</v>
      </c>
      <c r="F124" s="188" t="s">
        <v>545</v>
      </c>
      <c r="G124" s="189" t="s">
        <v>546</v>
      </c>
      <c r="H124" s="190">
        <v>9</v>
      </c>
      <c r="I124" s="191"/>
      <c r="J124" s="192">
        <f aca="true" t="shared" si="0" ref="J124:J143">ROUND(I124*H124,2)</f>
        <v>0</v>
      </c>
      <c r="K124" s="193"/>
      <c r="L124" s="38"/>
      <c r="M124" s="194" t="s">
        <v>1</v>
      </c>
      <c r="N124" s="195" t="s">
        <v>37</v>
      </c>
      <c r="O124" s="70"/>
      <c r="P124" s="196">
        <f aca="true" t="shared" si="1" ref="P124:P143">O124*H124</f>
        <v>0</v>
      </c>
      <c r="Q124" s="196">
        <v>0</v>
      </c>
      <c r="R124" s="196">
        <f aca="true" t="shared" si="2" ref="R124:R143">Q124*H124</f>
        <v>0</v>
      </c>
      <c r="S124" s="196">
        <v>0</v>
      </c>
      <c r="T124" s="197">
        <f aca="true" t="shared" si="3" ref="T124:T143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8" t="s">
        <v>136</v>
      </c>
      <c r="AT124" s="198" t="s">
        <v>132</v>
      </c>
      <c r="AU124" s="198" t="s">
        <v>130</v>
      </c>
      <c r="AY124" s="16" t="s">
        <v>129</v>
      </c>
      <c r="BE124" s="199">
        <f aca="true" t="shared" si="4" ref="BE124:BE143">IF(N124="základní",J124,0)</f>
        <v>0</v>
      </c>
      <c r="BF124" s="199">
        <f aca="true" t="shared" si="5" ref="BF124:BF143">IF(N124="snížená",J124,0)</f>
        <v>0</v>
      </c>
      <c r="BG124" s="199">
        <f aca="true" t="shared" si="6" ref="BG124:BG143">IF(N124="zákl. přenesená",J124,0)</f>
        <v>0</v>
      </c>
      <c r="BH124" s="199">
        <f aca="true" t="shared" si="7" ref="BH124:BH143">IF(N124="sníž. přenesená",J124,0)</f>
        <v>0</v>
      </c>
      <c r="BI124" s="199">
        <f aca="true" t="shared" si="8" ref="BI124:BI143">IF(N124="nulová",J124,0)</f>
        <v>0</v>
      </c>
      <c r="BJ124" s="16" t="s">
        <v>80</v>
      </c>
      <c r="BK124" s="199">
        <f aca="true" t="shared" si="9" ref="BK124:BK143">ROUND(I124*H124,2)</f>
        <v>0</v>
      </c>
      <c r="BL124" s="16" t="s">
        <v>136</v>
      </c>
      <c r="BM124" s="198" t="s">
        <v>547</v>
      </c>
    </row>
    <row r="125" spans="1:65" s="2" customFormat="1" ht="16.5" customHeight="1">
      <c r="A125" s="33"/>
      <c r="B125" s="34"/>
      <c r="C125" s="186" t="s">
        <v>82</v>
      </c>
      <c r="D125" s="186" t="s">
        <v>132</v>
      </c>
      <c r="E125" s="187" t="s">
        <v>548</v>
      </c>
      <c r="F125" s="188" t="s">
        <v>549</v>
      </c>
      <c r="G125" s="189" t="s">
        <v>142</v>
      </c>
      <c r="H125" s="190">
        <v>580</v>
      </c>
      <c r="I125" s="191"/>
      <c r="J125" s="192">
        <f t="shared" si="0"/>
        <v>0</v>
      </c>
      <c r="K125" s="193"/>
      <c r="L125" s="38"/>
      <c r="M125" s="194" t="s">
        <v>1</v>
      </c>
      <c r="N125" s="195" t="s">
        <v>37</v>
      </c>
      <c r="O125" s="70"/>
      <c r="P125" s="196">
        <f t="shared" si="1"/>
        <v>0</v>
      </c>
      <c r="Q125" s="196">
        <v>0</v>
      </c>
      <c r="R125" s="196">
        <f t="shared" si="2"/>
        <v>0</v>
      </c>
      <c r="S125" s="196">
        <v>0</v>
      </c>
      <c r="T125" s="197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8" t="s">
        <v>136</v>
      </c>
      <c r="AT125" s="198" t="s">
        <v>132</v>
      </c>
      <c r="AU125" s="198" t="s">
        <v>130</v>
      </c>
      <c r="AY125" s="16" t="s">
        <v>129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6" t="s">
        <v>80</v>
      </c>
      <c r="BK125" s="199">
        <f t="shared" si="9"/>
        <v>0</v>
      </c>
      <c r="BL125" s="16" t="s">
        <v>136</v>
      </c>
      <c r="BM125" s="198" t="s">
        <v>550</v>
      </c>
    </row>
    <row r="126" spans="1:65" s="2" customFormat="1" ht="16.5" customHeight="1">
      <c r="A126" s="33"/>
      <c r="B126" s="34"/>
      <c r="C126" s="186" t="s">
        <v>130</v>
      </c>
      <c r="D126" s="186" t="s">
        <v>132</v>
      </c>
      <c r="E126" s="187" t="s">
        <v>551</v>
      </c>
      <c r="F126" s="188" t="s">
        <v>552</v>
      </c>
      <c r="G126" s="189" t="s">
        <v>142</v>
      </c>
      <c r="H126" s="190">
        <v>250</v>
      </c>
      <c r="I126" s="191"/>
      <c r="J126" s="192">
        <f t="shared" si="0"/>
        <v>0</v>
      </c>
      <c r="K126" s="193"/>
      <c r="L126" s="38"/>
      <c r="M126" s="194" t="s">
        <v>1</v>
      </c>
      <c r="N126" s="195" t="s">
        <v>37</v>
      </c>
      <c r="O126" s="70"/>
      <c r="P126" s="196">
        <f t="shared" si="1"/>
        <v>0</v>
      </c>
      <c r="Q126" s="196">
        <v>0</v>
      </c>
      <c r="R126" s="196">
        <f t="shared" si="2"/>
        <v>0</v>
      </c>
      <c r="S126" s="196">
        <v>0</v>
      </c>
      <c r="T126" s="197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136</v>
      </c>
      <c r="AT126" s="198" t="s">
        <v>132</v>
      </c>
      <c r="AU126" s="198" t="s">
        <v>130</v>
      </c>
      <c r="AY126" s="16" t="s">
        <v>129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6" t="s">
        <v>80</v>
      </c>
      <c r="BK126" s="199">
        <f t="shared" si="9"/>
        <v>0</v>
      </c>
      <c r="BL126" s="16" t="s">
        <v>136</v>
      </c>
      <c r="BM126" s="198" t="s">
        <v>553</v>
      </c>
    </row>
    <row r="127" spans="1:65" s="2" customFormat="1" ht="16.5" customHeight="1">
      <c r="A127" s="33"/>
      <c r="B127" s="34"/>
      <c r="C127" s="186" t="s">
        <v>136</v>
      </c>
      <c r="D127" s="186" t="s">
        <v>132</v>
      </c>
      <c r="E127" s="187" t="s">
        <v>554</v>
      </c>
      <c r="F127" s="188" t="s">
        <v>555</v>
      </c>
      <c r="G127" s="189" t="s">
        <v>546</v>
      </c>
      <c r="H127" s="190">
        <v>15</v>
      </c>
      <c r="I127" s="191"/>
      <c r="J127" s="192">
        <f t="shared" si="0"/>
        <v>0</v>
      </c>
      <c r="K127" s="193"/>
      <c r="L127" s="38"/>
      <c r="M127" s="194" t="s">
        <v>1</v>
      </c>
      <c r="N127" s="195" t="s">
        <v>37</v>
      </c>
      <c r="O127" s="70"/>
      <c r="P127" s="196">
        <f t="shared" si="1"/>
        <v>0</v>
      </c>
      <c r="Q127" s="196">
        <v>0</v>
      </c>
      <c r="R127" s="196">
        <f t="shared" si="2"/>
        <v>0</v>
      </c>
      <c r="S127" s="196">
        <v>0</v>
      </c>
      <c r="T127" s="197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8" t="s">
        <v>136</v>
      </c>
      <c r="AT127" s="198" t="s">
        <v>132</v>
      </c>
      <c r="AU127" s="198" t="s">
        <v>130</v>
      </c>
      <c r="AY127" s="16" t="s">
        <v>129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6" t="s">
        <v>80</v>
      </c>
      <c r="BK127" s="199">
        <f t="shared" si="9"/>
        <v>0</v>
      </c>
      <c r="BL127" s="16" t="s">
        <v>136</v>
      </c>
      <c r="BM127" s="198" t="s">
        <v>556</v>
      </c>
    </row>
    <row r="128" spans="1:65" s="2" customFormat="1" ht="16.5" customHeight="1">
      <c r="A128" s="33"/>
      <c r="B128" s="34"/>
      <c r="C128" s="186" t="s">
        <v>153</v>
      </c>
      <c r="D128" s="186" t="s">
        <v>132</v>
      </c>
      <c r="E128" s="187" t="s">
        <v>557</v>
      </c>
      <c r="F128" s="188" t="s">
        <v>558</v>
      </c>
      <c r="G128" s="189" t="s">
        <v>546</v>
      </c>
      <c r="H128" s="190">
        <v>6</v>
      </c>
      <c r="I128" s="191"/>
      <c r="J128" s="192">
        <f t="shared" si="0"/>
        <v>0</v>
      </c>
      <c r="K128" s="193"/>
      <c r="L128" s="38"/>
      <c r="M128" s="194" t="s">
        <v>1</v>
      </c>
      <c r="N128" s="195" t="s">
        <v>37</v>
      </c>
      <c r="O128" s="70"/>
      <c r="P128" s="196">
        <f t="shared" si="1"/>
        <v>0</v>
      </c>
      <c r="Q128" s="196">
        <v>0</v>
      </c>
      <c r="R128" s="196">
        <f t="shared" si="2"/>
        <v>0</v>
      </c>
      <c r="S128" s="196">
        <v>0</v>
      </c>
      <c r="T128" s="197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136</v>
      </c>
      <c r="AT128" s="198" t="s">
        <v>132</v>
      </c>
      <c r="AU128" s="198" t="s">
        <v>130</v>
      </c>
      <c r="AY128" s="16" t="s">
        <v>129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6" t="s">
        <v>80</v>
      </c>
      <c r="BK128" s="199">
        <f t="shared" si="9"/>
        <v>0</v>
      </c>
      <c r="BL128" s="16" t="s">
        <v>136</v>
      </c>
      <c r="BM128" s="198" t="s">
        <v>559</v>
      </c>
    </row>
    <row r="129" spans="1:65" s="2" customFormat="1" ht="33" customHeight="1">
      <c r="A129" s="33"/>
      <c r="B129" s="34"/>
      <c r="C129" s="186" t="s">
        <v>146</v>
      </c>
      <c r="D129" s="186" t="s">
        <v>132</v>
      </c>
      <c r="E129" s="187" t="s">
        <v>560</v>
      </c>
      <c r="F129" s="188" t="s">
        <v>561</v>
      </c>
      <c r="G129" s="189" t="s">
        <v>546</v>
      </c>
      <c r="H129" s="190">
        <v>10</v>
      </c>
      <c r="I129" s="191"/>
      <c r="J129" s="192">
        <f t="shared" si="0"/>
        <v>0</v>
      </c>
      <c r="K129" s="193"/>
      <c r="L129" s="38"/>
      <c r="M129" s="194" t="s">
        <v>1</v>
      </c>
      <c r="N129" s="195" t="s">
        <v>37</v>
      </c>
      <c r="O129" s="70"/>
      <c r="P129" s="196">
        <f t="shared" si="1"/>
        <v>0</v>
      </c>
      <c r="Q129" s="196">
        <v>0</v>
      </c>
      <c r="R129" s="196">
        <f t="shared" si="2"/>
        <v>0</v>
      </c>
      <c r="S129" s="196">
        <v>0</v>
      </c>
      <c r="T129" s="197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8" t="s">
        <v>136</v>
      </c>
      <c r="AT129" s="198" t="s">
        <v>132</v>
      </c>
      <c r="AU129" s="198" t="s">
        <v>130</v>
      </c>
      <c r="AY129" s="16" t="s">
        <v>129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6" t="s">
        <v>80</v>
      </c>
      <c r="BK129" s="199">
        <f t="shared" si="9"/>
        <v>0</v>
      </c>
      <c r="BL129" s="16" t="s">
        <v>136</v>
      </c>
      <c r="BM129" s="198" t="s">
        <v>562</v>
      </c>
    </row>
    <row r="130" spans="1:65" s="2" customFormat="1" ht="24.2" customHeight="1">
      <c r="A130" s="33"/>
      <c r="B130" s="34"/>
      <c r="C130" s="186" t="s">
        <v>165</v>
      </c>
      <c r="D130" s="186" t="s">
        <v>132</v>
      </c>
      <c r="E130" s="187" t="s">
        <v>563</v>
      </c>
      <c r="F130" s="188" t="s">
        <v>564</v>
      </c>
      <c r="G130" s="189" t="s">
        <v>546</v>
      </c>
      <c r="H130" s="190">
        <v>1</v>
      </c>
      <c r="I130" s="191"/>
      <c r="J130" s="192">
        <f t="shared" si="0"/>
        <v>0</v>
      </c>
      <c r="K130" s="193"/>
      <c r="L130" s="38"/>
      <c r="M130" s="194" t="s">
        <v>1</v>
      </c>
      <c r="N130" s="195" t="s">
        <v>37</v>
      </c>
      <c r="O130" s="70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136</v>
      </c>
      <c r="AT130" s="198" t="s">
        <v>132</v>
      </c>
      <c r="AU130" s="198" t="s">
        <v>130</v>
      </c>
      <c r="AY130" s="16" t="s">
        <v>129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6" t="s">
        <v>80</v>
      </c>
      <c r="BK130" s="199">
        <f t="shared" si="9"/>
        <v>0</v>
      </c>
      <c r="BL130" s="16" t="s">
        <v>136</v>
      </c>
      <c r="BM130" s="198" t="s">
        <v>565</v>
      </c>
    </row>
    <row r="131" spans="1:65" s="2" customFormat="1" ht="37.9" customHeight="1">
      <c r="A131" s="33"/>
      <c r="B131" s="34"/>
      <c r="C131" s="186" t="s">
        <v>151</v>
      </c>
      <c r="D131" s="186" t="s">
        <v>132</v>
      </c>
      <c r="E131" s="187" t="s">
        <v>566</v>
      </c>
      <c r="F131" s="188" t="s">
        <v>567</v>
      </c>
      <c r="G131" s="189" t="s">
        <v>568</v>
      </c>
      <c r="H131" s="190">
        <v>1</v>
      </c>
      <c r="I131" s="191"/>
      <c r="J131" s="192">
        <f t="shared" si="0"/>
        <v>0</v>
      </c>
      <c r="K131" s="193"/>
      <c r="L131" s="38"/>
      <c r="M131" s="194" t="s">
        <v>1</v>
      </c>
      <c r="N131" s="195" t="s">
        <v>37</v>
      </c>
      <c r="O131" s="70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136</v>
      </c>
      <c r="AT131" s="198" t="s">
        <v>132</v>
      </c>
      <c r="AU131" s="198" t="s">
        <v>130</v>
      </c>
      <c r="AY131" s="16" t="s">
        <v>129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6" t="s">
        <v>80</v>
      </c>
      <c r="BK131" s="199">
        <f t="shared" si="9"/>
        <v>0</v>
      </c>
      <c r="BL131" s="16" t="s">
        <v>136</v>
      </c>
      <c r="BM131" s="198" t="s">
        <v>569</v>
      </c>
    </row>
    <row r="132" spans="1:65" s="2" customFormat="1" ht="16.5" customHeight="1">
      <c r="A132" s="33"/>
      <c r="B132" s="34"/>
      <c r="C132" s="186" t="s">
        <v>174</v>
      </c>
      <c r="D132" s="186" t="s">
        <v>132</v>
      </c>
      <c r="E132" s="187" t="s">
        <v>570</v>
      </c>
      <c r="F132" s="188" t="s">
        <v>571</v>
      </c>
      <c r="G132" s="189" t="s">
        <v>142</v>
      </c>
      <c r="H132" s="190">
        <v>110</v>
      </c>
      <c r="I132" s="191"/>
      <c r="J132" s="192">
        <f t="shared" si="0"/>
        <v>0</v>
      </c>
      <c r="K132" s="193"/>
      <c r="L132" s="38"/>
      <c r="M132" s="194" t="s">
        <v>1</v>
      </c>
      <c r="N132" s="195" t="s">
        <v>37</v>
      </c>
      <c r="O132" s="70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136</v>
      </c>
      <c r="AT132" s="198" t="s">
        <v>132</v>
      </c>
      <c r="AU132" s="198" t="s">
        <v>130</v>
      </c>
      <c r="AY132" s="16" t="s">
        <v>129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6" t="s">
        <v>80</v>
      </c>
      <c r="BK132" s="199">
        <f t="shared" si="9"/>
        <v>0</v>
      </c>
      <c r="BL132" s="16" t="s">
        <v>136</v>
      </c>
      <c r="BM132" s="198" t="s">
        <v>572</v>
      </c>
    </row>
    <row r="133" spans="1:65" s="2" customFormat="1" ht="16.5" customHeight="1">
      <c r="A133" s="33"/>
      <c r="B133" s="34"/>
      <c r="C133" s="186" t="s">
        <v>156</v>
      </c>
      <c r="D133" s="186" t="s">
        <v>132</v>
      </c>
      <c r="E133" s="187" t="s">
        <v>573</v>
      </c>
      <c r="F133" s="188" t="s">
        <v>574</v>
      </c>
      <c r="G133" s="189" t="s">
        <v>546</v>
      </c>
      <c r="H133" s="190">
        <v>1</v>
      </c>
      <c r="I133" s="191"/>
      <c r="J133" s="192">
        <f t="shared" si="0"/>
        <v>0</v>
      </c>
      <c r="K133" s="193"/>
      <c r="L133" s="38"/>
      <c r="M133" s="194" t="s">
        <v>1</v>
      </c>
      <c r="N133" s="195" t="s">
        <v>37</v>
      </c>
      <c r="O133" s="70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136</v>
      </c>
      <c r="AT133" s="198" t="s">
        <v>132</v>
      </c>
      <c r="AU133" s="198" t="s">
        <v>130</v>
      </c>
      <c r="AY133" s="16" t="s">
        <v>129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6" t="s">
        <v>80</v>
      </c>
      <c r="BK133" s="199">
        <f t="shared" si="9"/>
        <v>0</v>
      </c>
      <c r="BL133" s="16" t="s">
        <v>136</v>
      </c>
      <c r="BM133" s="198" t="s">
        <v>575</v>
      </c>
    </row>
    <row r="134" spans="1:65" s="2" customFormat="1" ht="16.5" customHeight="1">
      <c r="A134" s="33"/>
      <c r="B134" s="34"/>
      <c r="C134" s="186" t="s">
        <v>182</v>
      </c>
      <c r="D134" s="186" t="s">
        <v>132</v>
      </c>
      <c r="E134" s="187" t="s">
        <v>576</v>
      </c>
      <c r="F134" s="188" t="s">
        <v>577</v>
      </c>
      <c r="G134" s="189" t="s">
        <v>142</v>
      </c>
      <c r="H134" s="190">
        <v>420</v>
      </c>
      <c r="I134" s="191"/>
      <c r="J134" s="192">
        <f t="shared" si="0"/>
        <v>0</v>
      </c>
      <c r="K134" s="193"/>
      <c r="L134" s="38"/>
      <c r="M134" s="194" t="s">
        <v>1</v>
      </c>
      <c r="N134" s="195" t="s">
        <v>37</v>
      </c>
      <c r="O134" s="70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136</v>
      </c>
      <c r="AT134" s="198" t="s">
        <v>132</v>
      </c>
      <c r="AU134" s="198" t="s">
        <v>130</v>
      </c>
      <c r="AY134" s="16" t="s">
        <v>129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6" t="s">
        <v>80</v>
      </c>
      <c r="BK134" s="199">
        <f t="shared" si="9"/>
        <v>0</v>
      </c>
      <c r="BL134" s="16" t="s">
        <v>136</v>
      </c>
      <c r="BM134" s="198" t="s">
        <v>578</v>
      </c>
    </row>
    <row r="135" spans="1:65" s="2" customFormat="1" ht="16.5" customHeight="1">
      <c r="A135" s="33"/>
      <c r="B135" s="34"/>
      <c r="C135" s="186" t="s">
        <v>160</v>
      </c>
      <c r="D135" s="186" t="s">
        <v>132</v>
      </c>
      <c r="E135" s="187" t="s">
        <v>579</v>
      </c>
      <c r="F135" s="188" t="s">
        <v>580</v>
      </c>
      <c r="G135" s="189" t="s">
        <v>546</v>
      </c>
      <c r="H135" s="190">
        <v>1</v>
      </c>
      <c r="I135" s="191"/>
      <c r="J135" s="192">
        <f t="shared" si="0"/>
        <v>0</v>
      </c>
      <c r="K135" s="193"/>
      <c r="L135" s="38"/>
      <c r="M135" s="194" t="s">
        <v>1</v>
      </c>
      <c r="N135" s="195" t="s">
        <v>37</v>
      </c>
      <c r="O135" s="70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136</v>
      </c>
      <c r="AT135" s="198" t="s">
        <v>132</v>
      </c>
      <c r="AU135" s="198" t="s">
        <v>130</v>
      </c>
      <c r="AY135" s="16" t="s">
        <v>129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6" t="s">
        <v>80</v>
      </c>
      <c r="BK135" s="199">
        <f t="shared" si="9"/>
        <v>0</v>
      </c>
      <c r="BL135" s="16" t="s">
        <v>136</v>
      </c>
      <c r="BM135" s="198" t="s">
        <v>581</v>
      </c>
    </row>
    <row r="136" spans="1:65" s="2" customFormat="1" ht="16.5" customHeight="1">
      <c r="A136" s="33"/>
      <c r="B136" s="34"/>
      <c r="C136" s="186" t="s">
        <v>191</v>
      </c>
      <c r="D136" s="186" t="s">
        <v>132</v>
      </c>
      <c r="E136" s="187" t="s">
        <v>582</v>
      </c>
      <c r="F136" s="188" t="s">
        <v>583</v>
      </c>
      <c r="G136" s="189" t="s">
        <v>257</v>
      </c>
      <c r="H136" s="190">
        <v>1</v>
      </c>
      <c r="I136" s="191"/>
      <c r="J136" s="192">
        <f t="shared" si="0"/>
        <v>0</v>
      </c>
      <c r="K136" s="193"/>
      <c r="L136" s="38"/>
      <c r="M136" s="194" t="s">
        <v>1</v>
      </c>
      <c r="N136" s="195" t="s">
        <v>37</v>
      </c>
      <c r="O136" s="70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136</v>
      </c>
      <c r="AT136" s="198" t="s">
        <v>132</v>
      </c>
      <c r="AU136" s="198" t="s">
        <v>130</v>
      </c>
      <c r="AY136" s="16" t="s">
        <v>129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6" t="s">
        <v>80</v>
      </c>
      <c r="BK136" s="199">
        <f t="shared" si="9"/>
        <v>0</v>
      </c>
      <c r="BL136" s="16" t="s">
        <v>136</v>
      </c>
      <c r="BM136" s="198" t="s">
        <v>584</v>
      </c>
    </row>
    <row r="137" spans="1:65" s="2" customFormat="1" ht="16.5" customHeight="1">
      <c r="A137" s="33"/>
      <c r="B137" s="34"/>
      <c r="C137" s="186" t="s">
        <v>168</v>
      </c>
      <c r="D137" s="186" t="s">
        <v>132</v>
      </c>
      <c r="E137" s="187" t="s">
        <v>585</v>
      </c>
      <c r="F137" s="188" t="s">
        <v>586</v>
      </c>
      <c r="G137" s="189" t="s">
        <v>546</v>
      </c>
      <c r="H137" s="190">
        <v>2</v>
      </c>
      <c r="I137" s="191"/>
      <c r="J137" s="192">
        <f t="shared" si="0"/>
        <v>0</v>
      </c>
      <c r="K137" s="193"/>
      <c r="L137" s="38"/>
      <c r="M137" s="194" t="s">
        <v>1</v>
      </c>
      <c r="N137" s="195" t="s">
        <v>37</v>
      </c>
      <c r="O137" s="70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136</v>
      </c>
      <c r="AT137" s="198" t="s">
        <v>132</v>
      </c>
      <c r="AU137" s="198" t="s">
        <v>130</v>
      </c>
      <c r="AY137" s="16" t="s">
        <v>129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6" t="s">
        <v>80</v>
      </c>
      <c r="BK137" s="199">
        <f t="shared" si="9"/>
        <v>0</v>
      </c>
      <c r="BL137" s="16" t="s">
        <v>136</v>
      </c>
      <c r="BM137" s="198" t="s">
        <v>587</v>
      </c>
    </row>
    <row r="138" spans="1:65" s="2" customFormat="1" ht="16.5" customHeight="1">
      <c r="A138" s="33"/>
      <c r="B138" s="34"/>
      <c r="C138" s="186" t="s">
        <v>8</v>
      </c>
      <c r="D138" s="186" t="s">
        <v>132</v>
      </c>
      <c r="E138" s="187" t="s">
        <v>588</v>
      </c>
      <c r="F138" s="188" t="s">
        <v>589</v>
      </c>
      <c r="G138" s="189" t="s">
        <v>546</v>
      </c>
      <c r="H138" s="190">
        <v>1</v>
      </c>
      <c r="I138" s="191"/>
      <c r="J138" s="192">
        <f t="shared" si="0"/>
        <v>0</v>
      </c>
      <c r="K138" s="193"/>
      <c r="L138" s="38"/>
      <c r="M138" s="194" t="s">
        <v>1</v>
      </c>
      <c r="N138" s="195" t="s">
        <v>37</v>
      </c>
      <c r="O138" s="70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136</v>
      </c>
      <c r="AT138" s="198" t="s">
        <v>132</v>
      </c>
      <c r="AU138" s="198" t="s">
        <v>130</v>
      </c>
      <c r="AY138" s="16" t="s">
        <v>129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6" t="s">
        <v>80</v>
      </c>
      <c r="BK138" s="199">
        <f t="shared" si="9"/>
        <v>0</v>
      </c>
      <c r="BL138" s="16" t="s">
        <v>136</v>
      </c>
      <c r="BM138" s="198" t="s">
        <v>590</v>
      </c>
    </row>
    <row r="139" spans="1:65" s="2" customFormat="1" ht="21.75" customHeight="1">
      <c r="A139" s="33"/>
      <c r="B139" s="34"/>
      <c r="C139" s="186" t="s">
        <v>171</v>
      </c>
      <c r="D139" s="186" t="s">
        <v>132</v>
      </c>
      <c r="E139" s="187" t="s">
        <v>591</v>
      </c>
      <c r="F139" s="188" t="s">
        <v>592</v>
      </c>
      <c r="G139" s="189" t="s">
        <v>546</v>
      </c>
      <c r="H139" s="190">
        <v>15</v>
      </c>
      <c r="I139" s="191"/>
      <c r="J139" s="192">
        <f t="shared" si="0"/>
        <v>0</v>
      </c>
      <c r="K139" s="193"/>
      <c r="L139" s="38"/>
      <c r="M139" s="194" t="s">
        <v>1</v>
      </c>
      <c r="N139" s="195" t="s">
        <v>37</v>
      </c>
      <c r="O139" s="70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136</v>
      </c>
      <c r="AT139" s="198" t="s">
        <v>132</v>
      </c>
      <c r="AU139" s="198" t="s">
        <v>130</v>
      </c>
      <c r="AY139" s="16" t="s">
        <v>129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6" t="s">
        <v>80</v>
      </c>
      <c r="BK139" s="199">
        <f t="shared" si="9"/>
        <v>0</v>
      </c>
      <c r="BL139" s="16" t="s">
        <v>136</v>
      </c>
      <c r="BM139" s="198" t="s">
        <v>593</v>
      </c>
    </row>
    <row r="140" spans="1:65" s="2" customFormat="1" ht="16.5" customHeight="1">
      <c r="A140" s="33"/>
      <c r="B140" s="34"/>
      <c r="C140" s="186" t="s">
        <v>208</v>
      </c>
      <c r="D140" s="186" t="s">
        <v>132</v>
      </c>
      <c r="E140" s="187" t="s">
        <v>594</v>
      </c>
      <c r="F140" s="188" t="s">
        <v>595</v>
      </c>
      <c r="G140" s="189" t="s">
        <v>546</v>
      </c>
      <c r="H140" s="190">
        <v>2</v>
      </c>
      <c r="I140" s="191"/>
      <c r="J140" s="192">
        <f t="shared" si="0"/>
        <v>0</v>
      </c>
      <c r="K140" s="193"/>
      <c r="L140" s="38"/>
      <c r="M140" s="194" t="s">
        <v>1</v>
      </c>
      <c r="N140" s="195" t="s">
        <v>37</v>
      </c>
      <c r="O140" s="70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136</v>
      </c>
      <c r="AT140" s="198" t="s">
        <v>132</v>
      </c>
      <c r="AU140" s="198" t="s">
        <v>130</v>
      </c>
      <c r="AY140" s="16" t="s">
        <v>129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6" t="s">
        <v>80</v>
      </c>
      <c r="BK140" s="199">
        <f t="shared" si="9"/>
        <v>0</v>
      </c>
      <c r="BL140" s="16" t="s">
        <v>136</v>
      </c>
      <c r="BM140" s="198" t="s">
        <v>596</v>
      </c>
    </row>
    <row r="141" spans="1:65" s="2" customFormat="1" ht="16.5" customHeight="1">
      <c r="A141" s="33"/>
      <c r="B141" s="34"/>
      <c r="C141" s="186" t="s">
        <v>177</v>
      </c>
      <c r="D141" s="186" t="s">
        <v>132</v>
      </c>
      <c r="E141" s="187" t="s">
        <v>597</v>
      </c>
      <c r="F141" s="188" t="s">
        <v>598</v>
      </c>
      <c r="G141" s="189" t="s">
        <v>546</v>
      </c>
      <c r="H141" s="190">
        <v>1</v>
      </c>
      <c r="I141" s="191"/>
      <c r="J141" s="192">
        <f t="shared" si="0"/>
        <v>0</v>
      </c>
      <c r="K141" s="193"/>
      <c r="L141" s="38"/>
      <c r="M141" s="194" t="s">
        <v>1</v>
      </c>
      <c r="N141" s="195" t="s">
        <v>37</v>
      </c>
      <c r="O141" s="70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136</v>
      </c>
      <c r="AT141" s="198" t="s">
        <v>132</v>
      </c>
      <c r="AU141" s="198" t="s">
        <v>130</v>
      </c>
      <c r="AY141" s="16" t="s">
        <v>129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6" t="s">
        <v>80</v>
      </c>
      <c r="BK141" s="199">
        <f t="shared" si="9"/>
        <v>0</v>
      </c>
      <c r="BL141" s="16" t="s">
        <v>136</v>
      </c>
      <c r="BM141" s="198" t="s">
        <v>599</v>
      </c>
    </row>
    <row r="142" spans="1:65" s="2" customFormat="1" ht="16.5" customHeight="1">
      <c r="A142" s="33"/>
      <c r="B142" s="34"/>
      <c r="C142" s="186" t="s">
        <v>215</v>
      </c>
      <c r="D142" s="186" t="s">
        <v>132</v>
      </c>
      <c r="E142" s="187" t="s">
        <v>600</v>
      </c>
      <c r="F142" s="188" t="s">
        <v>601</v>
      </c>
      <c r="G142" s="189" t="s">
        <v>142</v>
      </c>
      <c r="H142" s="190">
        <v>35</v>
      </c>
      <c r="I142" s="191"/>
      <c r="J142" s="192">
        <f t="shared" si="0"/>
        <v>0</v>
      </c>
      <c r="K142" s="193"/>
      <c r="L142" s="38"/>
      <c r="M142" s="194" t="s">
        <v>1</v>
      </c>
      <c r="N142" s="195" t="s">
        <v>37</v>
      </c>
      <c r="O142" s="70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136</v>
      </c>
      <c r="AT142" s="198" t="s">
        <v>132</v>
      </c>
      <c r="AU142" s="198" t="s">
        <v>130</v>
      </c>
      <c r="AY142" s="16" t="s">
        <v>129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6" t="s">
        <v>80</v>
      </c>
      <c r="BK142" s="199">
        <f t="shared" si="9"/>
        <v>0</v>
      </c>
      <c r="BL142" s="16" t="s">
        <v>136</v>
      </c>
      <c r="BM142" s="198" t="s">
        <v>602</v>
      </c>
    </row>
    <row r="143" spans="1:65" s="2" customFormat="1" ht="16.5" customHeight="1">
      <c r="A143" s="33"/>
      <c r="B143" s="34"/>
      <c r="C143" s="186" t="s">
        <v>181</v>
      </c>
      <c r="D143" s="186" t="s">
        <v>132</v>
      </c>
      <c r="E143" s="187" t="s">
        <v>603</v>
      </c>
      <c r="F143" s="188" t="s">
        <v>604</v>
      </c>
      <c r="G143" s="189" t="s">
        <v>142</v>
      </c>
      <c r="H143" s="190">
        <v>95</v>
      </c>
      <c r="I143" s="191"/>
      <c r="J143" s="192">
        <f t="shared" si="0"/>
        <v>0</v>
      </c>
      <c r="K143" s="193"/>
      <c r="L143" s="38"/>
      <c r="M143" s="194" t="s">
        <v>1</v>
      </c>
      <c r="N143" s="195" t="s">
        <v>37</v>
      </c>
      <c r="O143" s="70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136</v>
      </c>
      <c r="AT143" s="198" t="s">
        <v>132</v>
      </c>
      <c r="AU143" s="198" t="s">
        <v>130</v>
      </c>
      <c r="AY143" s="16" t="s">
        <v>129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6" t="s">
        <v>80</v>
      </c>
      <c r="BK143" s="199">
        <f t="shared" si="9"/>
        <v>0</v>
      </c>
      <c r="BL143" s="16" t="s">
        <v>136</v>
      </c>
      <c r="BM143" s="198" t="s">
        <v>605</v>
      </c>
    </row>
    <row r="144" spans="2:63" s="12" customFormat="1" ht="20.85" customHeight="1">
      <c r="B144" s="170"/>
      <c r="C144" s="171"/>
      <c r="D144" s="172" t="s">
        <v>71</v>
      </c>
      <c r="E144" s="184" t="s">
        <v>606</v>
      </c>
      <c r="F144" s="184" t="s">
        <v>607</v>
      </c>
      <c r="G144" s="171"/>
      <c r="H144" s="171"/>
      <c r="I144" s="174"/>
      <c r="J144" s="185">
        <f>BK144</f>
        <v>0</v>
      </c>
      <c r="K144" s="171"/>
      <c r="L144" s="176"/>
      <c r="M144" s="177"/>
      <c r="N144" s="178"/>
      <c r="O144" s="178"/>
      <c r="P144" s="179">
        <f>SUM(P145:P150)</f>
        <v>0</v>
      </c>
      <c r="Q144" s="178"/>
      <c r="R144" s="179">
        <f>SUM(R145:R150)</f>
        <v>0</v>
      </c>
      <c r="S144" s="178"/>
      <c r="T144" s="180">
        <f>SUM(T145:T150)</f>
        <v>0</v>
      </c>
      <c r="AR144" s="181" t="s">
        <v>80</v>
      </c>
      <c r="AT144" s="182" t="s">
        <v>71</v>
      </c>
      <c r="AU144" s="182" t="s">
        <v>82</v>
      </c>
      <c r="AY144" s="181" t="s">
        <v>129</v>
      </c>
      <c r="BK144" s="183">
        <f>SUM(BK145:BK150)</f>
        <v>0</v>
      </c>
    </row>
    <row r="145" spans="1:65" s="2" customFormat="1" ht="16.5" customHeight="1">
      <c r="A145" s="33"/>
      <c r="B145" s="34"/>
      <c r="C145" s="186" t="s">
        <v>7</v>
      </c>
      <c r="D145" s="186" t="s">
        <v>132</v>
      </c>
      <c r="E145" s="187" t="s">
        <v>608</v>
      </c>
      <c r="F145" s="188" t="s">
        <v>609</v>
      </c>
      <c r="G145" s="189" t="s">
        <v>257</v>
      </c>
      <c r="H145" s="190">
        <v>1</v>
      </c>
      <c r="I145" s="191"/>
      <c r="J145" s="192">
        <f aca="true" t="shared" si="10" ref="J145:J150">ROUND(I145*H145,2)</f>
        <v>0</v>
      </c>
      <c r="K145" s="193"/>
      <c r="L145" s="38"/>
      <c r="M145" s="194" t="s">
        <v>1</v>
      </c>
      <c r="N145" s="195" t="s">
        <v>37</v>
      </c>
      <c r="O145" s="70"/>
      <c r="P145" s="196">
        <f aca="true" t="shared" si="11" ref="P145:P150">O145*H145</f>
        <v>0</v>
      </c>
      <c r="Q145" s="196">
        <v>0</v>
      </c>
      <c r="R145" s="196">
        <f aca="true" t="shared" si="12" ref="R145:R150">Q145*H145</f>
        <v>0</v>
      </c>
      <c r="S145" s="196">
        <v>0</v>
      </c>
      <c r="T145" s="197">
        <f aca="true" t="shared" si="13" ref="T145:T150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136</v>
      </c>
      <c r="AT145" s="198" t="s">
        <v>132</v>
      </c>
      <c r="AU145" s="198" t="s">
        <v>130</v>
      </c>
      <c r="AY145" s="16" t="s">
        <v>129</v>
      </c>
      <c r="BE145" s="199">
        <f aca="true" t="shared" si="14" ref="BE145:BE150">IF(N145="základní",J145,0)</f>
        <v>0</v>
      </c>
      <c r="BF145" s="199">
        <f aca="true" t="shared" si="15" ref="BF145:BF150">IF(N145="snížená",J145,0)</f>
        <v>0</v>
      </c>
      <c r="BG145" s="199">
        <f aca="true" t="shared" si="16" ref="BG145:BG150">IF(N145="zákl. přenesená",J145,0)</f>
        <v>0</v>
      </c>
      <c r="BH145" s="199">
        <f aca="true" t="shared" si="17" ref="BH145:BH150">IF(N145="sníž. přenesená",J145,0)</f>
        <v>0</v>
      </c>
      <c r="BI145" s="199">
        <f aca="true" t="shared" si="18" ref="BI145:BI150">IF(N145="nulová",J145,0)</f>
        <v>0</v>
      </c>
      <c r="BJ145" s="16" t="s">
        <v>80</v>
      </c>
      <c r="BK145" s="199">
        <f aca="true" t="shared" si="19" ref="BK145:BK150">ROUND(I145*H145,2)</f>
        <v>0</v>
      </c>
      <c r="BL145" s="16" t="s">
        <v>136</v>
      </c>
      <c r="BM145" s="198" t="s">
        <v>610</v>
      </c>
    </row>
    <row r="146" spans="1:65" s="2" customFormat="1" ht="16.5" customHeight="1">
      <c r="A146" s="33"/>
      <c r="B146" s="34"/>
      <c r="C146" s="186" t="s">
        <v>186</v>
      </c>
      <c r="D146" s="186" t="s">
        <v>132</v>
      </c>
      <c r="E146" s="187" t="s">
        <v>611</v>
      </c>
      <c r="F146" s="188" t="s">
        <v>612</v>
      </c>
      <c r="G146" s="189" t="s">
        <v>257</v>
      </c>
      <c r="H146" s="190">
        <v>1</v>
      </c>
      <c r="I146" s="191"/>
      <c r="J146" s="192">
        <f t="shared" si="10"/>
        <v>0</v>
      </c>
      <c r="K146" s="193"/>
      <c r="L146" s="38"/>
      <c r="M146" s="194" t="s">
        <v>1</v>
      </c>
      <c r="N146" s="195" t="s">
        <v>37</v>
      </c>
      <c r="O146" s="70"/>
      <c r="P146" s="196">
        <f t="shared" si="11"/>
        <v>0</v>
      </c>
      <c r="Q146" s="196">
        <v>0</v>
      </c>
      <c r="R146" s="196">
        <f t="shared" si="12"/>
        <v>0</v>
      </c>
      <c r="S146" s="196">
        <v>0</v>
      </c>
      <c r="T146" s="197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136</v>
      </c>
      <c r="AT146" s="198" t="s">
        <v>132</v>
      </c>
      <c r="AU146" s="198" t="s">
        <v>130</v>
      </c>
      <c r="AY146" s="16" t="s">
        <v>129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6" t="s">
        <v>80</v>
      </c>
      <c r="BK146" s="199">
        <f t="shared" si="19"/>
        <v>0</v>
      </c>
      <c r="BL146" s="16" t="s">
        <v>136</v>
      </c>
      <c r="BM146" s="198" t="s">
        <v>613</v>
      </c>
    </row>
    <row r="147" spans="1:65" s="2" customFormat="1" ht="16.5" customHeight="1">
      <c r="A147" s="33"/>
      <c r="B147" s="34"/>
      <c r="C147" s="186" t="s">
        <v>235</v>
      </c>
      <c r="D147" s="186" t="s">
        <v>132</v>
      </c>
      <c r="E147" s="187" t="s">
        <v>614</v>
      </c>
      <c r="F147" s="188" t="s">
        <v>615</v>
      </c>
      <c r="G147" s="189" t="s">
        <v>257</v>
      </c>
      <c r="H147" s="190">
        <v>1</v>
      </c>
      <c r="I147" s="191"/>
      <c r="J147" s="192">
        <f t="shared" si="10"/>
        <v>0</v>
      </c>
      <c r="K147" s="193"/>
      <c r="L147" s="38"/>
      <c r="M147" s="194" t="s">
        <v>1</v>
      </c>
      <c r="N147" s="195" t="s">
        <v>37</v>
      </c>
      <c r="O147" s="70"/>
      <c r="P147" s="196">
        <f t="shared" si="11"/>
        <v>0</v>
      </c>
      <c r="Q147" s="196">
        <v>0</v>
      </c>
      <c r="R147" s="196">
        <f t="shared" si="12"/>
        <v>0</v>
      </c>
      <c r="S147" s="196">
        <v>0</v>
      </c>
      <c r="T147" s="197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136</v>
      </c>
      <c r="AT147" s="198" t="s">
        <v>132</v>
      </c>
      <c r="AU147" s="198" t="s">
        <v>130</v>
      </c>
      <c r="AY147" s="16" t="s">
        <v>129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6" t="s">
        <v>80</v>
      </c>
      <c r="BK147" s="199">
        <f t="shared" si="19"/>
        <v>0</v>
      </c>
      <c r="BL147" s="16" t="s">
        <v>136</v>
      </c>
      <c r="BM147" s="198" t="s">
        <v>616</v>
      </c>
    </row>
    <row r="148" spans="1:65" s="2" customFormat="1" ht="16.5" customHeight="1">
      <c r="A148" s="33"/>
      <c r="B148" s="34"/>
      <c r="C148" s="186" t="s">
        <v>189</v>
      </c>
      <c r="D148" s="186" t="s">
        <v>132</v>
      </c>
      <c r="E148" s="187" t="s">
        <v>617</v>
      </c>
      <c r="F148" s="188" t="s">
        <v>618</v>
      </c>
      <c r="G148" s="189" t="s">
        <v>546</v>
      </c>
      <c r="H148" s="190">
        <v>1</v>
      </c>
      <c r="I148" s="191"/>
      <c r="J148" s="192">
        <f t="shared" si="10"/>
        <v>0</v>
      </c>
      <c r="K148" s="193"/>
      <c r="L148" s="38"/>
      <c r="M148" s="194" t="s">
        <v>1</v>
      </c>
      <c r="N148" s="195" t="s">
        <v>37</v>
      </c>
      <c r="O148" s="70"/>
      <c r="P148" s="196">
        <f t="shared" si="11"/>
        <v>0</v>
      </c>
      <c r="Q148" s="196">
        <v>0</v>
      </c>
      <c r="R148" s="196">
        <f t="shared" si="12"/>
        <v>0</v>
      </c>
      <c r="S148" s="196">
        <v>0</v>
      </c>
      <c r="T148" s="197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136</v>
      </c>
      <c r="AT148" s="198" t="s">
        <v>132</v>
      </c>
      <c r="AU148" s="198" t="s">
        <v>130</v>
      </c>
      <c r="AY148" s="16" t="s">
        <v>129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6" t="s">
        <v>80</v>
      </c>
      <c r="BK148" s="199">
        <f t="shared" si="19"/>
        <v>0</v>
      </c>
      <c r="BL148" s="16" t="s">
        <v>136</v>
      </c>
      <c r="BM148" s="198" t="s">
        <v>619</v>
      </c>
    </row>
    <row r="149" spans="1:65" s="2" customFormat="1" ht="16.5" customHeight="1">
      <c r="A149" s="33"/>
      <c r="B149" s="34"/>
      <c r="C149" s="186" t="s">
        <v>244</v>
      </c>
      <c r="D149" s="186" t="s">
        <v>132</v>
      </c>
      <c r="E149" s="187" t="s">
        <v>620</v>
      </c>
      <c r="F149" s="188" t="s">
        <v>621</v>
      </c>
      <c r="G149" s="189" t="s">
        <v>257</v>
      </c>
      <c r="H149" s="190">
        <v>1</v>
      </c>
      <c r="I149" s="191"/>
      <c r="J149" s="192">
        <f t="shared" si="10"/>
        <v>0</v>
      </c>
      <c r="K149" s="193"/>
      <c r="L149" s="38"/>
      <c r="M149" s="194" t="s">
        <v>1</v>
      </c>
      <c r="N149" s="195" t="s">
        <v>37</v>
      </c>
      <c r="O149" s="70"/>
      <c r="P149" s="196">
        <f t="shared" si="11"/>
        <v>0</v>
      </c>
      <c r="Q149" s="196">
        <v>0</v>
      </c>
      <c r="R149" s="196">
        <f t="shared" si="12"/>
        <v>0</v>
      </c>
      <c r="S149" s="196">
        <v>0</v>
      </c>
      <c r="T149" s="197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136</v>
      </c>
      <c r="AT149" s="198" t="s">
        <v>132</v>
      </c>
      <c r="AU149" s="198" t="s">
        <v>130</v>
      </c>
      <c r="AY149" s="16" t="s">
        <v>129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6" t="s">
        <v>80</v>
      </c>
      <c r="BK149" s="199">
        <f t="shared" si="19"/>
        <v>0</v>
      </c>
      <c r="BL149" s="16" t="s">
        <v>136</v>
      </c>
      <c r="BM149" s="198" t="s">
        <v>622</v>
      </c>
    </row>
    <row r="150" spans="1:65" s="2" customFormat="1" ht="16.5" customHeight="1">
      <c r="A150" s="33"/>
      <c r="B150" s="34"/>
      <c r="C150" s="186" t="s">
        <v>194</v>
      </c>
      <c r="D150" s="186" t="s">
        <v>132</v>
      </c>
      <c r="E150" s="187" t="s">
        <v>623</v>
      </c>
      <c r="F150" s="188" t="s">
        <v>624</v>
      </c>
      <c r="G150" s="189" t="s">
        <v>257</v>
      </c>
      <c r="H150" s="190">
        <v>1</v>
      </c>
      <c r="I150" s="191"/>
      <c r="J150" s="192">
        <f t="shared" si="10"/>
        <v>0</v>
      </c>
      <c r="K150" s="193"/>
      <c r="L150" s="38"/>
      <c r="M150" s="238" t="s">
        <v>1</v>
      </c>
      <c r="N150" s="239" t="s">
        <v>37</v>
      </c>
      <c r="O150" s="240"/>
      <c r="P150" s="241">
        <f t="shared" si="11"/>
        <v>0</v>
      </c>
      <c r="Q150" s="241">
        <v>0</v>
      </c>
      <c r="R150" s="241">
        <f t="shared" si="12"/>
        <v>0</v>
      </c>
      <c r="S150" s="241">
        <v>0</v>
      </c>
      <c r="T150" s="24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136</v>
      </c>
      <c r="AT150" s="198" t="s">
        <v>132</v>
      </c>
      <c r="AU150" s="198" t="s">
        <v>130</v>
      </c>
      <c r="AY150" s="16" t="s">
        <v>129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6" t="s">
        <v>80</v>
      </c>
      <c r="BK150" s="199">
        <f t="shared" si="19"/>
        <v>0</v>
      </c>
      <c r="BL150" s="16" t="s">
        <v>136</v>
      </c>
      <c r="BM150" s="198" t="s">
        <v>625</v>
      </c>
    </row>
    <row r="151" spans="1:31" s="2" customFormat="1" ht="6.95" customHeight="1">
      <c r="A151" s="33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38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sheetProtection algorithmName="SHA-512" hashValue="nB+y0cQhKy5t/K2tcvAc0VPPi5LwbTC6hn7tV1/hGhVv+3KHdTEAfVpCESEJmAboV7HIkiZZ7Js7tZ4tn2pu+A==" saltValue="U5xBzRslOR3WYaeHCPXYSbo3uCD/LNVY491lqHI1R/sFh93WFbW4frgvtKbsXrR5/IzktqSnW4hpzhcqpsRF5g==" spinCount="100000" sheet="1" objects="1" scenarios="1" formatColumns="0" formatRows="0" autoFilter="0"/>
  <autoFilter ref="C119:K15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ACERNBLS\LSada</dc:creator>
  <cp:keywords/>
  <dc:description/>
  <cp:lastModifiedBy>Svoboda Martin</cp:lastModifiedBy>
  <dcterms:created xsi:type="dcterms:W3CDTF">2022-02-20T14:25:23Z</dcterms:created>
  <dcterms:modified xsi:type="dcterms:W3CDTF">2023-05-03T13:46:50Z</dcterms:modified>
  <cp:category/>
  <cp:version/>
  <cp:contentType/>
  <cp:contentStatus/>
</cp:coreProperties>
</file>