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úpravy na ka..." sheetId="2" r:id="rId2"/>
  </sheets>
  <definedNames>
    <definedName name="_xlnm.Print_Area" localSheetId="0">'Rekapitulace stavby'!$D$4:$AO$36,'Rekapitulace stavby'!$C$42:$AQ$56</definedName>
    <definedName name="_xlnm._FilterDatabase" localSheetId="1" hidden="1">'1 - Stavební úpravy na ka...'!$C$121:$K$1513</definedName>
    <definedName name="_xlnm.Print_Area" localSheetId="1">'1 - Stavební úpravy na ka...'!$C$45:$J$103,'1 - Stavební úpravy na ka...'!$C$109:$K$1513</definedName>
    <definedName name="_xlnm.Print_Titles" localSheetId="0">'Rekapitulace stavby'!$52:$52</definedName>
    <definedName name="_xlnm.Print_Titles" localSheetId="1">'1 - Stavební úpravy na ka...'!$121:$121</definedName>
  </definedNames>
  <calcPr fullCalcOnLoad="1"/>
</workbook>
</file>

<file path=xl/sharedStrings.xml><?xml version="1.0" encoding="utf-8"?>
<sst xmlns="http://schemas.openxmlformats.org/spreadsheetml/2006/main" count="11727" uniqueCount="2447">
  <si>
    <t>Export Komplet</t>
  </si>
  <si>
    <t>VZ</t>
  </si>
  <si>
    <t>2.0</t>
  </si>
  <si>
    <t>ZAMOK</t>
  </si>
  <si>
    <t>False</t>
  </si>
  <si>
    <t>{e40dc11f-a404-4312-aa2b-215ea2f12808}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</si>
  <si>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</si>
  <si>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</si>
  <si>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</si>
  <si>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</si>
  <si>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</si>
  <si>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</si>
  <si>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</si>
  <si>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</si>
  <si>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2301P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</si>
  <si>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</si>
  <si>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</si>
  <si>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Špalíček</t>
  </si>
  <si>
    <t>KSO:</t>
  </si>
  <si>
    <t/>
  </si>
  <si>
    <t>CC-CZ:</t>
  </si>
  <si>
    <t>Místo:</t>
  </si>
  <si>
    <t xml:space="preserve"> </t>
  </si>
  <si>
    <t>Datum:</t>
  </si>
  <si>
    <t>17. 2. 2023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</si>
  <si>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</si>
  <si>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</si>
  <si>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</si>
  <si>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</si>
  <si>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</si>
  <si>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</si>
  <si>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</si>
  <si>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</si>
  <si>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</si>
  <si>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</si>
  <si>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</si>
  <si>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</si>
  <si>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</si>
  <si>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</si>
  <si>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</si>
  <si>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</si>
  <si>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</si>
  <si>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</si>
  <si>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</si>
  <si>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</si>
  <si>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</si>
  <si>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</si>
  <si>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</si>
  <si>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</si>
  <si>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</si>
  <si>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</si>
  <si>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</si>
  <si>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</si>
  <si>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</si>
  <si>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</si>
  <si>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</si>
  <si>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</si>
  <si>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</si>
  <si>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</si>
  <si>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</si>
  <si>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</si>
  <si>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</si>
  <si>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</si>
  <si>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</si>
  <si>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</si>
  <si>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</si>
  <si>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</si>
  <si>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</si>
  <si>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</si>
  <si>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</si>
  <si>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</si>
  <si>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</si>
  <si>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</si>
  <si>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</si>
  <si>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</si>
  <si>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úpravy na kanceláře</t>
  </si>
  <si>
    <t>STA</t>
  </si>
  <si>
    <t>{e407da44-448e-4561-958e-cb4a8d64ed2b}</t>
  </si>
  <si>
    <t>2</t>
  </si>
  <si>
    <t>KRYCÍ LIST SOUPISU PRACÍ</t>
  </si>
  <si>
    <t>Objekt:</t>
  </si>
  <si>
    <t>1 - Stavební úpravy na kanceláře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</si>
  <si>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</si>
  <si>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</si>
  <si>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</si>
  <si>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</si>
  <si>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</si>
  <si>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</si>
  <si>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</si>
  <si>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</si>
  <si>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</si>
  <si>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</si>
  <si>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</si>
  <si>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</si>
  <si>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</si>
  <si>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</si>
  <si>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</si>
  <si>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</si>
  <si>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</si>
  <si>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</si>
  <si>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</si>
  <si>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</si>
  <si>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</si>
  <si>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</si>
  <si>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</si>
  <si>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</si>
  <si>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</si>
  <si>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</si>
  <si>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</si>
  <si>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</si>
  <si>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751 - Vzduchotechnika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</si>
  <si>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</si>
  <si>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</si>
  <si>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</si>
  <si>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</si>
  <si>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</si>
  <si>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</si>
  <si>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</si>
  <si>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</si>
  <si>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</si>
  <si>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</si>
  <si>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</si>
  <si>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211-M - Slaboproud - rozvody</t>
  </si>
  <si>
    <t xml:space="preserve">    212-M - Slaboproud - kabelové trasy</t>
  </si>
  <si>
    <t xml:space="preserve">    213-M - Slaboproud - ostatní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</si>
  <si>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</si>
  <si>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</si>
  <si>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</si>
  <si>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</si>
  <si>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</si>
  <si>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</si>
  <si>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</si>
  <si>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</si>
  <si>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</si>
  <si>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</si>
  <si>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</si>
  <si>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</si>
  <si>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</si>
  <si>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</si>
  <si>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</si>
  <si>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</si>
  <si>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</si>
  <si>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</si>
  <si>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</si>
  <si>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</si>
  <si>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</si>
  <si>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</si>
  <si>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</si>
  <si>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</si>
  <si>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</si>
  <si>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</si>
  <si>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CS ÚRS 2023 01</t>
  </si>
  <si>
    <t>4</t>
  </si>
  <si>
    <t>PP</t>
  </si>
  <si>
    <t>Válcované nosníky dodatečně osazované do připravených otvorů bez zazdění hlav do č. 12</t>
  </si>
  <si>
    <t>Online PSC</t>
  </si>
  <si>
    <t>https://podminky.urs.cz/item/CS_URS_2023_01/317944321</t>
  </si>
  <si>
    <t>VV</t>
  </si>
  <si>
    <t>0,0111*0,9 "1.NP sociálka</t>
  </si>
  <si>
    <t>Součet</t>
  </si>
  <si>
    <t>319201321</t>
  </si>
  <si>
    <t>Vyrovnání nerovného povrchu zdiva tl do 30 mm maltou</t>
  </si>
  <si>
    <t>m2</t>
  </si>
  <si>
    <t>-591312578</t>
  </si>
  <si>
    <t>Vyrovnání nerovného povrchu vnitřního i vnějšího zdiva bez odsekání vadných cihel, maltou (s dodáním hmot) tl. do 30 mm</t>
  </si>
  <si>
    <t>https://podminky.urs.cz/item/CS_URS_2023_01/319201321</t>
  </si>
  <si>
    <t>2*0,15*2,1 "1.NP vybouraná příčka k výlevce</t>
  </si>
  <si>
    <t>0,34*2,5 "2.NP u kuch. linky</t>
  </si>
  <si>
    <t>319202321</t>
  </si>
  <si>
    <t>Vyrovnání nerovného povrchu zdiva tl přes 30 do 80 mm přizděním</t>
  </si>
  <si>
    <t>1506313396</t>
  </si>
  <si>
    <t>Vyrovnání nerovného povrchu vnitřního i vnějšího zdiva přizděním, tl. přes 30 do 80 mm</t>
  </si>
  <si>
    <t>https://podminky.urs.cz/item/CS_URS_2023_01/319202321</t>
  </si>
  <si>
    <t>2*0,12*2,0 "1.NP vybouraný otvor pro dveře</t>
  </si>
  <si>
    <t>340271021</t>
  </si>
  <si>
    <t>Zazdívka otvorů v příčkách nebo stěnách pl přes 0,25 do 1 m2 tvárnicemi pórobetonovými tl 100 mm</t>
  </si>
  <si>
    <t>Zazdívka otvorů v příčkách nebo stěnách pórobetonovými tvárnicemi plochy přes 0,025 m2 do 1 m2, objemová hmotnost 500 kg/m3, tloušťka příčky 100 mm</t>
  </si>
  <si>
    <t>https://podminky.urs.cz/item/CS_URS_2023_01/340271021</t>
  </si>
  <si>
    <t>1,0*0,9 "2.NP kuchyňka</t>
  </si>
  <si>
    <t>5</t>
  </si>
  <si>
    <t>340271025</t>
  </si>
  <si>
    <t>Zazdívka otvorů v příčkách nebo stěnách pl přes 1 do 4 m2 tvárnicemi pórobetonovými tl 100 mm</t>
  </si>
  <si>
    <t>-176137715</t>
  </si>
  <si>
    <t>Zazdívka otvorů v příčkách nebo stěnách pórobetonovými tvárnicemi plochy přes 1 m2 do 4 m2, objemová hmotnost 500 kg/m3, tloušťka příčky 100 mm</t>
  </si>
  <si>
    <t>https://podminky.urs.cz/item/CS_URS_2023_01/340271025</t>
  </si>
  <si>
    <t>0,8*2,1 "1.NP výlevka</t>
  </si>
  <si>
    <t>2,37*1,61-0,6*2,0 "1.NP WC s dveřmi</t>
  </si>
  <si>
    <t>6</t>
  </si>
  <si>
    <t>342291121</t>
  </si>
  <si>
    <t>Ukotvení příček k cihelným konstrukcím plochými kotvami</t>
  </si>
  <si>
    <t>m</t>
  </si>
  <si>
    <t>Ukotvení příček plochými kotvami, do konstrukce cihelné</t>
  </si>
  <si>
    <t>https://podminky.urs.cz/item/CS_URS_2023_01/342291121</t>
  </si>
  <si>
    <t>2*(2,37+2,0) "1.NP</t>
  </si>
  <si>
    <t>7</t>
  </si>
  <si>
    <t>346244352</t>
  </si>
  <si>
    <t>Obezdívka koupelnových van ploch rovných tl 50 mm z pórobetonových přesných tvárnic</t>
  </si>
  <si>
    <t>649957709</t>
  </si>
  <si>
    <t>Obezdívka koupelnových van ploch rovných z přesných pórobetonových tvárnic, na tenké maltové lože, tl. 50 mm</t>
  </si>
  <si>
    <t>https://podminky.urs.cz/item/CS_URS_2023_01/346244352</t>
  </si>
  <si>
    <t>2*1,2*(0,9+0,75) "pro závěsnéWC</t>
  </si>
  <si>
    <t>8</t>
  </si>
  <si>
    <t>346244381</t>
  </si>
  <si>
    <t>Plentování jednostranné v do 200 mm válcovaných nosníků cihlami</t>
  </si>
  <si>
    <t>Plentování ocelových válcovaných nosníků jednostranné cihlami na maltu, výška stojiny do 200 mm</t>
  </si>
  <si>
    <t>https://podminky.urs.cz/item/CS_URS_2023_01/346244381</t>
  </si>
  <si>
    <t>2*0,1*0,9</t>
  </si>
  <si>
    <t>9</t>
  </si>
  <si>
    <t>349231811</t>
  </si>
  <si>
    <t>Přizdívka ostění s ozubem z cihel tl přes 80 do 150 mm</t>
  </si>
  <si>
    <t>1157123120</t>
  </si>
  <si>
    <t>Přizdívka z cihel ostění s ozubem ve vybouraných otvorech, s vysekáním kapes pro zavázaní přes 80 do 150 mm</t>
  </si>
  <si>
    <t>https://podminky.urs.cz/item/CS_URS_2023_01/349231811</t>
  </si>
  <si>
    <t>2*0,2*2,0 "3.NP dveře do M3.5</t>
  </si>
  <si>
    <t>Vodorovné konstrukce</t>
  </si>
  <si>
    <t>10</t>
  </si>
  <si>
    <t>413232211</t>
  </si>
  <si>
    <t>Zazdívka zhlaví válcovaných nosníků v do 150 mm</t>
  </si>
  <si>
    <t>kus</t>
  </si>
  <si>
    <t>Zazdívka zhlaví stropních trámů nebo válcovaných nosníků pálenými cihlami válcovaných nosníků, výšky do 150 mm</t>
  </si>
  <si>
    <t>https://podminky.urs.cz/item/CS_URS_2023_01/413232211</t>
  </si>
  <si>
    <t>2 "překlad</t>
  </si>
  <si>
    <t>11</t>
  </si>
  <si>
    <t>434191421</t>
  </si>
  <si>
    <t>Osazení schodišťových stupňů kamenných broušených nebo leštěných na desku</t>
  </si>
  <si>
    <t>12</t>
  </si>
  <si>
    <t>Osazování schodišťových stupňů kamenných s vyspárováním styčných spár, s provizorním dřevěným zábradlím a dočasným zakrytím stupnic prkny na desku, stupňů broušených nebo leštěných</t>
  </si>
  <si>
    <t>https://podminky.urs.cz/item/CS_URS_2023_01/434191421</t>
  </si>
  <si>
    <t>M</t>
  </si>
  <si>
    <t>583880150</t>
  </si>
  <si>
    <t>stupeň schodišťový plný žulový S 01</t>
  </si>
  <si>
    <t>14</t>
  </si>
  <si>
    <t>Úpravy povrchů, podlahy a osazování výplní</t>
  </si>
  <si>
    <t>13</t>
  </si>
  <si>
    <t>611131100</t>
  </si>
  <si>
    <t>*Vápenný postřik vnitřních stropů nanášený ručně</t>
  </si>
  <si>
    <t>-802432980</t>
  </si>
  <si>
    <t>*Podkladní a spojovací vrstva vnitřních omítaných ploch vápenný postřik nanášený ručně celoplošně stropů</t>
  </si>
  <si>
    <t>https://podminky.urs.cz/item/CS_URS_2023_01/611131100</t>
  </si>
  <si>
    <t>176,96 "stropy</t>
  </si>
  <si>
    <t>611131103</t>
  </si>
  <si>
    <t>*Vápenný postřik vnitřních schodišťových konstrukcí nanášený ručně</t>
  </si>
  <si>
    <t>16</t>
  </si>
  <si>
    <t>*Podkladní a spojovací vrstva vnitřních omítaných ploch vápenný postřik nanášený ručně celoplošně schodišťových konstrukcí</t>
  </si>
  <si>
    <t>https://podminky.urs.cz/item/CS_URS_2023_01/611131103</t>
  </si>
  <si>
    <t>106,03 "stěny schodiště</t>
  </si>
  <si>
    <t>611311132</t>
  </si>
  <si>
    <t>*Potažení vnitřních žebrových stropů vápenným štukem tloušťky do 3 mm</t>
  </si>
  <si>
    <t>1764975368</t>
  </si>
  <si>
    <t>*Potažení vnitřních ploch vápenným štukem tloušťky do 3 mm vodorovných konstrukcí stropů žebrových nebo osamělých trámů</t>
  </si>
  <si>
    <t>https://podminky.urs.cz/item/CS_URS_2023_01/611311132</t>
  </si>
  <si>
    <t>611311135</t>
  </si>
  <si>
    <t>*Potažení vnitřních schodišťových konstrukcí vápenným štukem tloušťky do 3 mm</t>
  </si>
  <si>
    <t>-218582029</t>
  </si>
  <si>
    <t>*Potažení vnitřních ploch vápenným štukem tloušťky do 3 mm schodišťových konstrukcí stropů, stěn, ramen nebo nosníků</t>
  </si>
  <si>
    <t>https://podminky.urs.cz/item/CS_URS_2023_01/611311135</t>
  </si>
  <si>
    <t>17</t>
  </si>
  <si>
    <t>611315421</t>
  </si>
  <si>
    <t>Oprava vnitřní vápenné štukové omítky stropů v rozsahu plochy do 10 %</t>
  </si>
  <si>
    <t>229205672</t>
  </si>
  <si>
    <t>Oprava vápenné omítky vnitřních ploch štukové dvouvrstvé, tloušťky do 20 mm a tloušťky štuku do 3 mm stropů, v rozsahu opravované plochy do 10%</t>
  </si>
  <si>
    <t>https://podminky.urs.cz/item/CS_URS_2023_01/611315421</t>
  </si>
  <si>
    <t>18</t>
  </si>
  <si>
    <t>612131100</t>
  </si>
  <si>
    <t>*Vápenný postřik vnitřních stěn nanášený ručně</t>
  </si>
  <si>
    <t>20</t>
  </si>
  <si>
    <t>*Podkladní a spojovací vrstva vnitřních omítaných ploch vápenný postřik nanášený ručně celoplošně stěn</t>
  </si>
  <si>
    <t>https://podminky.urs.cz/item/CS_URS_2023_01/612131100</t>
  </si>
  <si>
    <t>384,307 "stěny</t>
  </si>
  <si>
    <t>-7,48 "nové omítky</t>
  </si>
  <si>
    <t>19</t>
  </si>
  <si>
    <t>612135000</t>
  </si>
  <si>
    <t>Vyrovnání podkladu vnitřních stěn maltou vápennou tl do 10 mm</t>
  </si>
  <si>
    <t>-266853963</t>
  </si>
  <si>
    <t>Vyrovnání nerovností podkladu vnitřních omítaných ploch maltou, tloušťky do 10 mm vápennou stěn</t>
  </si>
  <si>
    <t>https://podminky.urs.cz/item/CS_URS_2023_01/612135000</t>
  </si>
  <si>
    <t>49,32 "pod vybourané obklady</t>
  </si>
  <si>
    <t>2,0*(2*0,58+0,9) "1.NP trezor</t>
  </si>
  <si>
    <t>612135001</t>
  </si>
  <si>
    <t>Vyrovnání podkladu vnitřních stěn maltou vápenocementovou tl do 10 mm</t>
  </si>
  <si>
    <t>22</t>
  </si>
  <si>
    <t>Vyrovnání nerovností podkladu vnitřních omítaných ploch maltou, tloušťky do 10 mm vápenocementovou stěn</t>
  </si>
  <si>
    <t>https://podminky.urs.cz/item/CS_URS_2023_01/612135001</t>
  </si>
  <si>
    <t>612311121</t>
  </si>
  <si>
    <t>Vápenná omítka hladká jednovrstvá vnitřních stěn nanášená ručně</t>
  </si>
  <si>
    <t>26</t>
  </si>
  <si>
    <t>Omítka vápenná vnitřních ploch nanášená ručně jednovrstvá hladká, tloušťky do 10 mm svislých konstrukcí stěn</t>
  </si>
  <si>
    <t>https://podminky.urs.cz/item/CS_URS_2023_01/612311121</t>
  </si>
  <si>
    <t>2*1,68+2,0*(2*0,58+0,9) "1.NP nika po trezoru</t>
  </si>
  <si>
    <t>611315411</t>
  </si>
  <si>
    <t>*Oprava vnitřní vápenné hladké omítky stropů v rozsahu plochy přes do 10 %</t>
  </si>
  <si>
    <t>28</t>
  </si>
  <si>
    <t>*Oprava vápenné omítky vnitřních ploch hladké, tloušťky do 20 mm stropů, v rozsahu opravované plochy do 10%</t>
  </si>
  <si>
    <t>https://podminky.urs.cz/item/CS_URS_2023_01/611315411</t>
  </si>
  <si>
    <t>23</t>
  </si>
  <si>
    <t>612311131</t>
  </si>
  <si>
    <t>*Potažení vnitřních stěn vápenným štukem tloušťky do 3 mm</t>
  </si>
  <si>
    <t>1901820040</t>
  </si>
  <si>
    <t>*Potažení vnitřních ploch vápenným štukem tloušťky do 3 mm svislých konstrukcí stěn</t>
  </si>
  <si>
    <t>https://podminky.urs.cz/item/CS_URS_2023_01/612311131</t>
  </si>
  <si>
    <t>24</t>
  </si>
  <si>
    <t>612315301</t>
  </si>
  <si>
    <t>Vápenná hladká omítka ostění nebo nadpraží</t>
  </si>
  <si>
    <t>-1705754037</t>
  </si>
  <si>
    <t>Vápenná omítka ostění nebo nadpraží hladká</t>
  </si>
  <si>
    <t>https://podminky.urs.cz/item/CS_URS_2023_01/612315301</t>
  </si>
  <si>
    <t xml:space="preserve">0,3*2*(0,75+1,2) </t>
  </si>
  <si>
    <t>0,15*2*(0,75+1,2+0,5+0,65+2+0,8+0,6+0,995+0,92+2+0,7+0,6+0,45+0,55+0,55+0,7+0,25+0,6+0,995+0,65+1,2+0,65+1,2+1,35+1,2+0,92)</t>
  </si>
  <si>
    <t>25</t>
  </si>
  <si>
    <t>612315412</t>
  </si>
  <si>
    <t>*Oprava vnitřní vápenné hladké omítky stěn v rozsahu plochy přes 10 do 30 %</t>
  </si>
  <si>
    <t>-1297885415</t>
  </si>
  <si>
    <t>*Oprava vápenné omítky vnitřních ploch hladké, tloušťky do 20 mm stěn, v rozsahu opravované plochy přes 10 do 30%</t>
  </si>
  <si>
    <t>https://podminky.urs.cz/item/CS_URS_2023_01/612315412</t>
  </si>
  <si>
    <t>106,03 "schodiště</t>
  </si>
  <si>
    <t>-7,48 "npvé omítky</t>
  </si>
  <si>
    <t>612315422</t>
  </si>
  <si>
    <t>Oprava vnitřní vápenné štukové omítky stěn v rozsahu plochy přes 10 do 30 %</t>
  </si>
  <si>
    <t>1844568226</t>
  </si>
  <si>
    <t>Oprava vápenné omítky vnitřních ploch štukové dvouvrstvé, tloušťky do 20 mm a tloušťky štuku do 3 mm stěn, v rozsahu opravované plochy přes 10 do 30%</t>
  </si>
  <si>
    <t>https://podminky.urs.cz/item/CS_URS_2023_01/612315422</t>
  </si>
  <si>
    <t>27</t>
  </si>
  <si>
    <t>615142012</t>
  </si>
  <si>
    <t>Potažení vnitřních nosníků rabicovým pletivem</t>
  </si>
  <si>
    <t>30</t>
  </si>
  <si>
    <t>Potažení vnitřních ploch pletivem v ploše nebo pruzích, na plném podkladu rabicovým provizorním přichycením nosníků</t>
  </si>
  <si>
    <t>https://podminky.urs.cz/item/CS_URS_2023_01/615142012</t>
  </si>
  <si>
    <t>2*0,2*1,2+0,1*0,9</t>
  </si>
  <si>
    <t>619995001</t>
  </si>
  <si>
    <t>*Začištění omítek kolem oken, dveří, podlah nebo obkladů</t>
  </si>
  <si>
    <t>CS ÚRS 2022 01</t>
  </si>
  <si>
    <t>-494224216</t>
  </si>
  <si>
    <t>*Začištění omítek (s dodáním hmot) kolem oken, dveří, podlah, obkladů apod.</t>
  </si>
  <si>
    <t>https://podminky.urs.cz/item/CS_URS_2022_01/619995001</t>
  </si>
  <si>
    <t>PSC</t>
  </si>
  <si>
    <t xml:space="preserve">Poznámka k souboru cen:
1. Cenu -5001 lze použít pouze v případě provádění opravy nebo osazování nových oken, dveří, obkladů, podlah apod.; nelze ji použít v případech provádění opravy omítek nebo nové omítky v celé ploše.
</t>
  </si>
  <si>
    <t>"okna</t>
  </si>
  <si>
    <t xml:space="preserve">2*2*(0,75+1,2) </t>
  </si>
  <si>
    <t>2*2*(0,75+1,2+0,5+0,65+2+0,8+0,6+0,995+0,92+2+0,7+0,6+0,45+0,55+0,55+0,7+0,25+0,6+0,995+0,65+1,2+0,65+1,2+1,35+1,2+0,92)</t>
  </si>
  <si>
    <t>"dveře</t>
  </si>
  <si>
    <t>2*2*(0,96+2,0)</t>
  </si>
  <si>
    <t>29</t>
  </si>
  <si>
    <t>631311131</t>
  </si>
  <si>
    <t>Doplnění dosavadních mazanin betonem prostým plochy do 1 m2 tloušťky přes 80 mm</t>
  </si>
  <si>
    <t>m3</t>
  </si>
  <si>
    <t>32</t>
  </si>
  <si>
    <t>Doplnění dosavadních mazanin prostým betonem s dodáním hmot, bez potěru, plochy jednotlivě do 1 m2 a tl. přes 80 mm</t>
  </si>
  <si>
    <t>https://podminky.urs.cz/item/CS_URS_2023_01/631311131</t>
  </si>
  <si>
    <t>0,3*0,3*0,2 "1.NP sonda</t>
  </si>
  <si>
    <t>0,15*0,17*2,0 "1.NP</t>
  </si>
  <si>
    <t>631351101</t>
  </si>
  <si>
    <t>Zřízení bednění rýh a hran v podlahách</t>
  </si>
  <si>
    <t>34</t>
  </si>
  <si>
    <t>Bednění v podlahách rýh a hran zřízení</t>
  </si>
  <si>
    <t>https://podminky.urs.cz/item/CS_URS_2023_01/631351101</t>
  </si>
  <si>
    <t>0,17*(2,0+1,8) "1.NP dobetonávka</t>
  </si>
  <si>
    <t>31</t>
  </si>
  <si>
    <t>631351102</t>
  </si>
  <si>
    <t>Odstranění bednění rýh a hran v podlahách</t>
  </si>
  <si>
    <t>36</t>
  </si>
  <si>
    <t>Bednění v podlahách rýh a hran odstranění</t>
  </si>
  <si>
    <t>https://podminky.urs.cz/item/CS_URS_2023_01/631351102</t>
  </si>
  <si>
    <t>632450133</t>
  </si>
  <si>
    <t>Vyrovnávací cementový potěr tl přes 30 do 40 mm ze suchých směsí provedený v ploše</t>
  </si>
  <si>
    <t>38</t>
  </si>
  <si>
    <t>Potěr cementový vyrovnávací ze suchých směsí v ploše o průměrné (střední) tl. přes 30 do 40 mm</t>
  </si>
  <si>
    <t>https://podminky.urs.cz/item/CS_URS_2023_01/632450133</t>
  </si>
  <si>
    <t>(1,59+1,5)*1,65 "1.NP WC</t>
  </si>
  <si>
    <t>33</t>
  </si>
  <si>
    <t>642944121</t>
  </si>
  <si>
    <t>*Osazování ocelových zárubní dodatečné pl do 2,5 m2</t>
  </si>
  <si>
    <t>40</t>
  </si>
  <si>
    <t>*Osazení ocelových dveřních zárubní lisovaných nebo z úhelníků dodatečně s vybetonováním prahu, plochy do 2,5 m2</t>
  </si>
  <si>
    <t>https://podminky.urs.cz/item/CS_URS_2023_01/642944121</t>
  </si>
  <si>
    <t>2+1 "1.NP</t>
  </si>
  <si>
    <t>1+3 "*2.NP</t>
  </si>
  <si>
    <t>2+2 "*3.NP</t>
  </si>
  <si>
    <t>2 "*4.NP</t>
  </si>
  <si>
    <t>55331480</t>
  </si>
  <si>
    <t>*zárubeň jednokřídlá ocelová pro zdění tl stěny 75-100mm rozměru 600/1970, 2100mm</t>
  </si>
  <si>
    <t>42</t>
  </si>
  <si>
    <t>2 "1.NP</t>
  </si>
  <si>
    <t>1 "*2.NP</t>
  </si>
  <si>
    <t>2 "*3.NP</t>
  </si>
  <si>
    <t>35</t>
  </si>
  <si>
    <t>55331482</t>
  </si>
  <si>
    <t>*zárubeň jednokřídlá ocelová pro zdění tl stěny 75-100mm rozměru 800/1970, 2100mm</t>
  </si>
  <si>
    <t>44</t>
  </si>
  <si>
    <t>1 "1.NP</t>
  </si>
  <si>
    <t>3 "*2.NP</t>
  </si>
  <si>
    <t>Ostatní konstrukce a práce, bourání</t>
  </si>
  <si>
    <t>949101111</t>
  </si>
  <si>
    <t>Lešení pomocné pro objekty pozemních staveb s lešeňovou podlahou v do 1,9 m zatížení do 150 kg/m2</t>
  </si>
  <si>
    <t>46</t>
  </si>
  <si>
    <t>Lešení pomocné pracovní pro objekty pozemních staveb pro zatížení do 150 kg/m2, o výšce lešeňové podlahy do 1,9 m</t>
  </si>
  <si>
    <t>https://podminky.urs.cz/item/CS_URS_2023_01/949101111</t>
  </si>
  <si>
    <t>37</t>
  </si>
  <si>
    <t>953943111</t>
  </si>
  <si>
    <t>Osazování výrobků do 1 kg/kus do vysekaných kapes zdiva</t>
  </si>
  <si>
    <t>-113500141</t>
  </si>
  <si>
    <t>https://podminky.urs.cz/item/CS_URS_2023_01/953943111</t>
  </si>
  <si>
    <t>5543001M</t>
  </si>
  <si>
    <t>závěsná štětka EC</t>
  </si>
  <si>
    <t>1321097090</t>
  </si>
  <si>
    <t>39</t>
  </si>
  <si>
    <t>953943211</t>
  </si>
  <si>
    <t>Osazování hasicího přístroje</t>
  </si>
  <si>
    <t>48</t>
  </si>
  <si>
    <t>Osazování drobných kovových předmětů kotvených do stěny hasicího přístroje</t>
  </si>
  <si>
    <t>https://podminky.urs.cz/item/CS_URS_2023_01/953943211</t>
  </si>
  <si>
    <t>44932114</t>
  </si>
  <si>
    <t>přístroj hasicí ruční práškový PG 6 LE</t>
  </si>
  <si>
    <t>50</t>
  </si>
  <si>
    <t>41</t>
  </si>
  <si>
    <t>968062374</t>
  </si>
  <si>
    <t>Vybourání dřevěných rámů oken zdvojených včetně křídel pl do 1 m2</t>
  </si>
  <si>
    <t>-109051768</t>
  </si>
  <si>
    <t>Vybourání dřevěných rámů oken s křídly, dveřních zárubní, vrat, stěn, ostění nebo obkladů rámů oken s křídly zdvojených, plochy do 1 m2</t>
  </si>
  <si>
    <t>https://podminky.urs.cz/item/CS_URS_2023_01/968062374</t>
  </si>
  <si>
    <t>968062375</t>
  </si>
  <si>
    <t>Vybourání dřevěných rámů oken zdvojených včetně křídel pl do 2 m2</t>
  </si>
  <si>
    <t>1918123214</t>
  </si>
  <si>
    <t>Vybourání dřevěných rámů oken s křídly, dveřních zárubní, vrat, stěn, ostění nebo obkladů rámů oken s křídly zdvojených, plochy do 2 m2</t>
  </si>
  <si>
    <t>https://podminky.urs.cz/item/CS_URS_2023_01/968062375</t>
  </si>
  <si>
    <t>43</t>
  </si>
  <si>
    <t>968062455</t>
  </si>
  <si>
    <t>Vybourání dřevěných dveřních zárubní pl do 2 m2</t>
  </si>
  <si>
    <t>-53519082</t>
  </si>
  <si>
    <t>Vybourání dřevěných rámů oken s křídly, dveřních zárubní, vrat, stěn, ostění nebo obkladů dveřních zárubní, plochy do 2 m2</t>
  </si>
  <si>
    <t>https://podminky.urs.cz/item/CS_URS_2023_01/968062455</t>
  </si>
  <si>
    <t>0,6*1,1 "5.NP na půdu</t>
  </si>
  <si>
    <t>968072455</t>
  </si>
  <si>
    <t>*Vybourání kovových dveřních zárubní pl do 2 m2</t>
  </si>
  <si>
    <t>-1504808480</t>
  </si>
  <si>
    <t>*Vybourání kovových rámů oken s křídly, dveřních zárubní, vrat, stěn, ostění nebo obkladů dveřních zárubní, plochy do 2 m2</t>
  </si>
  <si>
    <t>https://podminky.urs.cz/item/CS_URS_2023_01/968072455</t>
  </si>
  <si>
    <t>P</t>
  </si>
  <si>
    <t>Poznámka k položce:
R</t>
  </si>
  <si>
    <t>2,0*(2*0,8+0,6) "*2.NP</t>
  </si>
  <si>
    <t>2,0*2*(0,6+0,8) "*3.NP</t>
  </si>
  <si>
    <t>2*2,0*0,8 "*4.NP</t>
  </si>
  <si>
    <t>45</t>
  </si>
  <si>
    <t>971033621</t>
  </si>
  <si>
    <t>Vybourání otvorů ve zdivu cihelném pl do 4 m2 na MVC nebo MV tl do 100 mm</t>
  </si>
  <si>
    <t>-1049502475</t>
  </si>
  <si>
    <t>Vybourání otvorů ve zdivu základovém nebo nadzákladovém z cihel, tvárnic, příčkovek z cihel pálených na maltu vápennou nebo vápenocementovou plochy do 4 m2, tl. do 100 mm</t>
  </si>
  <si>
    <t>https://podminky.urs.cz/item/CS_URS_2023_01/971033621</t>
  </si>
  <si>
    <t>1,59*2,37 "1.NP WC</t>
  </si>
  <si>
    <t>971033631</t>
  </si>
  <si>
    <t>Vybourání otvorů ve zdivu cihelném pl do 4 m2 na MVC nebo MV tl do 150 mm</t>
  </si>
  <si>
    <t>54</t>
  </si>
  <si>
    <t>Vybourání otvorů ve zdivu základovém nebo nadzákladovém z cihel, tvárnic, příčkovek z cihel pálených na maltu vápennou nebo vápenocementovou plochy do 4 m2, tl. do 150 mm</t>
  </si>
  <si>
    <t>https://podminky.urs.cz/item/CS_URS_2023_01/971033631</t>
  </si>
  <si>
    <t>0,8*2,0 "1.NP sociálka výlevka</t>
  </si>
  <si>
    <t>0,7*2,0 "1. NP dveře do sociálky</t>
  </si>
  <si>
    <t>47</t>
  </si>
  <si>
    <t>973031151</t>
  </si>
  <si>
    <t>Vysekání výklenků ve zdivu cihelném na MV nebo MVC pl přes 0,25 m2</t>
  </si>
  <si>
    <t>1669117361</t>
  </si>
  <si>
    <t>Vysekání výklenků nebo kapes ve zdivu z cihel na maltu vápennou nebo vápenocementovou výklenků, pohledové plochy přes 0,25 m2</t>
  </si>
  <si>
    <t>https://podminky.urs.cz/item/CS_URS_2023_01/973031151</t>
  </si>
  <si>
    <t>0,2*0,34*2,5 "2.NP u kuch. linky</t>
  </si>
  <si>
    <t>974031164</t>
  </si>
  <si>
    <t>Vysekání rýh ve zdivu cihelném hl do 150 mm š do 150 mm</t>
  </si>
  <si>
    <t>56</t>
  </si>
  <si>
    <t>Vysekání rýh ve zdivu cihelném na maltu vápennou nebo vápenocementovou do hl. 150 mm a šířky do 150 mm</t>
  </si>
  <si>
    <t>https://podminky.urs.cz/item/CS_URS_2023_01/974031164</t>
  </si>
  <si>
    <t>1,1 "1.NP překlad</t>
  </si>
  <si>
    <t>49</t>
  </si>
  <si>
    <t>977151119</t>
  </si>
  <si>
    <t>Jádrové vrty diamantovými korunkami do stavebních materiálů D přes 100 do 110 mm</t>
  </si>
  <si>
    <t>58</t>
  </si>
  <si>
    <t>Jádrové vrty diamantovými korunkami do stavebních materiálů (železobetonu, betonu, cihel, obkladů, dlažeb, kamene) průměru přes 100 do 110 mm</t>
  </si>
  <si>
    <t>https://podminky.urs.cz/item/CS_URS_2023_01/977151119</t>
  </si>
  <si>
    <t>2*0,7+0,8+0,4 "VZT</t>
  </si>
  <si>
    <t>978011121</t>
  </si>
  <si>
    <t>Otlučení (osekání) vnitřní vápenné nebo vápenocementové omítky stropů v rozsahu přes 5 do 10 %</t>
  </si>
  <si>
    <t>1512179045</t>
  </si>
  <si>
    <t>Otlučení vápenných nebo vápenocementových omítek vnitřních ploch stropů, v rozsahu přes 5 do 10 %</t>
  </si>
  <si>
    <t>https://podminky.urs.cz/item/CS_URS_2023_01/978011121</t>
  </si>
  <si>
    <t>51</t>
  </si>
  <si>
    <t>978013121</t>
  </si>
  <si>
    <t>Otlučení (osekání) vnitřní vápenné nebo vápenocementové omítky stěn v rozsahu přes 5 do 10 %</t>
  </si>
  <si>
    <t>-1653188933</t>
  </si>
  <si>
    <t>Otlučení vápenných nebo vápenocementových omítek vnitřních ploch stěn s vyškrabáním spar, s očištěním zdiva, v rozsahu přes 5 do 10 %</t>
  </si>
  <si>
    <t>https://podminky.urs.cz/item/CS_URS_2023_01/978013121</t>
  </si>
  <si>
    <t>52</t>
  </si>
  <si>
    <t>978035127</t>
  </si>
  <si>
    <t>*Odstranění tenkovrstvé omítky tl přes 2 mm odsekáním v rozsahu přes 50 do 100 %</t>
  </si>
  <si>
    <t>1134925729</t>
  </si>
  <si>
    <t>*Odstranění tenkovrstvých omítek nebo štuku tloušťky přes 2 mm odsekáním, rozsahu přes 50 do 100%</t>
  </si>
  <si>
    <t>https://podminky.urs.cz/item/CS_URS_2023_01/978035127</t>
  </si>
  <si>
    <t>53</t>
  </si>
  <si>
    <t>R 090-1</t>
  </si>
  <si>
    <t>Utěsnění prostupů instalací požárně dělicími konstrukcemi</t>
  </si>
  <si>
    <t>kpl</t>
  </si>
  <si>
    <t>62</t>
  </si>
  <si>
    <t>997</t>
  </si>
  <si>
    <t>Přesun sutě</t>
  </si>
  <si>
    <t>997013213</t>
  </si>
  <si>
    <t>Vnitrostaveništní doprava suti a vybouraných hmot pro budovy v přes 9 do 12 m ručně</t>
  </si>
  <si>
    <t>64</t>
  </si>
  <si>
    <t>Vnitrostaveništní doprava suti a vybouraných hmot vodorovně do 50 m svisle ručně pro budovy a haly výšky přes 9 do 12 m</t>
  </si>
  <si>
    <t>https://podminky.urs.cz/item/CS_URS_2023_01/997013213</t>
  </si>
  <si>
    <t>55</t>
  </si>
  <si>
    <t>997013501</t>
  </si>
  <si>
    <t>Odvoz suti a vybouraných hmot na skládku nebo meziskládku do 1 km se složením</t>
  </si>
  <si>
    <t>66</t>
  </si>
  <si>
    <t>Odvoz suti a vybouraných hmot na skládku nebo meziskládku se složením, na vzdálenost do 1 km</t>
  </si>
  <si>
    <t>https://podminky.urs.cz/item/CS_URS_2023_01/997013501</t>
  </si>
  <si>
    <t>997013509</t>
  </si>
  <si>
    <t>Příplatek k odvozu suti a vybouraných hmot na skládku ZKD 1 km přes 1 km</t>
  </si>
  <si>
    <t>68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</si>
  <si>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</si>
  <si>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</si>
  <si>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57</t>
  </si>
  <si>
    <t>997013871</t>
  </si>
  <si>
    <t>Poplatek za uložení stavebního odpadu na recyklační skládce (skládkovné) směsného stavebního a demoličního kód odpadu 17 09 04</t>
  </si>
  <si>
    <t>70</t>
  </si>
  <si>
    <t>Poplatek za uložení stavebního odpadu na recyklační skládce (skládkovné) směsného stavebního a demoličního zatříděného do Katalogu odpadů pod kódem 17 09 04</t>
  </si>
  <si>
    <t>https://podminky.urs.cz/item/CS_URS_2023_01/997013871</t>
  </si>
  <si>
    <t>998</t>
  </si>
  <si>
    <t>Přesun hmot</t>
  </si>
  <si>
    <t>998018002</t>
  </si>
  <si>
    <t>Přesun hmot ruční pro budovy v přes 6 do 12 m</t>
  </si>
  <si>
    <t>72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</si>
  <si>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</si>
  <si>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https://podminky.urs.cz/item/CS_URS_2023_01/998018002</t>
  </si>
  <si>
    <t>PSV</t>
  </si>
  <si>
    <t>Práce a dodávky PSV</t>
  </si>
  <si>
    <t>713</t>
  </si>
  <si>
    <t>Izolace tepelné</t>
  </si>
  <si>
    <t>59</t>
  </si>
  <si>
    <t>713463411</t>
  </si>
  <si>
    <t>Montáž izolace tepelné potrubí a ohybů návlekovými izolačními pouzdry</t>
  </si>
  <si>
    <t>74</t>
  </si>
  <si>
    <t>245 "ÚT</t>
  </si>
  <si>
    <t>60</t>
  </si>
  <si>
    <t>28377104</t>
  </si>
  <si>
    <t>pouzdro izolační potrubní z pěnového polyetylenu 22/13mm</t>
  </si>
  <si>
    <t>76</t>
  </si>
  <si>
    <t>61</t>
  </si>
  <si>
    <t>28377095</t>
  </si>
  <si>
    <t>pouzdro izolační potrubní z pěnového polyetylenu 15/13mm</t>
  </si>
  <si>
    <t>78</t>
  </si>
  <si>
    <t>28377105</t>
  </si>
  <si>
    <t>pouzdro izolační potrubní z pěnového polyetylenu 18/13mm</t>
  </si>
  <si>
    <t>80</t>
  </si>
  <si>
    <t>63</t>
  </si>
  <si>
    <t>28377048</t>
  </si>
  <si>
    <t>pouzdro izolační potrubní z pěnového polyetylenu 28/20mm</t>
  </si>
  <si>
    <t>82</t>
  </si>
  <si>
    <t>28377055</t>
  </si>
  <si>
    <t>pouzdro izolační potrubní z pěnového polyetylenu 35/20mm</t>
  </si>
  <si>
    <t>84</t>
  </si>
  <si>
    <t>65</t>
  </si>
  <si>
    <t>998713102</t>
  </si>
  <si>
    <t>Přesun hmot tonážní pro izolace tepelné v objektech v přes 6 do 12 m</t>
  </si>
  <si>
    <t>86</t>
  </si>
  <si>
    <t>Přesun hmot pro izolace tepelné stanovený z hmotnosti přesunovaného materiálu vodorovná dopravní vzdálenost do 50 m v objektech výšky přes 6 m do 12 m</t>
  </si>
  <si>
    <t>https://podminky.urs.cz/item/CS_URS_2023_01/998713102</t>
  </si>
  <si>
    <t>998713181</t>
  </si>
  <si>
    <t>Příplatek k přesunu hmot tonážní 713 prováděný bez použití mechanizace</t>
  </si>
  <si>
    <t>-758899965</t>
  </si>
  <si>
    <t>Přesun hmot pro izolace tepelné stanovený z hmotnosti přesunovaného materiálu Příplatek k cenám za přesun prováděný bez použití mechanizace pro jakoukoliv výšku objektu</t>
  </si>
  <si>
    <t>https://podminky.urs.cz/item/CS_URS_2023_01/998713181</t>
  </si>
  <si>
    <t>721</t>
  </si>
  <si>
    <t>Zdravotechnika - vnitřní kanalizace</t>
  </si>
  <si>
    <t>67</t>
  </si>
  <si>
    <t>721171916</t>
  </si>
  <si>
    <t>Potrubí z PP propojení potrubí DN 125</t>
  </si>
  <si>
    <t>88</t>
  </si>
  <si>
    <t>Opravy odpadního potrubí plastového propojení dosavadního potrubí DN 125</t>
  </si>
  <si>
    <t>https://podminky.urs.cz/item/CS_URS_2023_01/721171916</t>
  </si>
  <si>
    <t>721174025</t>
  </si>
  <si>
    <t>Potrubí kanalizační z PP odpadní DN 110</t>
  </si>
  <si>
    <t>90</t>
  </si>
  <si>
    <t>Potrubí z trub polypropylenových odpadní (svislé) DN 110</t>
  </si>
  <si>
    <t>https://podminky.urs.cz/item/CS_URS_2023_01/721174025</t>
  </si>
  <si>
    <t>69</t>
  </si>
  <si>
    <t>28615603</t>
  </si>
  <si>
    <t>čistící tvarovka odpadní PP DN 110 pro vysoké teploty</t>
  </si>
  <si>
    <t>92</t>
  </si>
  <si>
    <t>721174042</t>
  </si>
  <si>
    <t>Potrubí kanalizační z PP připojovací DN 40</t>
  </si>
  <si>
    <t>94</t>
  </si>
  <si>
    <t>Potrubí z trub polypropylenových připojovací DN 40</t>
  </si>
  <si>
    <t>https://podminky.urs.cz/item/CS_URS_2023_01/721174042</t>
  </si>
  <si>
    <t>71</t>
  </si>
  <si>
    <t>721174043</t>
  </si>
  <si>
    <t>Potrubí kanalizační z PP připojovací DN 50</t>
  </si>
  <si>
    <t>96</t>
  </si>
  <si>
    <t>Potrubí z trub polypropylenových připojovací DN 50</t>
  </si>
  <si>
    <t>https://podminky.urs.cz/item/CS_URS_2023_01/721174043</t>
  </si>
  <si>
    <t>721174044</t>
  </si>
  <si>
    <t>Potrubí kanalizační z PP připojovací DN 75</t>
  </si>
  <si>
    <t>98</t>
  </si>
  <si>
    <t>Potrubí z trub polypropylenových připojovací DN 75</t>
  </si>
  <si>
    <t>https://podminky.urs.cz/item/CS_URS_2023_01/721174044</t>
  </si>
  <si>
    <t>73</t>
  </si>
  <si>
    <t>721174045</t>
  </si>
  <si>
    <t>Potrubí kanalizační z PP připojovací DN 110</t>
  </si>
  <si>
    <t>100</t>
  </si>
  <si>
    <t>Potrubí z trub polypropylenových připojovací DN 110</t>
  </si>
  <si>
    <t>https://podminky.urs.cz/item/CS_URS_2023_01/721174045</t>
  </si>
  <si>
    <t>721174063</t>
  </si>
  <si>
    <t>Potrubí kanalizační z PP větrací DN 110</t>
  </si>
  <si>
    <t>102</t>
  </si>
  <si>
    <t>Potrubí z trub polypropylenových větrací DN 110</t>
  </si>
  <si>
    <t>https://podminky.urs.cz/item/CS_URS_2023_01/721174063</t>
  </si>
  <si>
    <t>75</t>
  </si>
  <si>
    <t>721194104</t>
  </si>
  <si>
    <t>Vyvedení a upevnění odpadních výpustek DN 40</t>
  </si>
  <si>
    <t>104</t>
  </si>
  <si>
    <t>Vyměření přípojek na potrubí vyvedení a upevnění odpadních výpustek DN 40</t>
  </si>
  <si>
    <t>https://podminky.urs.cz/item/CS_URS_2023_01/721194104</t>
  </si>
  <si>
    <t>721194105</t>
  </si>
  <si>
    <t>Vyvedení a upevnění odpadních výpustek DN 50</t>
  </si>
  <si>
    <t>106</t>
  </si>
  <si>
    <t>Vyměření přípojek na potrubí vyvedení a upevnění odpadních výpustek DN 50</t>
  </si>
  <si>
    <t>https://podminky.urs.cz/item/CS_URS_2023_01/721194105</t>
  </si>
  <si>
    <t>77</t>
  </si>
  <si>
    <t>721194107</t>
  </si>
  <si>
    <t>Vyvedení a upevnění odpadních výpustek DN 70</t>
  </si>
  <si>
    <t>108</t>
  </si>
  <si>
    <t>Vyměření přípojek na potrubí vyvedení a upevnění odpadních výpustek DN 70</t>
  </si>
  <si>
    <t>https://podminky.urs.cz/item/CS_URS_2023_01/721194107</t>
  </si>
  <si>
    <t>721194109</t>
  </si>
  <si>
    <t>Vyvedení a upevnění odpadních výpustek DN 110</t>
  </si>
  <si>
    <t>110</t>
  </si>
  <si>
    <t>Vyměření přípojek na potrubí vyvedení a upevnění odpadních výpustek DN 110</t>
  </si>
  <si>
    <t>https://podminky.urs.cz/item/CS_URS_2023_01/721194109</t>
  </si>
  <si>
    <t>79</t>
  </si>
  <si>
    <t>721273153</t>
  </si>
  <si>
    <t>Hlavice ventilační polypropylen PP DN 110</t>
  </si>
  <si>
    <t>112</t>
  </si>
  <si>
    <t>Ventilační hlavice z polypropylenu (PP) DN 110</t>
  </si>
  <si>
    <t>https://podminky.urs.cz/item/CS_URS_2023_01/721273153</t>
  </si>
  <si>
    <t>998721102</t>
  </si>
  <si>
    <t>Přesun hmot tonážní pro vnitřní kanalizace v objektech v přes 6 do 12 m</t>
  </si>
  <si>
    <t>114</t>
  </si>
  <si>
    <t>Přesun hmot pro vnitřní kanalizace stanovený z hmotnosti přesunovaného materiálu vodorovná dopravní vzdálenost do 50 m v objektech výšky přes 6 do 12 m</t>
  </si>
  <si>
    <t>https://podminky.urs.cz/item/CS_URS_2023_01/998721102</t>
  </si>
  <si>
    <t>81</t>
  </si>
  <si>
    <t>998721181</t>
  </si>
  <si>
    <t>Příplatek k přesunu hmot tonážní 721 prováděný bez použití mechanizace</t>
  </si>
  <si>
    <t>560520304</t>
  </si>
  <si>
    <t>Přesun hmot pro vnitřní kanalizace stanovený z hmotnosti přesunovaného materiálu Příplatek k ceně za přesun prováděný bez použití mechanizace pro jakoukoliv výšku objektu</t>
  </si>
  <si>
    <t>https://podminky.urs.cz/item/CS_URS_2023_01/998721181</t>
  </si>
  <si>
    <t>R 725-1</t>
  </si>
  <si>
    <t>Stavební přípomoce</t>
  </si>
  <si>
    <t>116</t>
  </si>
  <si>
    <t>722</t>
  </si>
  <si>
    <t>Zdravotechnika - vnitřní vodovod</t>
  </si>
  <si>
    <t>83</t>
  </si>
  <si>
    <t>722174002</t>
  </si>
  <si>
    <t>Potrubí vodovodní plastové PPR svar polyfúze PN 16 D 20x2,8 mm</t>
  </si>
  <si>
    <t>118</t>
  </si>
  <si>
    <t>Potrubí z plastových trubek z polypropylenu PPR svařovaných polyfúzně PN 16 (SDR 7,4) D 20 x 2,8</t>
  </si>
  <si>
    <t>https://podminky.urs.cz/item/CS_URS_2023_01/722174002</t>
  </si>
  <si>
    <t>722174003</t>
  </si>
  <si>
    <t>Potrubí vodovodní plastové PPR svar polyfúze PN 16 D 25x3,5 mm</t>
  </si>
  <si>
    <t>120</t>
  </si>
  <si>
    <t>Potrubí z plastových trubek z polypropylenu PPR svařovaných polyfúzně PN 16 (SDR 7,4) D 25 x 3,5</t>
  </si>
  <si>
    <t>https://podminky.urs.cz/item/CS_URS_2023_01/722174003</t>
  </si>
  <si>
    <t>85</t>
  </si>
  <si>
    <t>722174004</t>
  </si>
  <si>
    <t>Potrubí vodovodní plastové PPR svar polyfúze PN 16 D 32x4,4 mm</t>
  </si>
  <si>
    <t>122</t>
  </si>
  <si>
    <t>Potrubí z plastových trubek z polypropylenu PPR svařovaných polyfúzně PN 16 (SDR 7,4) D 32 x 4,4</t>
  </si>
  <si>
    <t>https://podminky.urs.cz/item/CS_URS_2023_01/722174004</t>
  </si>
  <si>
    <t>722181211</t>
  </si>
  <si>
    <t>Ochrana vodovodního potrubí přilepenými termoizolačními trubicemi z PE tl do 6 mm DN do 22 mm</t>
  </si>
  <si>
    <t>124</t>
  </si>
  <si>
    <t>Ochrana potrubí termoizolačními trubicemi z pěnového polyetylenu PE přilepenými v příčných a podélných spojích, tloušťky izolace do 6 mm, vnitřního průměru izolace DN do 22 mm</t>
  </si>
  <si>
    <t>https://podminky.urs.cz/item/CS_URS_2023_01/722181211</t>
  </si>
  <si>
    <t>20+2 "STV d20+25</t>
  </si>
  <si>
    <t>87</t>
  </si>
  <si>
    <t>722181212</t>
  </si>
  <si>
    <t>Ochrana vodovodního potrubí přilepenými termoizolačními trubicemi z PE tl do 6 mm DN přes 22 do 32 mm</t>
  </si>
  <si>
    <t>126</t>
  </si>
  <si>
    <t>Ochrana potrubí termoizolačními trubicemi z pěnového polyetylenu PE přilepenými v příčných a podélných spojích, tloušťky izolace do 6 mm, vnitřního průměru izolace DN přes 22 do 32 mm</t>
  </si>
  <si>
    <t>https://podminky.urs.cz/item/CS_URS_2023_01/722181212</t>
  </si>
  <si>
    <t>18 "STV d32</t>
  </si>
  <si>
    <t>722181231</t>
  </si>
  <si>
    <t>Ochrana vodovodního potrubí přilepenými termoizolačními trubicemi z PE tl přes 9 do 13 mm DN do 22 mm</t>
  </si>
  <si>
    <t>128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</si>
  <si>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</si>
  <si>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https://podminky.urs.cz/item/CS_URS_2023_01/722181231</t>
  </si>
  <si>
    <t>8+4 "TUV d20+25</t>
  </si>
  <si>
    <t>89</t>
  </si>
  <si>
    <t>722220152</t>
  </si>
  <si>
    <t>Nástěnka závitová plastová PPR PN 20 DN 20 x G 1/2"</t>
  </si>
  <si>
    <t>130</t>
  </si>
  <si>
    <t>Armatury s jedním závitem plastové (PPR) PN 20 (SDR 6) DN 20 x G 1/2"</t>
  </si>
  <si>
    <t>https://podminky.urs.cz/item/CS_URS_2023_01/722220152</t>
  </si>
  <si>
    <t>4 "WC</t>
  </si>
  <si>
    <t>722220161</t>
  </si>
  <si>
    <t>Nástěnný komplet plastový PPR PN 20 DN 20 x G 1/2"</t>
  </si>
  <si>
    <t>soubor</t>
  </si>
  <si>
    <t>132</t>
  </si>
  <si>
    <t>Armatury s jedním závitem plastové (PPR) PN 20 (SDR 6) DN 20 x G 1/2" (nástěnný komplet)</t>
  </si>
  <si>
    <t>https://podminky.urs.cz/item/CS_URS_2023_01/722220161</t>
  </si>
  <si>
    <t>5 "UM,DŘ,VÝL.</t>
  </si>
  <si>
    <t>91</t>
  </si>
  <si>
    <t>722220862-1</t>
  </si>
  <si>
    <t>Demontáž hydrantu</t>
  </si>
  <si>
    <t>-240702682</t>
  </si>
  <si>
    <t>3 "hydranty</t>
  </si>
  <si>
    <t>722232044</t>
  </si>
  <si>
    <t>Kohout kulový přímý G 3/4" PN 42 do 185°C vnitřní závit</t>
  </si>
  <si>
    <t>134</t>
  </si>
  <si>
    <t>Armatury se dvěma závity kulové kohouty PN 42 do 185 °C přímé vnitřní závit G 3/4"</t>
  </si>
  <si>
    <t>https://podminky.urs.cz/item/CS_URS_2023_01/722232044</t>
  </si>
  <si>
    <t>2 "boiler</t>
  </si>
  <si>
    <t>93</t>
  </si>
  <si>
    <t>722239102</t>
  </si>
  <si>
    <t>Montáž armatur vodovodních se dvěma závity G 3/4"</t>
  </si>
  <si>
    <t>136</t>
  </si>
  <si>
    <t>Armatury se dvěma závity montáž vodovodních armatur se dvěma závity ostatních typů G 3/4"</t>
  </si>
  <si>
    <t>https://podminky.urs.cz/item/CS_URS_2023_01/722239102</t>
  </si>
  <si>
    <t>551172330-1</t>
  </si>
  <si>
    <t>filtr závitový s redukčním ventilem 3/4"</t>
  </si>
  <si>
    <t>138</t>
  </si>
  <si>
    <t>95</t>
  </si>
  <si>
    <t>722250132</t>
  </si>
  <si>
    <t>Hydrantový systém s tvarově stálou hadicí D 25 x 20 m celoplechový</t>
  </si>
  <si>
    <t>140</t>
  </si>
  <si>
    <t>Požární příslušenství a armatury hydrantový systém s tvarově stálou hadicí celoplechový D 25 x 20 m</t>
  </si>
  <si>
    <t>https://podminky.urs.cz/item/CS_URS_2023_01/722250132</t>
  </si>
  <si>
    <t>722290226</t>
  </si>
  <si>
    <t>Zkouška těsnosti vodovodního potrubí závitového DN do 50</t>
  </si>
  <si>
    <t>142</t>
  </si>
  <si>
    <t>Zkoušky, proplach a desinfekce vodovodního potrubí zkoušky těsnosti vodovodního potrubí závitového do DN 50</t>
  </si>
  <si>
    <t>https://podminky.urs.cz/item/CS_URS_2023_01/722290226</t>
  </si>
  <si>
    <t>28+6+18</t>
  </si>
  <si>
    <t>97</t>
  </si>
  <si>
    <t>722290234</t>
  </si>
  <si>
    <t>Proplach a dezinfekce vodovodního potrubí DN do 80</t>
  </si>
  <si>
    <t>144</t>
  </si>
  <si>
    <t>Zkoušky, proplach a desinfekce vodovodního potrubí proplach a desinfekce vodovodního potrubí do DN 80</t>
  </si>
  <si>
    <t>https://podminky.urs.cz/item/CS_URS_2023_01/722290234</t>
  </si>
  <si>
    <t>998722102</t>
  </si>
  <si>
    <t>Přesun hmot tonážní pro vnitřní vodovod v objektech v přes 6 do 12 m</t>
  </si>
  <si>
    <t>146</t>
  </si>
  <si>
    <t>Přesun hmot pro vnitřní vodovod stanovený z hmotnosti přesunovaného materiálu vodorovná dopravní vzdálenost do 50 m v objektech výšky přes 6 do 12 m</t>
  </si>
  <si>
    <t>https://podminky.urs.cz/item/CS_URS_2023_01/998722102</t>
  </si>
  <si>
    <t>99</t>
  </si>
  <si>
    <t>998722181</t>
  </si>
  <si>
    <t>Příplatek k přesunu hmot tonážní 722 prováděný bez použití mechanizace</t>
  </si>
  <si>
    <t>-1765784742</t>
  </si>
  <si>
    <t>Přesun hmot pro vnitřní vodovod stanovený z hmotnosti přesunovaného materiálu Příplatek k ceně za přesun prováděný bez použití mechanizace pro jakoukoliv výšku objektu</t>
  </si>
  <si>
    <t>https://podminky.urs.cz/item/CS_URS_2023_01/998722181</t>
  </si>
  <si>
    <t>R 722-1</t>
  </si>
  <si>
    <t>148</t>
  </si>
  <si>
    <t>725</t>
  </si>
  <si>
    <t>Zdravotechnika - zařizovací předměty</t>
  </si>
  <si>
    <t>101</t>
  </si>
  <si>
    <t>725112022</t>
  </si>
  <si>
    <t>Klozet keramický závěsný na nosné stěny s hlubokým splachováním odpad vodorovný</t>
  </si>
  <si>
    <t>150</t>
  </si>
  <si>
    <t>Zařízení záchodů klozety keramické závěsné na nosné stěny s hlubokým splachováním odpad vodorovný</t>
  </si>
  <si>
    <t>https://podminky.urs.cz/item/CS_URS_2023_01/725112022</t>
  </si>
  <si>
    <t>725211602</t>
  </si>
  <si>
    <t>Umyvadlo keramické bílé šířky 550 mm bez krytu na sifon připevněné na stěnu šrouby</t>
  </si>
  <si>
    <t>152</t>
  </si>
  <si>
    <t>Umyvadla keramická bílá bez výtokových armatur připevněná na stěnu šrouby bez sloupu nebo krytu na sifon, šířka umyvadla 550 mm</t>
  </si>
  <si>
    <t>https://podminky.urs.cz/item/CS_URS_2023_01/725211602</t>
  </si>
  <si>
    <t>103</t>
  </si>
  <si>
    <t>725231203</t>
  </si>
  <si>
    <t>Bidet bez armatur výtokových keramický závěsný se zápachovou uzávěrkou</t>
  </si>
  <si>
    <t>15121068</t>
  </si>
  <si>
    <t>Bidety bez výtokových armatur se zápachovou uzávěrkou keramické závěsné</t>
  </si>
  <si>
    <t>https://podminky.urs.cz/item/CS_URS_2023_01/725231203</t>
  </si>
  <si>
    <t>725291621</t>
  </si>
  <si>
    <t>Doplňky zařízení koupelen a záchodů nerezové zásobník toaletních papírů</t>
  </si>
  <si>
    <t>-1665456131</t>
  </si>
  <si>
    <t>Doplňky zařízení koupelen a záchodů nerezové zásobník toaletních papírů d=300 mm</t>
  </si>
  <si>
    <t>https://podminky.urs.cz/item/CS_URS_2023_01/725291621</t>
  </si>
  <si>
    <t>105</t>
  </si>
  <si>
    <t>725291631</t>
  </si>
  <si>
    <t>Doplňky zařízení koupelen a záchodů nerezové zásobník papírových ručníků</t>
  </si>
  <si>
    <t>-221611470</t>
  </si>
  <si>
    <t>https://podminky.urs.cz/item/CS_URS_2023_01/725291631</t>
  </si>
  <si>
    <t>725311121</t>
  </si>
  <si>
    <t>Dřez jednoduchý nerezový se zápachovou uzávěrkou s odkapávací plochou 560x480 mm a miskou</t>
  </si>
  <si>
    <t>154</t>
  </si>
  <si>
    <t>Dřezy bez výtokových armatur jednoduché se zápachovou uzávěrkou nerezové s odkapávací plochou 560x480 mm a miskou</t>
  </si>
  <si>
    <t>https://podminky.urs.cz/item/CS_URS_2023_01/725311121</t>
  </si>
  <si>
    <t>107</t>
  </si>
  <si>
    <t>725331111</t>
  </si>
  <si>
    <t>Výlevka bez výtokových armatur keramická se sklopnou plastovou mřížkou 500 mm</t>
  </si>
  <si>
    <t>156</t>
  </si>
  <si>
    <t>Výlevky bez výtokových armatur a splachovací nádrže keramické se sklopnou plastovou mřížkou 425 mm</t>
  </si>
  <si>
    <t>https://podminky.urs.cz/item/CS_URS_2023_01/725331111</t>
  </si>
  <si>
    <t>725531102</t>
  </si>
  <si>
    <t>Elektrický ohřívač zásobníkový přepadový beztlakový 10 l / 2 kW</t>
  </si>
  <si>
    <t>-1070300135</t>
  </si>
  <si>
    <t>Elektrické ohřívače zásobníkové beztlakové přepadové objem nádrže (příkon) 10 l (2,0 kW)</t>
  </si>
  <si>
    <t>https://podminky.urs.cz/item/CS_URS_2023_01/725531102</t>
  </si>
  <si>
    <t>3+2 "umyvadla + dřezy</t>
  </si>
  <si>
    <t>109</t>
  </si>
  <si>
    <t>725813111</t>
  </si>
  <si>
    <t>Ventil rohový bez připojovací trubičky nebo flexi hadičky G 1/2"</t>
  </si>
  <si>
    <t>162</t>
  </si>
  <si>
    <t>Ventily rohové bez připojovací trubičky nebo flexi hadičky G 1/2"</t>
  </si>
  <si>
    <t>https://podminky.urs.cz/item/CS_URS_2023_01/725813111</t>
  </si>
  <si>
    <t>4+4*2 "WC,UM,DŘ</t>
  </si>
  <si>
    <t>725813112</t>
  </si>
  <si>
    <t>Ventil rohový pračkový G 3/4"</t>
  </si>
  <si>
    <t>339983230</t>
  </si>
  <si>
    <t>Ventily rohové bez připojovací trubičky nebo flexi hadičky pračkové G 3/4"</t>
  </si>
  <si>
    <t>https://podminky.urs.cz/item/CS_URS_2023_01/725813112</t>
  </si>
  <si>
    <t>111</t>
  </si>
  <si>
    <t>725821325</t>
  </si>
  <si>
    <t>Baterie dřezová stojánková páková s otáčivým kulatým ústím a délkou ramínka 220 mm</t>
  </si>
  <si>
    <t>166</t>
  </si>
  <si>
    <t>Baterie dřezové stojánkové pákové s otáčivým ústím a délkou ramínka 220 mm</t>
  </si>
  <si>
    <t>https://podminky.urs.cz/item/CS_URS_2023_01/725821325</t>
  </si>
  <si>
    <t>725822613</t>
  </si>
  <si>
    <t>Baterie umyvadlová stojánková páková s výpustí</t>
  </si>
  <si>
    <t>168</t>
  </si>
  <si>
    <t>Baterie umyvadlové stojánkové pákové s výpustí</t>
  </si>
  <si>
    <t>https://podminky.urs.cz/item/CS_URS_2023_01/725822613</t>
  </si>
  <si>
    <t>113</t>
  </si>
  <si>
    <t>725823112</t>
  </si>
  <si>
    <t>Baterie bidetové stojánkové pákové s výpustí</t>
  </si>
  <si>
    <t>-1420595285</t>
  </si>
  <si>
    <t>https://podminky.urs.cz/item/CS_URS_2023_01/725823112</t>
  </si>
  <si>
    <t>725863311</t>
  </si>
  <si>
    <t>Zápachová uzávěrka pro bidety DN 40</t>
  </si>
  <si>
    <t>1645338069</t>
  </si>
  <si>
    <t>Zápachové uzávěrky zařizovacích předmětů pro bidety DN 40</t>
  </si>
  <si>
    <t>https://podminky.urs.cz/item/CS_URS_2023_01/725863311</t>
  </si>
  <si>
    <t>115</t>
  </si>
  <si>
    <t>998725102</t>
  </si>
  <si>
    <t>Přesun hmot tonážní pro zařizovací předměty v objektech v přes 6 do 12 m</t>
  </si>
  <si>
    <t>170</t>
  </si>
  <si>
    <t>Přesun hmot pro zařizovací předměty stanovený z hmotnosti přesunovaného materiálu vodorovná dopravní vzdálenost do 50 m v objektech výšky přes 6 do 12 m</t>
  </si>
  <si>
    <t>https://podminky.urs.cz/item/CS_URS_2023_01/998725102</t>
  </si>
  <si>
    <t>998725181</t>
  </si>
  <si>
    <t>Příplatek k přesunu hmot tonážní 725 prováděný bez použití mechanizace</t>
  </si>
  <si>
    <t>-2012758153</t>
  </si>
  <si>
    <t>Přesun hmot pro zařizovací předměty stanovený z hmotnosti přesunovaného materiálu Příplatek k cenám za přesun prováděný bez použití mechanizace pro jakoukoliv výšku objektu</t>
  </si>
  <si>
    <t>https://podminky.urs.cz/item/CS_URS_2023_01/998725181</t>
  </si>
  <si>
    <t>726</t>
  </si>
  <si>
    <t>Zdravotechnika - předstěnové instalace</t>
  </si>
  <si>
    <t>117</t>
  </si>
  <si>
    <t>726131011</t>
  </si>
  <si>
    <t>Instalační předstěna pro bidet v 1120 mm do lehkých stěn s kovovou kcí</t>
  </si>
  <si>
    <t>1720410143</t>
  </si>
  <si>
    <t>Předstěnové instalační systémy do lehkých stěn s kovovou konstrukcí pro bidety stavební výška 1120 mm</t>
  </si>
  <si>
    <t>https://podminky.urs.cz/item/CS_URS_2023_01/726131011</t>
  </si>
  <si>
    <t>726131041</t>
  </si>
  <si>
    <t>Instalační předstěna pro klozet závěsný v 1120 mm s ovládáním zepředu do lehkých stěn s kovovou kcí</t>
  </si>
  <si>
    <t>172</t>
  </si>
  <si>
    <t>Předstěnové instalační systémy do lehkých stěn s kovovou konstrukcí pro závěsné klozety ovládání zepředu, stavební výšky 1120 mm</t>
  </si>
  <si>
    <t>https://podminky.urs.cz/item/CS_URS_2023_01/726131041</t>
  </si>
  <si>
    <t>119</t>
  </si>
  <si>
    <t>726191002</t>
  </si>
  <si>
    <t>Souprava pro předstěnovou montáž</t>
  </si>
  <si>
    <t>174</t>
  </si>
  <si>
    <t>Ostatní příslušenství instalačních systémů souprava pro předstěnovou montáž</t>
  </si>
  <si>
    <t>https://podminky.urs.cz/item/CS_URS_2023_01/726191002</t>
  </si>
  <si>
    <t>998726112</t>
  </si>
  <si>
    <t>Přesun hmot tonážní pro instalační prefabrikáty v objektech v přes 6 do 12 m</t>
  </si>
  <si>
    <t>2014541156</t>
  </si>
  <si>
    <t>Přesun hmot pro instalační prefabrikáty stanovený z hmotnosti přesunovaného materiálu vodorovná dopravní vzdálenost do 50 m v objektech výšky přes 6 m do 12 m</t>
  </si>
  <si>
    <t>https://podminky.urs.cz/item/CS_URS_2023_01/998726112</t>
  </si>
  <si>
    <t>121</t>
  </si>
  <si>
    <t>998726181</t>
  </si>
  <si>
    <t>Příplatek k přesunu hmot tonážní 726 prováděný bez použití mechanizace</t>
  </si>
  <si>
    <t>-1953517262</t>
  </si>
  <si>
    <t>Přesun hmot pro instalační prefabrikáty stanovený z hmotnosti přesunovaného materiálu Příplatek k cenám za přesun prováděný bez použití mechanizace pro jakoukoliv výšku objektu</t>
  </si>
  <si>
    <t>https://podminky.urs.cz/item/CS_URS_2023_01/998726181</t>
  </si>
  <si>
    <t>732</t>
  </si>
  <si>
    <t>Ústřední vytápění - strojovny</t>
  </si>
  <si>
    <t>732429215</t>
  </si>
  <si>
    <t>Montáž čerpadla oběhového mokroběžného závitového DN 32</t>
  </si>
  <si>
    <t>178</t>
  </si>
  <si>
    <t>Čerpadla teplovodní montáž čerpadel (do potrubí) ostatních typů mokroběžných závitových DN 32</t>
  </si>
  <si>
    <t>https://podminky.urs.cz/item/CS_URS_2023_01/732429215</t>
  </si>
  <si>
    <t>123</t>
  </si>
  <si>
    <t>426105801M</t>
  </si>
  <si>
    <t>čerpadlo oběhové teplovodní Grundfos ALPHA2 32-60 230V 180mm</t>
  </si>
  <si>
    <t>180</t>
  </si>
  <si>
    <t>551-1</t>
  </si>
  <si>
    <t>rozdělovač termohydraulický WHY 125/80</t>
  </si>
  <si>
    <t>182</t>
  </si>
  <si>
    <t>125</t>
  </si>
  <si>
    <t>998732101</t>
  </si>
  <si>
    <t>Přesun hmot tonážní pro strojovny v objektech v do 6 m</t>
  </si>
  <si>
    <t>-521431839</t>
  </si>
  <si>
    <t>Přesun hmot pro strojovny stanovený z hmotnosti přesunovaného materiálu vodorovná dopravní vzdálenost do 50 m v objektech výšky do 6 m</t>
  </si>
  <si>
    <t>https://podminky.urs.cz/item/CS_URS_2023_01/998732101</t>
  </si>
  <si>
    <t>998732102</t>
  </si>
  <si>
    <t>Přesun hmot tonážní pro strojovny v objektech v přes 6 do 12 m</t>
  </si>
  <si>
    <t>909103502</t>
  </si>
  <si>
    <t>Přesun hmot pro strojovny stanovený z hmotnosti přesunovaného materiálu vodorovná dopravní vzdálenost do 50 m v objektech výšky přes 6 do 12 m</t>
  </si>
  <si>
    <t>https://podminky.urs.cz/item/CS_URS_2023_01/998732102</t>
  </si>
  <si>
    <t>127</t>
  </si>
  <si>
    <t>998732181</t>
  </si>
  <si>
    <t>Příplatek k přesunu hmot tonážní 732 prováděný bez použití mechanizace</t>
  </si>
  <si>
    <t>1302540882</t>
  </si>
  <si>
    <t>Přesun hmot pro strojovny stanovený z hmotnosti přesunovaného materiálu Příplatek k cenám za přesun prováděný bez použití mechanizace pro jakoukoliv výšku objektu</t>
  </si>
  <si>
    <t>https://podminky.urs.cz/item/CS_URS_2023_01/998732181</t>
  </si>
  <si>
    <t>733</t>
  </si>
  <si>
    <t>Ústřední vytápění - rozvodné potrubí</t>
  </si>
  <si>
    <t>733223202</t>
  </si>
  <si>
    <t>Potrubí měděné tvrdé spojované tvrdým pájením D 15x1 mm</t>
  </si>
  <si>
    <t>188</t>
  </si>
  <si>
    <t>Potrubí z trubek měděných tvrdých spojovaných tvrdým pájením O 15/1</t>
  </si>
  <si>
    <t>https://podminky.urs.cz/item/CS_URS_2023_01/733223202</t>
  </si>
  <si>
    <t>129</t>
  </si>
  <si>
    <t>733223203</t>
  </si>
  <si>
    <t>Potrubí měděné tvrdé spojované tvrdým pájením D 18x1 mm</t>
  </si>
  <si>
    <t>190</t>
  </si>
  <si>
    <t>Potrubí z trubek měděných tvrdých spojovaných tvrdým pájením O 18/1</t>
  </si>
  <si>
    <t>https://podminky.urs.cz/item/CS_URS_2023_01/733223203</t>
  </si>
  <si>
    <t>733223204</t>
  </si>
  <si>
    <t>Potrubí měděné tvrdé spojované tvrdým pájením D 22x1 mm</t>
  </si>
  <si>
    <t>192</t>
  </si>
  <si>
    <t>Potrubí z trubek měděných tvrdých spojovaných tvrdým pájením O 22/1</t>
  </si>
  <si>
    <t>https://podminky.urs.cz/item/CS_URS_2023_01/733223204</t>
  </si>
  <si>
    <t>131</t>
  </si>
  <si>
    <t>733223205</t>
  </si>
  <si>
    <t>Potrubí měděné tvrdé spojované tvrdým pájením D 28x1,5 mm</t>
  </si>
  <si>
    <t>194</t>
  </si>
  <si>
    <t>Potrubí z trubek měděných tvrdých spojovaných tvrdým pájením O 28/1,5</t>
  </si>
  <si>
    <t>https://podminky.urs.cz/item/CS_URS_2023_01/733223205</t>
  </si>
  <si>
    <t>733223206</t>
  </si>
  <si>
    <t>Potrubí měděné tvrdé spojované tvrdým pájením D 35x1,5 mm</t>
  </si>
  <si>
    <t>196</t>
  </si>
  <si>
    <t>Potrubí z trubek měděných tvrdých spojovaných tvrdým pájením O 35/1,5</t>
  </si>
  <si>
    <t>https://podminky.urs.cz/item/CS_URS_2023_01/733223206</t>
  </si>
  <si>
    <t>133</t>
  </si>
  <si>
    <t>733291101</t>
  </si>
  <si>
    <t>Zkouška těsnosti potrubí měděné D do 35x1,5</t>
  </si>
  <si>
    <t>198</t>
  </si>
  <si>
    <t>Zkoušky těsnosti potrubí z trubek měděných O do 35/1,5</t>
  </si>
  <si>
    <t>https://podminky.urs.cz/item/CS_URS_2023_01/733291101</t>
  </si>
  <si>
    <t>120+20+55+40+10</t>
  </si>
  <si>
    <t>998733102</t>
  </si>
  <si>
    <t>Přesun hmot tonážní pro rozvody potrubí v objektech v přes 6 do 12 m</t>
  </si>
  <si>
    <t>200</t>
  </si>
  <si>
    <t>Přesun hmot pro rozvody potrubí stanovený z hmotnosti přesunovaného materiálu vodorovná dopravní vzdálenost do 50 m v objektech výšky přes 6 do 12 m</t>
  </si>
  <si>
    <t>https://podminky.urs.cz/item/CS_URS_2023_01/998733102</t>
  </si>
  <si>
    <t>135</t>
  </si>
  <si>
    <t>998733181</t>
  </si>
  <si>
    <t>Příplatek k přesunu hmot tonážní 733 prováděný bez použití mechanizace</t>
  </si>
  <si>
    <t>-461316388</t>
  </si>
  <si>
    <t>Přesun hmot pro rozvody potrubí stanovený z hmotnosti přesunovaného materiálu Příplatek k cenám za přesun prováděný bez použití mechanizace pro jakoukoliv výšku objektu</t>
  </si>
  <si>
    <t>https://podminky.urs.cz/item/CS_URS_2023_01/998733181</t>
  </si>
  <si>
    <t>R 733-1</t>
  </si>
  <si>
    <t>202</t>
  </si>
  <si>
    <t>734</t>
  </si>
  <si>
    <t>Ústřední vytápění - armatury</t>
  </si>
  <si>
    <t>137</t>
  </si>
  <si>
    <t>734209116</t>
  </si>
  <si>
    <t>Montáž armatury závitové s dvěma závity G 5/4</t>
  </si>
  <si>
    <t>204</t>
  </si>
  <si>
    <t>Montáž závitových armatur se 2 závity G 5/4 (DN 32)</t>
  </si>
  <si>
    <t>https://podminky.urs.cz/item/CS_URS_2023_01/734209116</t>
  </si>
  <si>
    <t>55124401M</t>
  </si>
  <si>
    <t>kohout kulový regulační 5/4</t>
  </si>
  <si>
    <t>206</t>
  </si>
  <si>
    <t>139</t>
  </si>
  <si>
    <t>734211120</t>
  </si>
  <si>
    <t>Ventil závitový odvzdušňovací G 1/2 PN 14 do 120°C automatický</t>
  </si>
  <si>
    <t>208</t>
  </si>
  <si>
    <t>Ventily odvzdušňovací závitové automatické PN 14 do 120°C G 1/2</t>
  </si>
  <si>
    <t>https://podminky.urs.cz/item/CS_URS_2023_01/734211120</t>
  </si>
  <si>
    <t>734221545</t>
  </si>
  <si>
    <t>Ventil závitový termostatický přímý jednoregulační G 1/2 PN 16 do 110°C bez hlavice ovládání</t>
  </si>
  <si>
    <t>210</t>
  </si>
  <si>
    <t>Ventily regulační závitové termostatické, bez hlavice ovládání PN 16 do 110°C přímé jednoregulační G 1/2</t>
  </si>
  <si>
    <t>https://podminky.urs.cz/item/CS_URS_2023_01/734221545</t>
  </si>
  <si>
    <t>141</t>
  </si>
  <si>
    <t>734221682</t>
  </si>
  <si>
    <t>Termostatická hlavice kapalinová PN 10 do 110°C otopných těles VK</t>
  </si>
  <si>
    <t>212</t>
  </si>
  <si>
    <t>Ventily regulační závitové hlavice termostatické, pro ovládání ventilů PN 10 do 110°C kapalinové otopných těles VK</t>
  </si>
  <si>
    <t>https://podminky.urs.cz/item/CS_URS_2023_01/734221682</t>
  </si>
  <si>
    <t>734-1</t>
  </si>
  <si>
    <t>týdenní programátor vytápění</t>
  </si>
  <si>
    <t>214</t>
  </si>
  <si>
    <t>143</t>
  </si>
  <si>
    <t>734261402</t>
  </si>
  <si>
    <t>Armatura připojovací rohová G 1/2x18 PN 10 do 110°C radiátorů typu VK</t>
  </si>
  <si>
    <t>216</t>
  </si>
  <si>
    <t>Šroubení připojovací armatury radiátorů VK PN 10 do 110°C, regulační uzavíratelné rohové G 1/2 x 18</t>
  </si>
  <si>
    <t>https://podminky.urs.cz/item/CS_URS_2023_01/734261402</t>
  </si>
  <si>
    <t>734261412</t>
  </si>
  <si>
    <t>Šroubení regulační radiátorové rohové G 1/2 bez vypouštění</t>
  </si>
  <si>
    <t>218</t>
  </si>
  <si>
    <t>Šroubení regulační radiátorové rohové bez vypouštění G 1/2</t>
  </si>
  <si>
    <t>https://podminky.urs.cz/item/CS_URS_2023_01/734261412</t>
  </si>
  <si>
    <t>145</t>
  </si>
  <si>
    <t>734291123</t>
  </si>
  <si>
    <t>Kohout plnící a vypouštěcí G 1/2 PN 10 do 90°C závitový</t>
  </si>
  <si>
    <t>220</t>
  </si>
  <si>
    <t>Ostatní armatury kohouty plnicí a vypouštěcí PN 10 do 90°C G 1/2</t>
  </si>
  <si>
    <t>https://podminky.urs.cz/item/CS_URS_2023_01/734291123</t>
  </si>
  <si>
    <t>734291242</t>
  </si>
  <si>
    <t>Filtr závitový přímý G 1/2 PN 16 do 130°C s vnitřními závity</t>
  </si>
  <si>
    <t>222</t>
  </si>
  <si>
    <t>Ostatní armatury filtry závitové PN 16 do 130°C přímé s vnitřními závity G 1/2</t>
  </si>
  <si>
    <t>https://podminky.urs.cz/item/CS_URS_2023_01/734291242</t>
  </si>
  <si>
    <t>147</t>
  </si>
  <si>
    <t>734292713</t>
  </si>
  <si>
    <t>Kohout kulový přímý G 1/2 PN 42 do 185°C vnitřní závit</t>
  </si>
  <si>
    <t>224</t>
  </si>
  <si>
    <t>Ostatní armatury kulové kohouty PN 42 do 185°C přímé vnitřní závit G 1/2</t>
  </si>
  <si>
    <t>https://podminky.urs.cz/item/CS_URS_2023_01/734292713</t>
  </si>
  <si>
    <t>734292716</t>
  </si>
  <si>
    <t>Kohout kulový přímý G 1 1/4 PN 42 do 185°C vnitřní závit</t>
  </si>
  <si>
    <t>226</t>
  </si>
  <si>
    <t>Ostatní armatury kulové kohouty PN 42 do 185°C přímé vnitřní závit G 1 1/4</t>
  </si>
  <si>
    <t>https://podminky.urs.cz/item/CS_URS_2023_01/734292716</t>
  </si>
  <si>
    <t>149</t>
  </si>
  <si>
    <t>734411103</t>
  </si>
  <si>
    <t>Teploměr technický s pevným stonkem a jímkou zadní připojení průměr 63 mm délky 100 mm</t>
  </si>
  <si>
    <t>228</t>
  </si>
  <si>
    <t>Teploměry technické s pevným stonkem a jímkou zadní připojení (axiální) průměr 63 mm délka stonku 100 mm</t>
  </si>
  <si>
    <t>https://podminky.urs.cz/item/CS_URS_2023_01/734411103</t>
  </si>
  <si>
    <t>998734102</t>
  </si>
  <si>
    <t>Přesun hmot tonážní pro armatury v objektech v přes 6 do 12 m</t>
  </si>
  <si>
    <t>-1154235124</t>
  </si>
  <si>
    <t>Přesun hmot pro armatury stanovený z hmotnosti přesunovaného materiálu vodorovná dopravní vzdálenost do 50 m v objektech výšky přes 6 do 12 m</t>
  </si>
  <si>
    <t>https://podminky.urs.cz/item/CS_URS_2023_01/998734102</t>
  </si>
  <si>
    <t>151</t>
  </si>
  <si>
    <t>998734181</t>
  </si>
  <si>
    <t>Příplatek k přesunu hmot tonážní 734 prováděný bez použití mechanizace</t>
  </si>
  <si>
    <t>-864176528</t>
  </si>
  <si>
    <t>Přesun hmot pro armatury stanovený z hmotnosti přesunovaného materiálu Příplatek k cenám za přesun prováděný bez použití mechanizace pro jakoukoliv výšku objektu</t>
  </si>
  <si>
    <t>https://podminky.urs.cz/item/CS_URS_2023_01/998734181</t>
  </si>
  <si>
    <t>735</t>
  </si>
  <si>
    <t>Ústřední vytápění - otopná tělesa</t>
  </si>
  <si>
    <t>735152292</t>
  </si>
  <si>
    <t>Otopné těleso panelové VK jednodeskové 1 přídavná přestupní plocha výška/délka 900/500 mm výkon 697 W</t>
  </si>
  <si>
    <t>232</t>
  </si>
  <si>
    <t>Otopná tělesa panelová VK jednodesková PN 1,0 MPa, T do 110°C s jednou přídavnou přestupní plochou výšky tělesa 900 mm stavební délky / výkonu 500 mm / 697 W</t>
  </si>
  <si>
    <t>https://podminky.urs.cz/item/CS_URS_2023_01/735152292</t>
  </si>
  <si>
    <t>153</t>
  </si>
  <si>
    <t>735152534</t>
  </si>
  <si>
    <t>Otopné těleso panelové VK dvoudeskové 2 přídavné přestupní plochy výška/délka 400/700 mm výkon 851 W</t>
  </si>
  <si>
    <t>234</t>
  </si>
  <si>
    <t>Otopná tělesa panelová VK dvoudesková PN 1,0 MPa, T do 110°C se dvěma přídavnými přestupními plochami výšky tělesa 400 mm stavební délky / výkonu 700 mm / 851 W</t>
  </si>
  <si>
    <t>https://podminky.urs.cz/item/CS_URS_2023_01/735152534</t>
  </si>
  <si>
    <t>735152552</t>
  </si>
  <si>
    <t>Otopné těleso panelové VK dvoudeskové 2 přídavné přestupní plochy výška/délka 500/500 mm výkon 726 W</t>
  </si>
  <si>
    <t>236</t>
  </si>
  <si>
    <t>Otopná tělesa panelová VK dvoudesková PN 1,0 MPa, T do 110°C se dvěma přídavnými přestupními plochami výšky tělesa 500 mm stavební délky / výkonu 500 mm / 726 W</t>
  </si>
  <si>
    <t>https://podminky.urs.cz/item/CS_URS_2023_01/735152552</t>
  </si>
  <si>
    <t>155</t>
  </si>
  <si>
    <t>735152555</t>
  </si>
  <si>
    <t>Otopné těleso panelové VK dvoudeskové 2 přídavné přestupní plochy výška/délka 500/800 mm výkon 1162 W</t>
  </si>
  <si>
    <t>238</t>
  </si>
  <si>
    <t>Otopná tělesa panelová VK dvoudesková PN 1,0 MPa, T do 110°C se dvěma přídavnými přestupními plochami výšky tělesa 500 mm stavební délky / výkonu 800 mm / 1162 W</t>
  </si>
  <si>
    <t>https://podminky.urs.cz/item/CS_URS_2023_01/735152555</t>
  </si>
  <si>
    <t>735152560</t>
  </si>
  <si>
    <t>Otopné těleso panelové VK dvoudeskové 2 přídavné přestupní plochy výška/délka 500/1400 mm výkon 2033 W</t>
  </si>
  <si>
    <t>240</t>
  </si>
  <si>
    <t>Otopná tělesa panelová VK dvoudesková PN 1,0 MPa, T do 110°C se dvěma přídavnými přestupními plochami výšky tělesa 500 mm stavební délky / výkonu 1400 mm / 2033 W</t>
  </si>
  <si>
    <t>https://podminky.urs.cz/item/CS_URS_2023_01/735152560</t>
  </si>
  <si>
    <t>157</t>
  </si>
  <si>
    <t>735152574</t>
  </si>
  <si>
    <t>Otopné těleso panelové VK dvoudeskové 2 přídavné přestupní plochy výška/délka 600/700 mm výkon 1175 W</t>
  </si>
  <si>
    <t>242</t>
  </si>
  <si>
    <t>Otopná tělesa panelová VK dvoudesková PN 1,0 MPa, T do 110°C se dvěma přídavnými přestupními plochami výšky tělesa 600 mm stavební délky / výkonu 700 mm / 1175 W</t>
  </si>
  <si>
    <t>https://podminky.urs.cz/item/CS_URS_2023_01/735152574</t>
  </si>
  <si>
    <t>158</t>
  </si>
  <si>
    <t>735152575</t>
  </si>
  <si>
    <t>Otopné těleso panelové VK dvoudeskové 2 přídavné přestupní plochy výška/délka 600/800 mm výkon 1343 W</t>
  </si>
  <si>
    <t>244</t>
  </si>
  <si>
    <t>Otopná tělesa panelová VK dvoudesková PN 1,0 MPa, T do 110°C se dvěma přídavnými přestupními plochami výšky tělesa 600 mm stavební délky / výkonu 800 mm / 1343 W</t>
  </si>
  <si>
    <t>https://podminky.urs.cz/item/CS_URS_2023_01/735152575</t>
  </si>
  <si>
    <t>159</t>
  </si>
  <si>
    <t>735152576</t>
  </si>
  <si>
    <t>Otopné těleso panelové VK dvoudeskové 2 přídavné přestupní plochy výška/délka 600/900 mm výkon 1511 W</t>
  </si>
  <si>
    <t>246</t>
  </si>
  <si>
    <t>Otopná tělesa panelová VK dvoudesková PN 1,0 MPa, T do 110°C se dvěma přídavnými přestupními plochami výšky tělesa 600 mm stavební délky / výkonu 900 mm / 1511 W</t>
  </si>
  <si>
    <t>https://podminky.urs.cz/item/CS_URS_2023_01/735152576</t>
  </si>
  <si>
    <t>160</t>
  </si>
  <si>
    <t>735152578</t>
  </si>
  <si>
    <t>Otopné těleso panelové VK dvoudeskové 2 přídavné přestupní plochy výška/délka 600/1100 mm výkon 1847 W</t>
  </si>
  <si>
    <t>248</t>
  </si>
  <si>
    <t>Otopná tělesa panelová VK dvoudesková PN 1,0 MPa, T do 110°C se dvěma přídavnými přestupními plochami výšky tělesa 600 mm stavební délky / výkonu 1100 mm / 1847 W</t>
  </si>
  <si>
    <t>https://podminky.urs.cz/item/CS_URS_2023_01/735152578</t>
  </si>
  <si>
    <t>161</t>
  </si>
  <si>
    <t>735152579</t>
  </si>
  <si>
    <t>Otopné těleso panelové VK dvoudeskové 2 přídavné přestupní plochy výška/délka 600/1200 mm výkon 2015 W</t>
  </si>
  <si>
    <t>250</t>
  </si>
  <si>
    <t>Otopná tělesa panelová VK dvoudesková PN 1,0 MPa, T do 110°C se dvěma přídavnými přestupními plochami výšky tělesa 600 mm stavební délky / výkonu 1200 mm / 2015 W</t>
  </si>
  <si>
    <t>https://podminky.urs.cz/item/CS_URS_2023_01/735152579</t>
  </si>
  <si>
    <t>735152615</t>
  </si>
  <si>
    <t>Otopné těleso panelové VK třídeskové 3 přídavné přestupní plochy výška/délka 300/800 mm výkon 1103 W</t>
  </si>
  <si>
    <t>252</t>
  </si>
  <si>
    <t>Otopná tělesa panelová VK třídesková PN 1,0 MPa, T do 110°C se třemi přídavnými přestupními plochami výšky tělesa 300 mm stavební délky / výkonu 800 mm / 1103 W</t>
  </si>
  <si>
    <t>https://podminky.urs.cz/item/CS_URS_2023_01/735152615</t>
  </si>
  <si>
    <t>163</t>
  </si>
  <si>
    <t>735152615-1</t>
  </si>
  <si>
    <t>Otopné těleso panelové Korado Radik Ventil Kompakt typ 33 VK výška/délka 300/400 mm</t>
  </si>
  <si>
    <t>254</t>
  </si>
  <si>
    <t>164</t>
  </si>
  <si>
    <t>735152675</t>
  </si>
  <si>
    <t>Otopné těleso panelové VK třídeskové 3 přídavné přestupní plochy výška/délka 600/800 mm výkon 1925 W</t>
  </si>
  <si>
    <t>256</t>
  </si>
  <si>
    <t>Otopná tělesa panelová VK třídesková PN 1,0 MPa, T do 110°C se třemi přídavnými přestupními plochami výšky tělesa 600 mm stavební délky / výkonu 800 mm / 1925 W</t>
  </si>
  <si>
    <t>https://podminky.urs.cz/item/CS_URS_2023_01/735152675</t>
  </si>
  <si>
    <t>165</t>
  </si>
  <si>
    <t>735152677</t>
  </si>
  <si>
    <t>Otopné těleso panelové VK třídeskové 3 přídavné přestupní plochy výška/délka 600/1000 mm výkon 2406 W</t>
  </si>
  <si>
    <t>258</t>
  </si>
  <si>
    <t>Otopná tělesa panelová VK třídesková PN 1,0 MPa, T do 110°C se třemi přídavnými přestupními plochami výšky tělesa 600 mm stavební délky / výkonu 1000 mm / 2406 W</t>
  </si>
  <si>
    <t>https://podminky.urs.cz/item/CS_URS_2023_01/735152677</t>
  </si>
  <si>
    <t>735164251</t>
  </si>
  <si>
    <t>Otopné těleso trubkové elektrické přímotopné výška/délka 1215/450 mm</t>
  </si>
  <si>
    <t>260</t>
  </si>
  <si>
    <t>Otopná tělesa trubková přímotopná elektrická na stěnu výšky tělesa 1215 mm, délky 450 mm</t>
  </si>
  <si>
    <t>https://podminky.urs.cz/item/CS_URS_2023_01/735164251</t>
  </si>
  <si>
    <t>167</t>
  </si>
  <si>
    <t>998735102</t>
  </si>
  <si>
    <t>Přesun hmot tonážní pro otopná tělesa v objektech v přes 6 do 12 m</t>
  </si>
  <si>
    <t>262</t>
  </si>
  <si>
    <t>Přesun hmot pro otopná tělesa stanovený z hmotnosti přesunovaného materiálu vodorovná dopravní vzdálenost do 50 m v objektech výšky přes 6 do 12 m</t>
  </si>
  <si>
    <t>https://podminky.urs.cz/item/CS_URS_2023_01/998735102</t>
  </si>
  <si>
    <t>998735181</t>
  </si>
  <si>
    <t>Příplatek k přesunu hmot tonážní 735 prováděný bez použití mechanizace</t>
  </si>
  <si>
    <t>1566278474</t>
  </si>
  <si>
    <t>Přesun hmot pro otopná tělesa stanovený z hmotnosti přesunovaného materiálu Příplatek k cenám za přesun prováděný bez použití mechanizace pro jakoukoliv výšku objektu</t>
  </si>
  <si>
    <t>https://podminky.urs.cz/item/CS_URS_2023_01/998735181</t>
  </si>
  <si>
    <t>741</t>
  </si>
  <si>
    <t>Elektroinstalace - silnoproud</t>
  </si>
  <si>
    <t>742</t>
  </si>
  <si>
    <t>Elektroinstalace - slaboproud</t>
  </si>
  <si>
    <t>169</t>
  </si>
  <si>
    <t>741210002</t>
  </si>
  <si>
    <t>Montáž rozvodnice oceloplechová nebo plastová běžná do 50 kg</t>
  </si>
  <si>
    <t>264</t>
  </si>
  <si>
    <t>Montáž rozvodnic oceloplechových nebo plastových bez zapojení vodičů běžných, hmotnosti do 50 kg</t>
  </si>
  <si>
    <t>https://podminky.urs.cz/item/CS_URS_2023_01/741210002</t>
  </si>
  <si>
    <t>357138500</t>
  </si>
  <si>
    <t>rozvaděč RO</t>
  </si>
  <si>
    <t>266</t>
  </si>
  <si>
    <t>171</t>
  </si>
  <si>
    <t>74220-1</t>
  </si>
  <si>
    <t>Bod hlavního ochranného pospojování S 25</t>
  </si>
  <si>
    <t>268</t>
  </si>
  <si>
    <t>74220-2</t>
  </si>
  <si>
    <t>Bod pracovního uzemnění S 6</t>
  </si>
  <si>
    <t>270</t>
  </si>
  <si>
    <t>743</t>
  </si>
  <si>
    <t>Elektromontáže - hrubá montáž</t>
  </si>
  <si>
    <t>173</t>
  </si>
  <si>
    <t>741110021</t>
  </si>
  <si>
    <t>Montáž trubka plastová tuhá D přes 16 do 23 mm uložená pod omítku</t>
  </si>
  <si>
    <t>272</t>
  </si>
  <si>
    <t>Montáž trubek elektroinstalačních s nasunutím nebo našroubováním do krabic plastových tuhých, uložených pod omítku, vnější O přes 16 do 23 mm</t>
  </si>
  <si>
    <t>https://podminky.urs.cz/item/CS_URS_2023_01/741110021</t>
  </si>
  <si>
    <t>34571063</t>
  </si>
  <si>
    <t>trubka elektroinstalační ohebná z PVC (ČSN) 2323</t>
  </si>
  <si>
    <t>274</t>
  </si>
  <si>
    <t>175</t>
  </si>
  <si>
    <t>741112001</t>
  </si>
  <si>
    <t>Montáž krabice zapuštěná plastová kruhová</t>
  </si>
  <si>
    <t>276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</si>
  <si>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</si>
  <si>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https://podminky.urs.cz/item/CS_URS_2023_01/741112001</t>
  </si>
  <si>
    <t>176</t>
  </si>
  <si>
    <t>34571457</t>
  </si>
  <si>
    <t>krabice pod omítku PVC odbočná kruhová D 70mm s víčkem</t>
  </si>
  <si>
    <t>278</t>
  </si>
  <si>
    <t>177</t>
  </si>
  <si>
    <t>34571521</t>
  </si>
  <si>
    <t>krabice pod omítku PVC odbočná kruhová D 70mm s víčkem a svorkovnicí</t>
  </si>
  <si>
    <t>280</t>
  </si>
  <si>
    <t>282</t>
  </si>
  <si>
    <t>179</t>
  </si>
  <si>
    <t>741112003</t>
  </si>
  <si>
    <t>Montáž krabice zapuštěná plastová čtyřhranná</t>
  </si>
  <si>
    <t>284</t>
  </si>
  <si>
    <t>Montáž krabic elektroinstalačních bez napojení na trubky a lišty, demontáže a montáže víčka a přístroje protahovacích nebo odbočných zapuštěných plastových čtyřhranných</t>
  </si>
  <si>
    <t>https://podminky.urs.cz/item/CS_URS_2023_01/741112003</t>
  </si>
  <si>
    <t>34571524</t>
  </si>
  <si>
    <t>krabice pod omítku PVC odbočná čtvercová 125x125mm s víčkem</t>
  </si>
  <si>
    <t>286</t>
  </si>
  <si>
    <t>181</t>
  </si>
  <si>
    <t>741112061</t>
  </si>
  <si>
    <t>Montáž krabice přístrojová zapuštěná plastová kruhová</t>
  </si>
  <si>
    <t>288</t>
  </si>
  <si>
    <t>Montáž krabic elektroinstalačních bez napojení na trubky a lišty, demontáže a montáže víčka a přístroje přístrojových zapuštěných plastových kruhových</t>
  </si>
  <si>
    <t>https://podminky.urs.cz/item/CS_URS_2023_01/741112061</t>
  </si>
  <si>
    <t>109+2*1+3*17+4*1+5*2</t>
  </si>
  <si>
    <t>34571450</t>
  </si>
  <si>
    <t>krabice pod omítku PVC přístrojová kruhová D 70mm</t>
  </si>
  <si>
    <t>290</t>
  </si>
  <si>
    <t>183</t>
  </si>
  <si>
    <t>34571452</t>
  </si>
  <si>
    <t>krabice pod omítku PVC přístrojová kruhová D 70mm dvojnásobná</t>
  </si>
  <si>
    <t>292</t>
  </si>
  <si>
    <t>184</t>
  </si>
  <si>
    <t>34571453</t>
  </si>
  <si>
    <t>krabice pod omítku PVC přístrojová kruhová D 70mm trojnásobná</t>
  </si>
  <si>
    <t>294</t>
  </si>
  <si>
    <t>185</t>
  </si>
  <si>
    <t>34571454</t>
  </si>
  <si>
    <t>krabice pod omítku PVC přístrojová kruhová D 70mm čtyřnásobná</t>
  </si>
  <si>
    <t>296</t>
  </si>
  <si>
    <t>186</t>
  </si>
  <si>
    <t>34571455</t>
  </si>
  <si>
    <t>krabice pod omítku PVC přístrojová kruhová D 70mm pětinásobná</t>
  </si>
  <si>
    <t>298</t>
  </si>
  <si>
    <t>744</t>
  </si>
  <si>
    <t>Elektromontáže - rozvody vodičů měděných</t>
  </si>
  <si>
    <t>187</t>
  </si>
  <si>
    <t>741120001</t>
  </si>
  <si>
    <t>Montáž vodič Cu izolovaný plný a laněný žíla 0,35-6 mm2 pod omítku (např. CY)</t>
  </si>
  <si>
    <t>300</t>
  </si>
  <si>
    <t>Montáž vodičů izolovaných měděných bez ukončení uložených pod omítku plných a laněných (např. CY), průřezu žíly 0,35 až 6 mm2</t>
  </si>
  <si>
    <t>https://podminky.urs.cz/item/CS_URS_2023_01/741120001</t>
  </si>
  <si>
    <t>34140844</t>
  </si>
  <si>
    <t>vodič propojovací jádro Cu lanované izolace PVC 450/750V (H07V-R) 1x6mm2</t>
  </si>
  <si>
    <t>-1185723266</t>
  </si>
  <si>
    <t>37*1,15 'Přepočtené koeficientem množství</t>
  </si>
  <si>
    <t>189</t>
  </si>
  <si>
    <t>741120005</t>
  </si>
  <si>
    <t>Montáž vodič Cu izolovaný plný a laněný žíla 25-35 mm2 pod omítku (např. CY)</t>
  </si>
  <si>
    <t>304</t>
  </si>
  <si>
    <t>Montáž vodičů izolovaných měděných bez ukončení uložených pod omítku plných a laněných (např. CY), průřezu žíly 25 až 35 mm2</t>
  </si>
  <si>
    <t>https://podminky.urs.cz/item/CS_URS_2023_01/741120005</t>
  </si>
  <si>
    <t>34140850</t>
  </si>
  <si>
    <t>vodič propojovací jádro Cu lanované izolace PVC 450/750V (H07V-R) 1x25mm2</t>
  </si>
  <si>
    <t>306</t>
  </si>
  <si>
    <t>75*1,15 'Přepočtené koeficientem množství</t>
  </si>
  <si>
    <t>191</t>
  </si>
  <si>
    <t>741122015</t>
  </si>
  <si>
    <t>Montáž kabel Cu bez ukončení uložený pod omítku plný kulatý 3x1,5 mm2 (např. CYKY)</t>
  </si>
  <si>
    <t>308</t>
  </si>
  <si>
    <t>Montáž kabelů měděných bez ukončení uložených pod omítku plných kulatých (např. CYKY), počtu a průřezu žil 3x1,5 mm2</t>
  </si>
  <si>
    <t>https://podminky.urs.cz/item/CS_URS_2023_01/741122015</t>
  </si>
  <si>
    <t>473+131+37</t>
  </si>
  <si>
    <t>34111030</t>
  </si>
  <si>
    <t>kabel instalační jádro Cu plné izolace PVC plášť PVC 450/750V (CYKY) 3x1,5mm2</t>
  </si>
  <si>
    <t>310</t>
  </si>
  <si>
    <t>641*1,15 'Přepočtené koeficientem množství</t>
  </si>
  <si>
    <t>193</t>
  </si>
  <si>
    <t>741122016</t>
  </si>
  <si>
    <t>Montáž kabel Cu bez ukončení uložený pod omítku plný kulatý 3x2,5 až 6 mm2 (např. CYKY)</t>
  </si>
  <si>
    <t>312</t>
  </si>
  <si>
    <t>Montáž kabelů měděných bez ukončení uložených pod omítku plných kulatých (např. CYKY), počtu a průřezu žil 3x2,5 až 6 mm2</t>
  </si>
  <si>
    <t>https://podminky.urs.cz/item/CS_URS_2023_01/741122016</t>
  </si>
  <si>
    <t>34111036</t>
  </si>
  <si>
    <t>kabel instalační jádro Cu plné izolace PVC plášť PVC 450/750V (CYKY) 3x2,5mm2</t>
  </si>
  <si>
    <t>314</t>
  </si>
  <si>
    <t>684*1,15 'Přepočtené koeficientem množství</t>
  </si>
  <si>
    <t>195</t>
  </si>
  <si>
    <t>741122024</t>
  </si>
  <si>
    <t>Montáž kabel Cu bez ukončení uložený pod omítku plný kulatý 4x10 mm2 (např. CYKY)</t>
  </si>
  <si>
    <t>318</t>
  </si>
  <si>
    <t>Montáž kabelů měděných bez ukončení uložených pod omítku plných kulatých (např. CYKY), počtu a průřezu žil 4x10 mm2</t>
  </si>
  <si>
    <t>https://podminky.urs.cz/item/CS_URS_2023_01/741122024</t>
  </si>
  <si>
    <t>34111076</t>
  </si>
  <si>
    <t>kabel instalační jádro Cu plné izolace PVC plášť PVC 450/750V (CYKY) 4x10mm2</t>
  </si>
  <si>
    <t>320</t>
  </si>
  <si>
    <t>15*1,15 'Přepočtené koeficientem množství</t>
  </si>
  <si>
    <t>197</t>
  </si>
  <si>
    <t>741122031</t>
  </si>
  <si>
    <t>Montáž kabel Cu bez ukončení uložený pod omítku plný kulatý 5x1,5 až 2,5 mm2 (např. CYKY)</t>
  </si>
  <si>
    <t>1899938221</t>
  </si>
  <si>
    <t>Montáž kabelů měděných bez ukončení uložených pod omítku plných kulatých (např. CYKY), počtu a průřezu žil 5x1,5 až 2,5 mm2</t>
  </si>
  <si>
    <t>https://podminky.urs.cz/item/CS_URS_2023_01/741122031</t>
  </si>
  <si>
    <t>34111090</t>
  </si>
  <si>
    <t>kabel instalační jádro Cu plné izolace PVC plášť PVC 450/750V (CYKY) 5x1,5mm2</t>
  </si>
  <si>
    <t>316</t>
  </si>
  <si>
    <t>219+42+15</t>
  </si>
  <si>
    <t>276*1,15 'Přepočtené koeficientem množství</t>
  </si>
  <si>
    <t>199</t>
  </si>
  <si>
    <t>R740-1</t>
  </si>
  <si>
    <t>322</t>
  </si>
  <si>
    <t>746</t>
  </si>
  <si>
    <t>Elektromontáže - soubory pro vodiče</t>
  </si>
  <si>
    <t>745212-2</t>
  </si>
  <si>
    <t>Zapojení ventilátoru</t>
  </si>
  <si>
    <t>324</t>
  </si>
  <si>
    <t>201</t>
  </si>
  <si>
    <t>741130001</t>
  </si>
  <si>
    <t>Ukončení vodič izolovaný do 2,5 mm2 v rozváděči nebo na přístroji</t>
  </si>
  <si>
    <t>326</t>
  </si>
  <si>
    <t>Ukončení vodičů izolovaných s označením a zapojením v rozváděči nebo na přístroji, průřezu žíly do 2,5 mm2</t>
  </si>
  <si>
    <t>https://podminky.urs.cz/item/CS_URS_2023_01/741130001</t>
  </si>
  <si>
    <t>1102+456</t>
  </si>
  <si>
    <t>741130004</t>
  </si>
  <si>
    <t>Ukončení vodič izolovaný do 6 mm2 v rozváděči nebo na přístroji</t>
  </si>
  <si>
    <t>328</t>
  </si>
  <si>
    <t>Ukončení vodičů izolovaných s označením a zapojením v rozváděči nebo na přístroji, průřezu žíly do 6 mm2</t>
  </si>
  <si>
    <t>https://podminky.urs.cz/item/CS_URS_2023_01/741130004</t>
  </si>
  <si>
    <t>203</t>
  </si>
  <si>
    <t>741130005</t>
  </si>
  <si>
    <t>Ukončení vodič izolovaný do 10 mm2 v rozváděči nebo na přístroji</t>
  </si>
  <si>
    <t>330</t>
  </si>
  <si>
    <t>Ukončení vodičů izolovaných s označením a zapojením v rozváděči nebo na přístroji, průřezu žíly do 10 mm2</t>
  </si>
  <si>
    <t>https://podminky.urs.cz/item/CS_URS_2023_01/741130005</t>
  </si>
  <si>
    <t>741130007</t>
  </si>
  <si>
    <t>Ukončení vodič izolovaný do 25 mm2 v rozváděči nebo na přístroji</t>
  </si>
  <si>
    <t>332</t>
  </si>
  <si>
    <t>Ukončení vodičů izolovaných s označením a zapojením v rozváděči nebo na přístroji, průřezu žíly do 25 mm2</t>
  </si>
  <si>
    <t>https://podminky.urs.cz/item/CS_URS_2023_01/741130007</t>
  </si>
  <si>
    <t>205</t>
  </si>
  <si>
    <t>746212-1</t>
  </si>
  <si>
    <t>Zapojení ohřívače TUV</t>
  </si>
  <si>
    <t>334</t>
  </si>
  <si>
    <t>746212120</t>
  </si>
  <si>
    <t>Ukončení vodič izolovaný do 4 mm2 na svorkovnici</t>
  </si>
  <si>
    <t>336</t>
  </si>
  <si>
    <t>207</t>
  </si>
  <si>
    <t>746-3</t>
  </si>
  <si>
    <t>Vývod nástěnný 1x230V na svorkách zařízení</t>
  </si>
  <si>
    <t>338</t>
  </si>
  <si>
    <t>747</t>
  </si>
  <si>
    <t>Elektromontáže - kompletace rozvodů</t>
  </si>
  <si>
    <t>741310101</t>
  </si>
  <si>
    <t>Montáž spínač (polo)zapuštěný bezšroubové připojení 1-jednopólový se zapojením vodičů</t>
  </si>
  <si>
    <t>340</t>
  </si>
  <si>
    <t>Montáž spínačů jedno nebo dvoupólových polozapuštěných nebo zapuštěných se zapojením vodičů bezšroubové připojení spínačů, řazení 1-jednopólových</t>
  </si>
  <si>
    <t>https://podminky.urs.cz/item/CS_URS_2023_01/741310101</t>
  </si>
  <si>
    <t>209</t>
  </si>
  <si>
    <t>34539010</t>
  </si>
  <si>
    <t>přístroj spínače jednopólového, řazení 1, 1So bezšroubové svorky</t>
  </si>
  <si>
    <t>342</t>
  </si>
  <si>
    <t>741310126</t>
  </si>
  <si>
    <t>Montáž přepínač (polo)zapuštěný bezšroubové připojení 7-křížový se zapojením vodičů</t>
  </si>
  <si>
    <t>344</t>
  </si>
  <si>
    <t>Montáž spínačů jedno nebo dvoupólových polozapuštěných nebo zapuštěných se zapojením vodičů bezšroubové připojení přepínačů, řazení 7-křížových</t>
  </si>
  <si>
    <t>https://podminky.urs.cz/item/CS_URS_2023_01/741310126</t>
  </si>
  <si>
    <t>211</t>
  </si>
  <si>
    <t>34539014</t>
  </si>
  <si>
    <t>přístroj přepínače křížového, řazení 7, 7So bezšroubové svorky</t>
  </si>
  <si>
    <t>346</t>
  </si>
  <si>
    <t>741310123</t>
  </si>
  <si>
    <t>Montáž přepínač (polo)zapuštěný bezšroubové připojení 6So-střídavý s orientační doutnavkou se zapojením vodičů</t>
  </si>
  <si>
    <t>348</t>
  </si>
  <si>
    <t>Montáž spínačů jedno nebo dvoupólových polozapuštěných nebo zapuštěných se zapojením vodičů bezšroubové připojení přepínačů, řazení 6So-střídavých s orientační doutnavkou</t>
  </si>
  <si>
    <t>https://podminky.urs.cz/item/CS_URS_2023_01/741310123</t>
  </si>
  <si>
    <t>213</t>
  </si>
  <si>
    <t>ABB.3559A06345</t>
  </si>
  <si>
    <t>Přístroj přepínače střídavého, řazení 6, 6So</t>
  </si>
  <si>
    <t>350</t>
  </si>
  <si>
    <t>741310121</t>
  </si>
  <si>
    <t>Montáž přepínač (polo)zapuštěný bezšroubové připojení 5-seriový se zapojením vodičů</t>
  </si>
  <si>
    <t>352</t>
  </si>
  <si>
    <t>Montáž spínačů jedno nebo dvoupólových polozapuštěných nebo zapuštěných se zapojením vodičů bezšroubové připojení přepínačů, řazení 5-sériových</t>
  </si>
  <si>
    <t>https://podminky.urs.cz/item/CS_URS_2023_01/741310121</t>
  </si>
  <si>
    <t>215</t>
  </si>
  <si>
    <t>34539012</t>
  </si>
  <si>
    <t>přístroj přepínače sériového, řazení 5 bezšroubové svorky</t>
  </si>
  <si>
    <t>354</t>
  </si>
  <si>
    <t>741310122</t>
  </si>
  <si>
    <t>Montáž přepínač (polo)zapuštěný bezšroubové připojení 6-střídavý se zapojením vodičů</t>
  </si>
  <si>
    <t>356</t>
  </si>
  <si>
    <t>Montáž spínačů jedno nebo dvoupólových polozapuštěných nebo zapuštěných se zapojením vodičů bezšroubové připojení přepínačů, řazení 6-střídavých</t>
  </si>
  <si>
    <t>https://podminky.urs.cz/item/CS_URS_2023_01/741310122</t>
  </si>
  <si>
    <t>217</t>
  </si>
  <si>
    <t>34539013</t>
  </si>
  <si>
    <t>přístroj přepínače střídavého, řazení 6, 6So bezšroubové svorky</t>
  </si>
  <si>
    <t>358</t>
  </si>
  <si>
    <t>741310104</t>
  </si>
  <si>
    <t>Montáž spínač (polo)zapuštěný bezšroubové připojení 2 dvoupólový se zapojením vodičů</t>
  </si>
  <si>
    <t>360</t>
  </si>
  <si>
    <t>Montáž spínačů jedno nebo dvoupólových polozapuštěných nebo zapuštěných se zapojením vodičů bezšroubové připojení spínačů, řazení 2-dvoupólových</t>
  </si>
  <si>
    <t>https://podminky.urs.cz/item/CS_URS_2023_01/741310104</t>
  </si>
  <si>
    <t>219</t>
  </si>
  <si>
    <t>34539011</t>
  </si>
  <si>
    <t>přístroj spínače dvojpólového, řazení 2, 2S bezšroubové svorky</t>
  </si>
  <si>
    <t>362</t>
  </si>
  <si>
    <t>741310221</t>
  </si>
  <si>
    <t>Montáž spínač (polo)zapuštěný šroubové připojení řazení 2-pro žaluzie se zapojením vodičů</t>
  </si>
  <si>
    <t>364</t>
  </si>
  <si>
    <t>Montáž spínačů jedno nebo dvoupólových polozapuštěných nebo zapuštěných se zapojením vodičů šroubové připojení, pro prostředí normální spínačů, řazení 2-pro žaluzie</t>
  </si>
  <si>
    <t>https://podminky.urs.cz/item/CS_URS_2023_01/741310221</t>
  </si>
  <si>
    <t>221</t>
  </si>
  <si>
    <t>34535083</t>
  </si>
  <si>
    <t>ovládač nástěnný žaluziový jednopólový (řazení 1/0+1/0 s blokováním), IP54 , bezšroubové svorky</t>
  </si>
  <si>
    <t>366</t>
  </si>
  <si>
    <t>741313002</t>
  </si>
  <si>
    <t>Montáž zásuvka (polo)zapuštěná bezšroubové připojení 2P+PE dvojí zapojení - průběžná se zapojením vodičů</t>
  </si>
  <si>
    <t>1707135209</t>
  </si>
  <si>
    <t>Montáž zásuvek domovních se zapojením vodičů bezšroubové připojení polozapuštěných nebo zapuštěných 10/16 A, provedení 2P + PE dvojí zapojení pro průběžnou montáž</t>
  </si>
  <si>
    <t>https://podminky.urs.cz/item/CS_URS_2023_01/741313002</t>
  </si>
  <si>
    <t>223</t>
  </si>
  <si>
    <t>34555241</t>
  </si>
  <si>
    <t>přístroj zásuvky zápustné jednonásobné, krytka s clonkami, bezšroubové svorky</t>
  </si>
  <si>
    <t>370</t>
  </si>
  <si>
    <t>741313005</t>
  </si>
  <si>
    <t>Montáž zásuvka (polo)zapuštěná bezšroubové připojení 2P + PE s přepěťovou ochranou se zapojením vodičů</t>
  </si>
  <si>
    <t>1447436493</t>
  </si>
  <si>
    <t>Montáž zásuvek domovních se zapojením vodičů bezšroubové připojení polozapuštěných nebo zapuštěných 10/16 A, provedení 2P + PE s ochrannými clonkami a přepěťovou ochranou</t>
  </si>
  <si>
    <t>https://podminky.urs.cz/item/CS_URS_2023_01/741313005</t>
  </si>
  <si>
    <t>225</t>
  </si>
  <si>
    <t>34555244</t>
  </si>
  <si>
    <t>přístroj zásuvky zápustné jednonásobné s optickou přepěťovou ochranou, krytka s clonkami, bezšroubové svorky</t>
  </si>
  <si>
    <t>372</t>
  </si>
  <si>
    <t>34539030</t>
  </si>
  <si>
    <t>doutnavka signalizační 2 mA (univerzální)</t>
  </si>
  <si>
    <t>374</t>
  </si>
  <si>
    <t>227</t>
  </si>
  <si>
    <t>34539049</t>
  </si>
  <si>
    <t>kryt spínače jednoduchý</t>
  </si>
  <si>
    <t>376</t>
  </si>
  <si>
    <t>34539050</t>
  </si>
  <si>
    <t>kryt spínače dělený</t>
  </si>
  <si>
    <t>378</t>
  </si>
  <si>
    <t>229</t>
  </si>
  <si>
    <t>34539051</t>
  </si>
  <si>
    <t>kryt spínače jednoduchý, s průzorem</t>
  </si>
  <si>
    <t>380</t>
  </si>
  <si>
    <t>230</t>
  </si>
  <si>
    <t>34539059</t>
  </si>
  <si>
    <t>rámeček jednonásobný</t>
  </si>
  <si>
    <t>382</t>
  </si>
  <si>
    <t>231</t>
  </si>
  <si>
    <t>34539060</t>
  </si>
  <si>
    <t>rámeček dvojnásobný</t>
  </si>
  <si>
    <t>384</t>
  </si>
  <si>
    <t>34539061</t>
  </si>
  <si>
    <t>rámeček trojnásobný</t>
  </si>
  <si>
    <t>386</t>
  </si>
  <si>
    <t>233</t>
  </si>
  <si>
    <t>34539062</t>
  </si>
  <si>
    <t>rámeček čtyřnásobný</t>
  </si>
  <si>
    <t>388</t>
  </si>
  <si>
    <t>34539063</t>
  </si>
  <si>
    <t>rámeček pětinásobný</t>
  </si>
  <si>
    <t>390</t>
  </si>
  <si>
    <t>748</t>
  </si>
  <si>
    <t>Elektromontáže - osvětlovací zařízení a svítidla</t>
  </si>
  <si>
    <t>235</t>
  </si>
  <si>
    <t>741370003</t>
  </si>
  <si>
    <t>Montáž svítidlo žárovkové bytové stropní přisazené 2 zdroje</t>
  </si>
  <si>
    <t>392</t>
  </si>
  <si>
    <t>Montáž svítidel žárovkových se zapojením vodičů bytových nebo společenských místností stropních přisazených 2 zdroje</t>
  </si>
  <si>
    <t>https://podminky.urs.cz/item/CS_URS_2023_01/741370003</t>
  </si>
  <si>
    <t>348144340</t>
  </si>
  <si>
    <t>svítidlo žárovkové LH-7 VM 218 LO2 1x18W</t>
  </si>
  <si>
    <t>394</t>
  </si>
  <si>
    <t>237</t>
  </si>
  <si>
    <t>741370034</t>
  </si>
  <si>
    <t>Montáž svítidlo žárovkové bytové nástěnné přisazené 2 zdroje nouzové</t>
  </si>
  <si>
    <t>396</t>
  </si>
  <si>
    <t>Montáž svítidel žárovkových se zapojením vodičů bytových nebo společenských místností nástěnných přisazených 2 zdroje nouzové</t>
  </si>
  <si>
    <t>https://podminky.urs.cz/item/CS_URS_2023_01/741370034</t>
  </si>
  <si>
    <t>348121100</t>
  </si>
  <si>
    <t>svítidlo nouzové orientační</t>
  </si>
  <si>
    <t>398</t>
  </si>
  <si>
    <t>239</t>
  </si>
  <si>
    <t>741370131</t>
  </si>
  <si>
    <t>Montáž svítidlo žárovkové průmysl nástěnné přisazené 1 zdroj s košem</t>
  </si>
  <si>
    <t>400</t>
  </si>
  <si>
    <t>Montáž svítidel žárovkových se zapojením vodičů průmyslových nástěnných přisazených 1 zdroj s košem</t>
  </si>
  <si>
    <t>https://podminky.urs.cz/item/CS_URS_2023_01/741370131</t>
  </si>
  <si>
    <t>348513300</t>
  </si>
  <si>
    <t>svítidlo nástěnné s automatickým spínačem IP 44</t>
  </si>
  <si>
    <t>402</t>
  </si>
  <si>
    <t>241</t>
  </si>
  <si>
    <t>741371002</t>
  </si>
  <si>
    <t>Montáž svítidlo zářivkové bytové stropní přisazené 1 zdroj s krytem</t>
  </si>
  <si>
    <t>404</t>
  </si>
  <si>
    <t>Montáž svítidel zářivkových se zapojením vodičů bytových nebo společenských místností stropních přisazených 1 zdroj s krytem</t>
  </si>
  <si>
    <t>https://podminky.urs.cz/item/CS_URS_2023_01/741371002</t>
  </si>
  <si>
    <t>348144050</t>
  </si>
  <si>
    <t>svítidlo zářivkové LH-1 VM 114, 124 PT 1x14W</t>
  </si>
  <si>
    <t>406</t>
  </si>
  <si>
    <t>243</t>
  </si>
  <si>
    <t>348144060</t>
  </si>
  <si>
    <t>svítidlo zářivkové LH-2 VM 114, 124 PT 1x24W</t>
  </si>
  <si>
    <t>408</t>
  </si>
  <si>
    <t>348144070</t>
  </si>
  <si>
    <t>svítidlo zářivkové LH-3 VM 128, 154 PT 1x28W</t>
  </si>
  <si>
    <t>410</t>
  </si>
  <si>
    <t>245</t>
  </si>
  <si>
    <t>348144350</t>
  </si>
  <si>
    <t>svítidlo zářivkové LH-4 VM 135, 149, 180 PT 1x35W</t>
  </si>
  <si>
    <t>412</t>
  </si>
  <si>
    <t>741371004</t>
  </si>
  <si>
    <t>Montáž svítidlo zářivkové bytové stropní přisazené 2 zdroje s krytem</t>
  </si>
  <si>
    <t>414</t>
  </si>
  <si>
    <t>Montáž svítidel zářivkových se zapojením vodičů bytových nebo společenských místností stropních přisazených 2 zdroje s krytem</t>
  </si>
  <si>
    <t>https://podminky.urs.cz/item/CS_URS_2023_01/741371004</t>
  </si>
  <si>
    <t>247</t>
  </si>
  <si>
    <t>348144100</t>
  </si>
  <si>
    <t>svítidlo zářivkové LH-5 VM 214, 224 PT 2x14W</t>
  </si>
  <si>
    <t>416</t>
  </si>
  <si>
    <t>348144110</t>
  </si>
  <si>
    <t>svítidlo zářivkové LH-6 VM 214, 224 PT2x24W</t>
  </si>
  <si>
    <t>418</t>
  </si>
  <si>
    <t>751</t>
  </si>
  <si>
    <t>Vzduchotechnika</t>
  </si>
  <si>
    <t>249</t>
  </si>
  <si>
    <t>751111131</t>
  </si>
  <si>
    <t>Montáž ventilátoru axiálního nízkotlakého potrubního základního D do 200 mm</t>
  </si>
  <si>
    <t>420</t>
  </si>
  <si>
    <t>Montáž ventilátoru axiálního nízkotlakého potrubního základního, průměru do 200 mm</t>
  </si>
  <si>
    <t>https://podminky.urs.cz/item/CS_URS_2023_01/751111131</t>
  </si>
  <si>
    <t>429141020</t>
  </si>
  <si>
    <t>ventilátor axiální do potrubí, TDM 100  IP44</t>
  </si>
  <si>
    <t>422</t>
  </si>
  <si>
    <t>251</t>
  </si>
  <si>
    <t>751398011</t>
  </si>
  <si>
    <t>Montáž větrací mřížky na kruhové potrubí D do 100 mm</t>
  </si>
  <si>
    <t>424</t>
  </si>
  <si>
    <t>Montáž ostatních zařízení větrací mřížky na kruhové potrubí, průměru do 100 mm</t>
  </si>
  <si>
    <t>https://podminky.urs.cz/item/CS_URS_2023_01/751398011</t>
  </si>
  <si>
    <t>553414310</t>
  </si>
  <si>
    <t>mřížka větrací nerezová NVM 100 kruhová se síťovinou</t>
  </si>
  <si>
    <t>426</t>
  </si>
  <si>
    <t>253</t>
  </si>
  <si>
    <t>751510041</t>
  </si>
  <si>
    <t>Vzduchotechnické potrubí z pozinkovaného plechu kruhové spirálně vinutá trouba bez příruby D do 100 mm</t>
  </si>
  <si>
    <t>428</t>
  </si>
  <si>
    <t>Vzduchotechnické potrubí z pozinkovaného plechu kruhové, trouba spirálně vinutá bez příruby, průměru do 100 mm</t>
  </si>
  <si>
    <t>https://podminky.urs.cz/item/CS_URS_2023_01/751510041</t>
  </si>
  <si>
    <t>429751000</t>
  </si>
  <si>
    <t>objímka D100 mm</t>
  </si>
  <si>
    <t>432</t>
  </si>
  <si>
    <t>763</t>
  </si>
  <si>
    <t>Konstrukce suché výstavby</t>
  </si>
  <si>
    <t>255</t>
  </si>
  <si>
    <t>763111741</t>
  </si>
  <si>
    <t>Montáž parotěsné zábrany do SDK příčky</t>
  </si>
  <si>
    <t>442</t>
  </si>
  <si>
    <t>Příčka ze sádrokartonových desek ostatní konstrukce a práce na příčkách ze sádrokartonových desek montáž parotěsné zábrany</t>
  </si>
  <si>
    <t>https://podminky.urs.cz/item/CS_URS_2023_01/763111741</t>
  </si>
  <si>
    <t>28329012</t>
  </si>
  <si>
    <t>fólie PE vyztužená pro parotěsnou vrstvu (reakce na oheň - třída F) 140g/m2</t>
  </si>
  <si>
    <t>444</t>
  </si>
  <si>
    <t>257</t>
  </si>
  <si>
    <t>763111742</t>
  </si>
  <si>
    <t>Montáž jedné vrstvy tepelné izolace do SDK příčky</t>
  </si>
  <si>
    <t>446</t>
  </si>
  <si>
    <t>Příčka ze sádrokartonových desek ostatní konstrukce a práce na příčkách ze sádrokartonových desek montáž jedné vrstvy tepelné izolace</t>
  </si>
  <si>
    <t>https://podminky.urs.cz/item/CS_URS_2023_01/763111742</t>
  </si>
  <si>
    <t>63141184</t>
  </si>
  <si>
    <t>deska tepelně izolační minerální do šikmých střech a stěn λ=0,035-0,038 tl 60mm</t>
  </si>
  <si>
    <t>448</t>
  </si>
  <si>
    <t>deska tepelně izolační minerální do šikmých střech a stěn ?=0,035-0,038 tl 60mm</t>
  </si>
  <si>
    <t>259</t>
  </si>
  <si>
    <t>763121411</t>
  </si>
  <si>
    <t>SDK stěna předsazená tl 62,5 mm profil CW+UW 50 deska 1xA 12,5 bez izolace EI 15</t>
  </si>
  <si>
    <t>450</t>
  </si>
  <si>
    <t>Stěna předsazená ze sádrokartonových desek s nosnou konstrukcí z ocelových profilů CW, UW jednoduše opláštěná deskou standardní A tl. 12,5 mm bez izolace, EI 15, stěna tl. 62,5 mm, profil 50</t>
  </si>
  <si>
    <t>https://podminky.urs.cz/item/CS_URS_2023_01/763121411</t>
  </si>
  <si>
    <t>1,2*1,51 "1.NP WC</t>
  </si>
  <si>
    <t>2*1,2*1,54 "2.+3.NP sociálky</t>
  </si>
  <si>
    <t>763121425</t>
  </si>
  <si>
    <t>SDK stěna předsazená tl 112,5 mm profil CW+UW 100 deska 1xDF 12,5 s izolací EI 30 Rw do 12 dB</t>
  </si>
  <si>
    <t>452</t>
  </si>
  <si>
    <t>Stěna předsazená ze sádrokartonových desek s nosnou konstrukcí z ocelových profilů CW, UW jednoduše opláštěná deskou protipožární DF tl. 12,5 mm s izolací, EI 30, stěna tl. 112,5 mm, profil 100, Rw do 12 dB</t>
  </si>
  <si>
    <t>https://podminky.urs.cz/item/CS_URS_2023_01/763121425</t>
  </si>
  <si>
    <t>261</t>
  </si>
  <si>
    <t>763121714</t>
  </si>
  <si>
    <t>SDK stěna předsazená základní penetrační nátěr</t>
  </si>
  <si>
    <t>454</t>
  </si>
  <si>
    <t>Stěna předsazená ze sádrokartonových desek ostatní konstrukce a práce na předsazených stěnách ze sádrokartonových desek základní penetrační nátěr</t>
  </si>
  <si>
    <t>https://podminky.urs.cz/item/CS_URS_2023_01/763121714</t>
  </si>
  <si>
    <t>5,508+76,727+10*0,35</t>
  </si>
  <si>
    <t>763121715</t>
  </si>
  <si>
    <t>SDK stěna předsazená úprava styku stěny a podhledu separační páskou a akrylátem</t>
  </si>
  <si>
    <t>456</t>
  </si>
  <si>
    <t>Stěna předsazená ze sádrokartonových desek ostatní konstrukce a práce na předsazených stěnách ze sádrokartonových desek úprava styku stěny a podhledu separační páskou s akrylátem</t>
  </si>
  <si>
    <t>https://podminky.urs.cz/item/CS_URS_2023_01/763121715</t>
  </si>
  <si>
    <t>2*3,82+3,47+2*3,85+3,58+2*3,82+3,49</t>
  </si>
  <si>
    <t>263</t>
  </si>
  <si>
    <t>763122511</t>
  </si>
  <si>
    <t>SDK stěna šachtová tl 65 mm profil UW+2xCW 50 deska 1xDF 15 s izolací EI 30</t>
  </si>
  <si>
    <t>458</t>
  </si>
  <si>
    <t>Stěna šachtová ze sádrokartonových desek s nosnou konstrukcí ze zdvojených ocelových profilů UW, CW jednoduše opláštěná deskou protipožární DF tl. 15 mm s izolací, EI 30, stěna tl. 65 mm, profil 50</t>
  </si>
  <si>
    <t>https://podminky.urs.cz/item/CS_URS_2023_01/763122511</t>
  </si>
  <si>
    <t>2*0,25*(2,1+2,78+2,5+2,15+2,25) "stoupačka kanalizace</t>
  </si>
  <si>
    <t>763164531</t>
  </si>
  <si>
    <t>SDK obklad kcí tvaru L š do 0,8 m desky 1xA 12,5</t>
  </si>
  <si>
    <t>460</t>
  </si>
  <si>
    <t>Obklad konstrukcí sádrokartonovými deskami včetně ochranných úhelníků ve tvaru L rozvinuté šíře přes 0,4 do 0,8 m, opláštěný deskou standardní A, tl. 12,5 mm</t>
  </si>
  <si>
    <t>https://podminky.urs.cz/item/CS_URS_2023_01/763164531</t>
  </si>
  <si>
    <t>10 "stoupačka kanalizace</t>
  </si>
  <si>
    <t>265</t>
  </si>
  <si>
    <t>763172321</t>
  </si>
  <si>
    <t>Montáž dvířek revizních jednoplášťových SDK kcí vel. 200x200 mm pro příčky a předsazené stěny</t>
  </si>
  <si>
    <t>462</t>
  </si>
  <si>
    <t>Montáž dvířek pro konstrukce ze sádrokartonových desek revizních jednoplášťových pro příčky a předsazené stěny velikost (šxv) 200 x 200 mm</t>
  </si>
  <si>
    <t>https://podminky.urs.cz/item/CS_URS_2023_01/763172321</t>
  </si>
  <si>
    <t>59030710</t>
  </si>
  <si>
    <t>dvířka revizní jednokřídlá s automatickým zámkem 200x200mm</t>
  </si>
  <si>
    <t>464</t>
  </si>
  <si>
    <t>267</t>
  </si>
  <si>
    <t>763182313</t>
  </si>
  <si>
    <t>Ostění oken z desek v SDK konstrukci hl do 0,3 m</t>
  </si>
  <si>
    <t>466</t>
  </si>
  <si>
    <t>Výplně otvorů konstrukcí ze sádrokartonových desek ostění oken z desek hloubky do 0,3 m</t>
  </si>
  <si>
    <t>https://podminky.urs.cz/item/CS_URS_2023_01/763182313</t>
  </si>
  <si>
    <t>2*(0,85+1,34)+0,7+1,2 "2.NP</t>
  </si>
  <si>
    <t>2*(0,6+2*0,92)+0,7+1,2+1,0 "3.NP</t>
  </si>
  <si>
    <t>2*(0,6+2*0,65)+0,7+1,2+1,0 "4.NP</t>
  </si>
  <si>
    <t>R 763-1</t>
  </si>
  <si>
    <t>Zesílení SDK konstrukce pro zavěšení radiátoru</t>
  </si>
  <si>
    <t>468</t>
  </si>
  <si>
    <t>269</t>
  </si>
  <si>
    <t>998763381</t>
  </si>
  <si>
    <t>Příplatek k přesunu hmot tonážní 763 SDK prováděný bez použití mechanizace</t>
  </si>
  <si>
    <t>-1124240703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</si>
  <si>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</si>
  <si>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https://podminky.urs.cz/item/CS_URS_2023_01/998763381</t>
  </si>
  <si>
    <t>998763302</t>
  </si>
  <si>
    <t>Přesun hmot tonážní pro sádrokartonové konstrukce v objektech v přes 6 do 12 m</t>
  </si>
  <si>
    <t>470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</si>
  <si>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</si>
  <si>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https://podminky.urs.cz/item/CS_URS_2023_01/998763302</t>
  </si>
  <si>
    <t>765</t>
  </si>
  <si>
    <t>Krytina skládaná</t>
  </si>
  <si>
    <t>271</t>
  </si>
  <si>
    <t>59660212</t>
  </si>
  <si>
    <t>nástavec pro odvětrání kanalizace</t>
  </si>
  <si>
    <t>472</t>
  </si>
  <si>
    <t>R 765-1</t>
  </si>
  <si>
    <t>Provedení prostupu střechou pro odvětrání kanalizace</t>
  </si>
  <si>
    <t>474</t>
  </si>
  <si>
    <t>766</t>
  </si>
  <si>
    <t>Konstrukce truhlářské</t>
  </si>
  <si>
    <t>273</t>
  </si>
  <si>
    <t>7662301R</t>
  </si>
  <si>
    <t>Montáž dvířek v pohledu</t>
  </si>
  <si>
    <t>628303846</t>
  </si>
  <si>
    <t>1 "schodiště 4. NP výlez na půdu</t>
  </si>
  <si>
    <t>7669901M</t>
  </si>
  <si>
    <t>výlez na půdu 500x700 mm zateplený</t>
  </si>
  <si>
    <t>532058377</t>
  </si>
  <si>
    <t>275</t>
  </si>
  <si>
    <t>766621111</t>
  </si>
  <si>
    <t>Montáž dřevěných oken plochy přes 1 m2 špaletových výšky do 1,5 m s rámem do zdiva</t>
  </si>
  <si>
    <t>-684858969</t>
  </si>
  <si>
    <t>Montáž oken dřevěných včetně montáže rámu plochy přes 1 m2 špaletových do zdiva, výšky do 1,5 m</t>
  </si>
  <si>
    <t>https://podminky.urs.cz/item/CS_URS_2023_01/766621111</t>
  </si>
  <si>
    <t>1,2*1,35+1,2*0,92</t>
  </si>
  <si>
    <t>766621612</t>
  </si>
  <si>
    <t>Montáž dřevěných oken plochy do 1 m2 špaletových do zdiva</t>
  </si>
  <si>
    <t>-105412212</t>
  </si>
  <si>
    <t>Montáž oken dřevěných plochy do 1 m2 včetně montáže rámu špaletových do zdiva</t>
  </si>
  <si>
    <t>https://podminky.urs.cz/item/CS_URS_2023_01/766621612</t>
  </si>
  <si>
    <t>0,75*1,2+0,5*0,65+2*0,8*0,6+0,995*0,92+2*0,7*0,6+0,45*0,55+0,55*0,7+0,25*0,6+0,995*0,65+1,2*0,65</t>
  </si>
  <si>
    <t>277</t>
  </si>
  <si>
    <t>M766002</t>
  </si>
  <si>
    <t>okno dřevěné špaletové 890x950, dřevěná okenice z vnější strany O01</t>
  </si>
  <si>
    <t>1465214206</t>
  </si>
  <si>
    <t>M766003</t>
  </si>
  <si>
    <t>okno dřevěné špaletové 750x1200 O02</t>
  </si>
  <si>
    <t>1103469876</t>
  </si>
  <si>
    <t>279</t>
  </si>
  <si>
    <t>M766004</t>
  </si>
  <si>
    <t>okno dřevěné špaletové 1200x1340 O03</t>
  </si>
  <si>
    <t>141929826</t>
  </si>
  <si>
    <t>M766005</t>
  </si>
  <si>
    <t>okno dřevěné špaletové 500x650 O04</t>
  </si>
  <si>
    <t>304327823</t>
  </si>
  <si>
    <t>281</t>
  </si>
  <si>
    <t>M766006</t>
  </si>
  <si>
    <t>okno dřevěné špaletové 600x800 O05</t>
  </si>
  <si>
    <t>-899942127</t>
  </si>
  <si>
    <t>M766007</t>
  </si>
  <si>
    <t>okno dřevěné špaletové 995x920 O06</t>
  </si>
  <si>
    <t>621012137</t>
  </si>
  <si>
    <t>283</t>
  </si>
  <si>
    <t>M766008</t>
  </si>
  <si>
    <t>okno dřevěné špaletové 1200x920 O07</t>
  </si>
  <si>
    <t>1774087190</t>
  </si>
  <si>
    <t>M766009</t>
  </si>
  <si>
    <t>okno dřevěné špaletové 700x600 O08</t>
  </si>
  <si>
    <t>-577716308</t>
  </si>
  <si>
    <t>285</t>
  </si>
  <si>
    <t>M766010</t>
  </si>
  <si>
    <t>okno dřevěné špaletové 600x800 O09</t>
  </si>
  <si>
    <t>-687752808</t>
  </si>
  <si>
    <t>M766011</t>
  </si>
  <si>
    <t>okno dřevěné špaletové 450x550 O10</t>
  </si>
  <si>
    <t>616755683</t>
  </si>
  <si>
    <t>287</t>
  </si>
  <si>
    <t>M766012</t>
  </si>
  <si>
    <t>okno dřevěné špaletové 550x700 O11</t>
  </si>
  <si>
    <t>1938546818</t>
  </si>
  <si>
    <t>M766013</t>
  </si>
  <si>
    <t>okno dřevěné špaletové 250x600 O12</t>
  </si>
  <si>
    <t>-1612547909</t>
  </si>
  <si>
    <t>289</t>
  </si>
  <si>
    <t>M766014</t>
  </si>
  <si>
    <t>okno dřevěné špaletové 995x650 O13</t>
  </si>
  <si>
    <t>1348310174</t>
  </si>
  <si>
    <t>M766015</t>
  </si>
  <si>
    <t>okno dřevěné špaletové 1200x650 O14</t>
  </si>
  <si>
    <t>-823109891</t>
  </si>
  <si>
    <t>291</t>
  </si>
  <si>
    <t>766660001</t>
  </si>
  <si>
    <t>Montáž dveřních křídel otvíravých jednokřídlových š do 0,8 m do ocelové zárubně</t>
  </si>
  <si>
    <t>476</t>
  </si>
  <si>
    <t>Montáž dveřních křídel dřevěných nebo plastových otevíravých do ocelové zárubně povrchově upravených jednokřídlových, šířky do 800 mm</t>
  </si>
  <si>
    <t>https://podminky.urs.cz/item/CS_URS_2023_01/766660001</t>
  </si>
  <si>
    <t>61162090</t>
  </si>
  <si>
    <t>dveře jednokřídlé dřevotřískové povrch laminátový částečně prosklené 600x1970-2100mm</t>
  </si>
  <si>
    <t>-973685893</t>
  </si>
  <si>
    <t>293</t>
  </si>
  <si>
    <t>61162092</t>
  </si>
  <si>
    <t>dveře jednokřídlé dřevotřískové povrch laminátový částečně prosklené 800x1970-2100mm</t>
  </si>
  <si>
    <t>1095668196</t>
  </si>
  <si>
    <t>766660411</t>
  </si>
  <si>
    <t>Montáž vchodových dveří jednokřídlových bez nadsvětlíku do zdiva</t>
  </si>
  <si>
    <t>-180354914</t>
  </si>
  <si>
    <t>Montáž dveřních křídel dřevěných nebo plastových vchodových dveří včetně rámu do zdiva jednokřídlových bez nadsvětlíku</t>
  </si>
  <si>
    <t>https://podminky.urs.cz/item/CS_URS_2023_01/766660411</t>
  </si>
  <si>
    <t>295</t>
  </si>
  <si>
    <t>6116201M</t>
  </si>
  <si>
    <t>dveře vstupní dřevěné masiv smrk, prosklené včetně rámové zárubně, krycí nátěr D05</t>
  </si>
  <si>
    <t>449162569</t>
  </si>
  <si>
    <t>Poznámka k položce:
- odstín dle výběru objednatele</t>
  </si>
  <si>
    <t>766660728</t>
  </si>
  <si>
    <t>Montáž dveřního interiérového kování - zámku</t>
  </si>
  <si>
    <t>480</t>
  </si>
  <si>
    <t>Montáž dveřních doplňků dveřního kování interiérového zámku</t>
  </si>
  <si>
    <t>https://podminky.urs.cz/item/CS_URS_2023_01/766660728</t>
  </si>
  <si>
    <t>297</t>
  </si>
  <si>
    <t>54924013</t>
  </si>
  <si>
    <t>zámek zadlabací vložkový pravolevý rozteč 72x60mm</t>
  </si>
  <si>
    <t>799747002</t>
  </si>
  <si>
    <t>54924003</t>
  </si>
  <si>
    <t>zámek zadlabací mezipokojový pravý pro WC kování 72x55mm</t>
  </si>
  <si>
    <t>765539096</t>
  </si>
  <si>
    <t>299</t>
  </si>
  <si>
    <t>54964101</t>
  </si>
  <si>
    <t>vložka cylindrická 29+35</t>
  </si>
  <si>
    <t>484</t>
  </si>
  <si>
    <t>766660729</t>
  </si>
  <si>
    <t>Montáž dveřního interiérového kování - štítku s klikou</t>
  </si>
  <si>
    <t>889138301</t>
  </si>
  <si>
    <t>Montáž dveřních doplňků dveřního kování interiérového štítku s klikou</t>
  </si>
  <si>
    <t>https://podminky.urs.cz/item/CS_URS_2023_01/766660729</t>
  </si>
  <si>
    <t>301</t>
  </si>
  <si>
    <t>54914123</t>
  </si>
  <si>
    <t>kování rozetové klika/klika</t>
  </si>
  <si>
    <t>-1424822882</t>
  </si>
  <si>
    <t>302</t>
  </si>
  <si>
    <t>766660730</t>
  </si>
  <si>
    <t>Montáž dveřního interiérového kování - WC kliky se zámkem</t>
  </si>
  <si>
    <t>-859462564</t>
  </si>
  <si>
    <t>Montáž dveřních doplňků dveřního kování interiérového WC kliky se zámkem</t>
  </si>
  <si>
    <t>https://podminky.urs.cz/item/CS_URS_2023_01/766660730</t>
  </si>
  <si>
    <t>303</t>
  </si>
  <si>
    <t>54914128</t>
  </si>
  <si>
    <t>kování rozetové spodní pro WC</t>
  </si>
  <si>
    <t>252500831</t>
  </si>
  <si>
    <t>7668001R</t>
  </si>
  <si>
    <t>Montáž věšákové stěny</t>
  </si>
  <si>
    <t>-1458138620</t>
  </si>
  <si>
    <t>305</t>
  </si>
  <si>
    <t>615002M</t>
  </si>
  <si>
    <t>věšáková stěna 800x1950 mm se zrcadlem</t>
  </si>
  <si>
    <t>-916028886</t>
  </si>
  <si>
    <t>766811115</t>
  </si>
  <si>
    <t>Montáž korpusu kuchyňských skříněk spodních na nožičky š do 600 mm</t>
  </si>
  <si>
    <t>-205822494</t>
  </si>
  <si>
    <t>Montáž kuchyňských linek korpusu spodních skříněk na nožičky (včetně vyrovnání), šířky jednoho dílu do 600 mm</t>
  </si>
  <si>
    <t>https://podminky.urs.cz/item/CS_URS_2023_01/766811115</t>
  </si>
  <si>
    <t>307</t>
  </si>
  <si>
    <t>766811151</t>
  </si>
  <si>
    <t>Montáž korpusu kuchyňských skříněk horních na stěnu š do 600 mm</t>
  </si>
  <si>
    <t>1762443296</t>
  </si>
  <si>
    <t>Montáž kuchyňských linek korpusu horních skříněk šroubovaných na stěnu, šířky jednoho dílu do 600 mm</t>
  </si>
  <si>
    <t>https://podminky.urs.cz/item/CS_URS_2023_01/766811151</t>
  </si>
  <si>
    <t>766811212</t>
  </si>
  <si>
    <t>Montáž kuchyňské pracovní desky bez výřezu dl přes 1000 do 2000 mm</t>
  </si>
  <si>
    <t>-1921042403</t>
  </si>
  <si>
    <t>Montáž kuchyňských linek pracovní desky bez výřezu, délky jednoho dílu přes 1000 do 2000 mm</t>
  </si>
  <si>
    <t>https://podminky.urs.cz/item/CS_URS_2023_01/766811212</t>
  </si>
  <si>
    <t>309</t>
  </si>
  <si>
    <t>766811221</t>
  </si>
  <si>
    <t>Příplatek k montáži kuchyňské pracovní desky za vyřezání otvoru</t>
  </si>
  <si>
    <t>-1198369743</t>
  </si>
  <si>
    <t>Montáž kuchyňských linek pracovní desky Příplatek k ceně za vyřezání otvoru (včetně zaměření)</t>
  </si>
  <si>
    <t>https://podminky.urs.cz/item/CS_URS_2023_01/766811221</t>
  </si>
  <si>
    <t>766811223</t>
  </si>
  <si>
    <t>Příplatek k montáži kuchyňské pracovní desky za usazení dřezu</t>
  </si>
  <si>
    <t>877389957</t>
  </si>
  <si>
    <t>Montáž kuchyňských linek pracovní desky Příplatek k ceně za usazení dřezu (včetně silikonu)</t>
  </si>
  <si>
    <t>https://podminky.urs.cz/item/CS_URS_2023_01/766811223</t>
  </si>
  <si>
    <t>311</t>
  </si>
  <si>
    <t>766811232</t>
  </si>
  <si>
    <t>Montáž zádové desky kuchyňských linek bez výřezu dl přes 1000 do 2000 mm</t>
  </si>
  <si>
    <t>-238600859</t>
  </si>
  <si>
    <t>Montáž kuchyňských linek zádové desky bez výřezu, délky jednoho dílu přes 1000 do 2000 mm</t>
  </si>
  <si>
    <t>https://podminky.urs.cz/item/CS_URS_2023_01/766811232</t>
  </si>
  <si>
    <t>766811239</t>
  </si>
  <si>
    <t>Příplatek k montáži zádové desky kuchyňských linek za vyřezání otvoru</t>
  </si>
  <si>
    <t>1810009194</t>
  </si>
  <si>
    <t>Montáž kuchyňských linek zádové desky Příplatek k ceně za vyřezání otvoru (včetně zaměření) např. na zásuvku</t>
  </si>
  <si>
    <t>https://podminky.urs.cz/item/CS_URS_2023_01/766811239</t>
  </si>
  <si>
    <t>313</t>
  </si>
  <si>
    <t>766811251</t>
  </si>
  <si>
    <t>Montáž poliček do kuchyňských skříněk spodních do předvrtaných dírek</t>
  </si>
  <si>
    <t>1103250707</t>
  </si>
  <si>
    <t>Montáž kuchyňských linek poliček do předvrtaných dírek spodních skříněk</t>
  </si>
  <si>
    <t>https://podminky.urs.cz/item/CS_URS_2023_01/766811251</t>
  </si>
  <si>
    <t>766811252</t>
  </si>
  <si>
    <t>Montáž poliček do kuchyňských skříněk horních do předvrtaných dírek</t>
  </si>
  <si>
    <t>227857946</t>
  </si>
  <si>
    <t>Montáž kuchyňských linek poliček do předvrtaných dírek horních skříněk</t>
  </si>
  <si>
    <t>https://podminky.urs.cz/item/CS_URS_2023_01/766811252</t>
  </si>
  <si>
    <t>315</t>
  </si>
  <si>
    <t>766811311</t>
  </si>
  <si>
    <t>Montáž plných dvířek na kuchyňských skříňkách spodních</t>
  </si>
  <si>
    <t>185621014</t>
  </si>
  <si>
    <t>Montáž kuchyňských linek dvířek spodních skříněk plných</t>
  </si>
  <si>
    <t>https://podminky.urs.cz/item/CS_URS_2023_01/766811311</t>
  </si>
  <si>
    <t>766811351</t>
  </si>
  <si>
    <t>Montáž plných dvířek na kuchyňských skříňkách horních</t>
  </si>
  <si>
    <t>-1025440248</t>
  </si>
  <si>
    <t>Montáž kuchyňských linek dvířek horních skříněk plných</t>
  </si>
  <si>
    <t>https://podminky.urs.cz/item/CS_URS_2023_01/766811351</t>
  </si>
  <si>
    <t>317</t>
  </si>
  <si>
    <t>766811411</t>
  </si>
  <si>
    <t>Montáž úchytů dvířek kuchyňských skříněk spodních</t>
  </si>
  <si>
    <t>1678308890</t>
  </si>
  <si>
    <t>Montáž kuchyňských linek úchytů dvířek spodních skříněk</t>
  </si>
  <si>
    <t>https://podminky.urs.cz/item/CS_URS_2023_01/766811411</t>
  </si>
  <si>
    <t>766811412</t>
  </si>
  <si>
    <t>Montáž úchytů dvířek kuchyňských skříněk horních</t>
  </si>
  <si>
    <t>-78429250</t>
  </si>
  <si>
    <t>Montáž kuchyňských linek úchytů dvířek horních skříněk</t>
  </si>
  <si>
    <t>https://podminky.urs.cz/item/CS_URS_2023_01/766811412</t>
  </si>
  <si>
    <t>319</t>
  </si>
  <si>
    <t>766811421</t>
  </si>
  <si>
    <t>Montáž lišt plastových zaklapávacích na kuchyňských linkách</t>
  </si>
  <si>
    <t>-82080321</t>
  </si>
  <si>
    <t>Montáž kuchyňských linek lišty plastové zaklapávací</t>
  </si>
  <si>
    <t>https://podminky.urs.cz/item/CS_URS_2023_01/766811421</t>
  </si>
  <si>
    <t>766811461</t>
  </si>
  <si>
    <t>Montáž výsuvů zásuvky</t>
  </si>
  <si>
    <t>-547845480</t>
  </si>
  <si>
    <t>Montáž kuchyňských linek zásuvek výsuvů</t>
  </si>
  <si>
    <t>https://podminky.urs.cz/item/CS_URS_2023_01/766811461</t>
  </si>
  <si>
    <t>321</t>
  </si>
  <si>
    <t>615001M</t>
  </si>
  <si>
    <t>kuchyňská linka dl. 120cm vč. horních skříněk</t>
  </si>
  <si>
    <t>-1618491721</t>
  </si>
  <si>
    <t>R 766-1</t>
  </si>
  <si>
    <t>Obklad schodišťových stupňů S 02</t>
  </si>
  <si>
    <t>486</t>
  </si>
  <si>
    <t>323</t>
  </si>
  <si>
    <t>R 766-2</t>
  </si>
  <si>
    <t>Bezpečnostní fólie oken</t>
  </si>
  <si>
    <t>488</t>
  </si>
  <si>
    <t>2*0,85*0,6 "1.NP</t>
  </si>
  <si>
    <t>2*(2*0,85*1,41+3*0,85*1,05+0,7*0,85+1,2*1,34) "2.NP</t>
  </si>
  <si>
    <t>998766102</t>
  </si>
  <si>
    <t>Přesun hmot tonážní pro kce truhlářské v objektech v přes 6 do 12 m</t>
  </si>
  <si>
    <t>490</t>
  </si>
  <si>
    <t>Přesun hmot pro konstrukce truhlářské stanovený z hmotnosti přesunovaného materiálu vodorovná dopravní vzdálenost do 50 m v objektech výšky přes 6 do 12 m</t>
  </si>
  <si>
    <t>https://podminky.urs.cz/item/CS_URS_2023_01/998766102</t>
  </si>
  <si>
    <t>325</t>
  </si>
  <si>
    <t>998766181</t>
  </si>
  <si>
    <t>Příplatek k přesunu hmot tonážní 766 prováděný bez použití mechanizace</t>
  </si>
  <si>
    <t>-620448240</t>
  </si>
  <si>
    <t>Přesun hmot pro konstrukce truhlářské stanovený z hmotnosti přesunovaného materiálu Příplatek k ceně za přesun prováděný bez použití mechanizace pro jakoukoliv výšku objektu</t>
  </si>
  <si>
    <t>https://podminky.urs.cz/item/CS_URS_2023_01/998766181</t>
  </si>
  <si>
    <t>767</t>
  </si>
  <si>
    <t>Konstrukce zámečnické</t>
  </si>
  <si>
    <t>642945111</t>
  </si>
  <si>
    <t>Osazování protipožárních nebo protiplynových zárubní dveří jednokřídlových do 2,5 m2</t>
  </si>
  <si>
    <t>498</t>
  </si>
  <si>
    <t>Osazování ocelových zárubní protipožárních nebo protiplynových dveří do vynechaného otvoru, s obetonováním, dveří jednokřídlových do 2,5 m2</t>
  </si>
  <si>
    <t>https://podminky.urs.cz/item/CS_URS_2023_01/642945111</t>
  </si>
  <si>
    <t>1 "5.NP na půdu</t>
  </si>
  <si>
    <t>327</t>
  </si>
  <si>
    <t>767002R</t>
  </si>
  <si>
    <t>D+M zábradlí v. 850mm v hrázděnné části, nerezový profil 40x40mm</t>
  </si>
  <si>
    <t>-661581376</t>
  </si>
  <si>
    <t>3*(2*3,6+3,0)</t>
  </si>
  <si>
    <t>767163121</t>
  </si>
  <si>
    <t>Montáž přímého kovového zábradlí z dílců do betonu v rovině</t>
  </si>
  <si>
    <t>500</t>
  </si>
  <si>
    <t>Montáž kompletního kovového zábradlí přímého z dílců v rovině (na rovné ploše) kotveného do betonu</t>
  </si>
  <si>
    <t>https://podminky.urs.cz/item/CS_URS_2023_01/767163121</t>
  </si>
  <si>
    <t>329</t>
  </si>
  <si>
    <t>M 767-1</t>
  </si>
  <si>
    <t>zábradlí ocelové kované 1000x1000 mm Z01</t>
  </si>
  <si>
    <t>502</t>
  </si>
  <si>
    <t>767646510</t>
  </si>
  <si>
    <t>Montáž dveří protipožárního uzávěru jednokřídlového</t>
  </si>
  <si>
    <t>504</t>
  </si>
  <si>
    <t>Montáž dveří ocelových nebo hliníkových protipožárních uzávěrů jednokřídlových</t>
  </si>
  <si>
    <t>https://podminky.urs.cz/item/CS_URS_2023_01/767646510</t>
  </si>
  <si>
    <t>331</t>
  </si>
  <si>
    <t>5534101M</t>
  </si>
  <si>
    <t>dveře ocelové protipožární EW 15, 30, 45 D04 vč. speciální zárubně EI jednokřídlé 600 x 1100 mm D04</t>
  </si>
  <si>
    <t>205602566</t>
  </si>
  <si>
    <t>dveře ocelové protipožární EW 15, 30, 45 D04 vč. speciální zárubně EI jednokřídlé 600 x 1100 mm D 04</t>
  </si>
  <si>
    <t>998767102</t>
  </si>
  <si>
    <t>Přesun hmot tonážní pro zámečnické konstrukce v objektech v přes 6 do 12 m</t>
  </si>
  <si>
    <t>508</t>
  </si>
  <si>
    <t>Přesun hmot pro zámečnické konstrukce stanovený z hmotnosti přesunovaného materiálu vodorovná dopravní vzdálenost do 50 m v objektech výšky přes 6 do 12 m</t>
  </si>
  <si>
    <t>https://podminky.urs.cz/item/CS_URS_2023_01/998767102</t>
  </si>
  <si>
    <t>333</t>
  </si>
  <si>
    <t>998767181</t>
  </si>
  <si>
    <t>Příplatek k přesunu hmot tonážní 767 prováděný bez použití mechanizace</t>
  </si>
  <si>
    <t>1682889864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</si>
  <si>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</si>
  <si>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https://podminky.urs.cz/item/CS_URS_2023_01/998767181</t>
  </si>
  <si>
    <t>771</t>
  </si>
  <si>
    <t>Podlahy z dlaždic</t>
  </si>
  <si>
    <t>771111011</t>
  </si>
  <si>
    <t>Vysátí podkladu před pokládkou dlažby</t>
  </si>
  <si>
    <t>-307666080</t>
  </si>
  <si>
    <t>Příprava podkladu před provedením dlažby vysátí podlah</t>
  </si>
  <si>
    <t>https://podminky.urs.cz/item/CS_URS_2023_01/771111011</t>
  </si>
  <si>
    <t>335</t>
  </si>
  <si>
    <t>771574112</t>
  </si>
  <si>
    <t>Montáž podlah keramických hladkých lepených flexibilním lepidlem přes 9 do 12 ks/m2</t>
  </si>
  <si>
    <t>510</t>
  </si>
  <si>
    <t>Montáž podlah z dlaždic keramických lepených flexibilním lepidlem maloformátových hladkých přes 9 do 12 ks/m2</t>
  </si>
  <si>
    <t>https://podminky.urs.cz/item/CS_URS_2023_01/771574112</t>
  </si>
  <si>
    <t>23,05 "1.NP</t>
  </si>
  <si>
    <t>2*2,14 "2.+3.NP WC</t>
  </si>
  <si>
    <t>5976102M</t>
  </si>
  <si>
    <t>dlažba keramická slinutá hladká do interiéru i exteriéru pro vysoké mechanické namáhání přes 9 do 12ks/m2</t>
  </si>
  <si>
    <t>512</t>
  </si>
  <si>
    <t>27,33*1,15 'Přepočtené koeficientem množství</t>
  </si>
  <si>
    <t>337</t>
  </si>
  <si>
    <t>771121011</t>
  </si>
  <si>
    <t>Nátěr penetrační na podlahu</t>
  </si>
  <si>
    <t>514</t>
  </si>
  <si>
    <t>Příprava podkladu před provedením dlažby nátěr penetrační na podlahu</t>
  </si>
  <si>
    <t>https://podminky.urs.cz/item/CS_URS_2023_01/771121011</t>
  </si>
  <si>
    <t>771577111</t>
  </si>
  <si>
    <t>Příplatek k montáži podlah keramických lepených flexibilním lepidlem za plochu do 5 m2</t>
  </si>
  <si>
    <t>-1250931523</t>
  </si>
  <si>
    <t>Montáž podlah z dlaždic keramických lepených flexibilním lepidlem Příplatek k cenám za plochu do 5 m2 jednotlivě</t>
  </si>
  <si>
    <t>https://podminky.urs.cz/item/CS_URS_2023_01/771577111</t>
  </si>
  <si>
    <t>339</t>
  </si>
  <si>
    <t>771591115</t>
  </si>
  <si>
    <t>Podlahy spárování silikonem</t>
  </si>
  <si>
    <t>1049938883</t>
  </si>
  <si>
    <t>Podlahy - dokončovací práce spárování silikonem</t>
  </si>
  <si>
    <t>https://podminky.urs.cz/item/CS_URS_2023_01/771591115</t>
  </si>
  <si>
    <t>2*(2*1,65+1,59+1,5+0,8)-5*0,6 "1.NP sociálky</t>
  </si>
  <si>
    <t>2*(4*1,45-0,6) "2. + 3.NP</t>
  </si>
  <si>
    <t>771591171</t>
  </si>
  <si>
    <t>Montáž profilu ukončujícího pro plynulý přechod (dlažby s kobercem apod.)</t>
  </si>
  <si>
    <t>516</t>
  </si>
  <si>
    <t>341</t>
  </si>
  <si>
    <t>590541000</t>
  </si>
  <si>
    <t>profil přechodový dlažba/PVC</t>
  </si>
  <si>
    <t>518</t>
  </si>
  <si>
    <t>998771102</t>
  </si>
  <si>
    <t>Přesun hmot tonážní pro podlahy z dlaždic v objektech v přes 6 do 12 m</t>
  </si>
  <si>
    <t>520</t>
  </si>
  <si>
    <t>Přesun hmot pro podlahy z dlaždic stanovený z hmotnosti přesunovaného materiálu vodorovná dopravní vzdálenost do 50 m v objektech výšky přes 6 do 12 m</t>
  </si>
  <si>
    <t>https://podminky.urs.cz/item/CS_URS_2023_01/998771102</t>
  </si>
  <si>
    <t>343</t>
  </si>
  <si>
    <t>998771181</t>
  </si>
  <si>
    <t>Příplatek k přesunu hmot tonážní 771 prováděný bez použití mechanizace</t>
  </si>
  <si>
    <t>1599532211</t>
  </si>
  <si>
    <t>Přesun hmot pro podlahy z dlaždic stanovený z hmotnosti přesunovaného materiálu Příplatek k ceně za přesun prováděný bez použití mechanizace pro jakoukoliv výšku objektu</t>
  </si>
  <si>
    <t>https://podminky.urs.cz/item/CS_URS_2023_01/998771181</t>
  </si>
  <si>
    <t>776</t>
  </si>
  <si>
    <t>Podlahy povlakové</t>
  </si>
  <si>
    <t>776111112</t>
  </si>
  <si>
    <t>Broušení betonového podkladu povlakových podlah</t>
  </si>
  <si>
    <t>522</t>
  </si>
  <si>
    <t>Příprava podkladu broušení podlah nového podkladu betonového</t>
  </si>
  <si>
    <t>https://podminky.urs.cz/item/CS_URS_2023_01/776111112</t>
  </si>
  <si>
    <t>1,27*3,0 "1.NP chodba nový beton</t>
  </si>
  <si>
    <t>345</t>
  </si>
  <si>
    <t>776111116</t>
  </si>
  <si>
    <t>Odstranění zbytků lepidla z podkladu povlakových podlah broušením</t>
  </si>
  <si>
    <t>524</t>
  </si>
  <si>
    <t>Příprava podkladu broušení podlah stávajícího podkladu pro odstranění lepidla (po starých krytinách)</t>
  </si>
  <si>
    <t>https://podminky.urs.cz/item/CS_URS_2023_01/776111116</t>
  </si>
  <si>
    <t>776111311</t>
  </si>
  <si>
    <t>Vysátí podkladu povlakových podlah</t>
  </si>
  <si>
    <t>526</t>
  </si>
  <si>
    <t>Příprava podkladu vysátí podlah</t>
  </si>
  <si>
    <t>https://podminky.urs.cz/item/CS_URS_2023_01/776111311</t>
  </si>
  <si>
    <t>347</t>
  </si>
  <si>
    <t>776121112</t>
  </si>
  <si>
    <t>Vodou ředitelná penetrace savého podkladu povlakových podlah</t>
  </si>
  <si>
    <t>528</t>
  </si>
  <si>
    <t>Příprava podkladu penetrace vodou ředitelná podlah</t>
  </si>
  <si>
    <t>https://podminky.urs.cz/item/CS_URS_2023_01/776121112</t>
  </si>
  <si>
    <t>776141112</t>
  </si>
  <si>
    <t>Stěrka podlahová nivelační pro vyrovnání podkladu povlakových podlah pevnosti 20 MPa tl přes 3 do 5 mm</t>
  </si>
  <si>
    <t>530</t>
  </si>
  <si>
    <t>Příprava podkladu vyrovnání samonivelační stěrkou podlah min.pevnosti 20 MPa, tloušťky přes 3 do 5 mm</t>
  </si>
  <si>
    <t>https://podminky.urs.cz/item/CS_URS_2023_01/776141112</t>
  </si>
  <si>
    <t>349</t>
  </si>
  <si>
    <t>776231111</t>
  </si>
  <si>
    <t>Lepení lamel a čtverců z vinylu standardním lepidlem</t>
  </si>
  <si>
    <t>-589929599</t>
  </si>
  <si>
    <t>Montáž podlahovin z vinylu lepením lamel nebo čtverců standardním lepidlem</t>
  </si>
  <si>
    <t>https://podminky.urs.cz/item/CS_URS_2023_01/776231111</t>
  </si>
  <si>
    <t>28411031</t>
  </si>
  <si>
    <t>PVC vinyl heterogenní akustická čtverce 500x500mm, tl 3,40mm, nášlapná vrstva 0,67mm, třída zátěže 34/42, útlum 17dB, hořlavost Cfl S1</t>
  </si>
  <si>
    <t>534</t>
  </si>
  <si>
    <t>351</t>
  </si>
  <si>
    <t>776421111</t>
  </si>
  <si>
    <t>Montáž obvodových lišt lepením</t>
  </si>
  <si>
    <t>536</t>
  </si>
  <si>
    <t>Montáž lišt obvodových lepených</t>
  </si>
  <si>
    <t>https://podminky.urs.cz/item/CS_URS_2023_01/776421111</t>
  </si>
  <si>
    <t>28411006</t>
  </si>
  <si>
    <t>lišta soklová PVC samolepící 15x50mm</t>
  </si>
  <si>
    <t>538</t>
  </si>
  <si>
    <t>353</t>
  </si>
  <si>
    <t>998776102</t>
  </si>
  <si>
    <t>Přesun hmot tonážní pro podlahy povlakové v objektech v přes 6 do 12 m</t>
  </si>
  <si>
    <t>540</t>
  </si>
  <si>
    <t>Přesun hmot pro podlahy povlakové stanovený z hmotnosti přesunovaného materiálu vodorovná dopravní vzdálenost do 50 m v objektech výšky přes 6 do 12 m</t>
  </si>
  <si>
    <t>https://podminky.urs.cz/item/CS_URS_2023_01/998776102</t>
  </si>
  <si>
    <t>998776181</t>
  </si>
  <si>
    <t>Příplatek k přesunu hmot tonážní 776 prováděný bez použití mechanizace</t>
  </si>
  <si>
    <t>-857560647</t>
  </si>
  <si>
    <t>Přesun hmot pro podlahy povlakové stanovený z hmotnosti přesunovaného materiálu Příplatek k cenám za přesun prováděný bez použití mechanizace pro jakoukoliv výšku objektu</t>
  </si>
  <si>
    <t>https://podminky.urs.cz/item/CS_URS_2023_01/998776181</t>
  </si>
  <si>
    <t>781</t>
  </si>
  <si>
    <t>Dokončovací práce - obklady</t>
  </si>
  <si>
    <t>355</t>
  </si>
  <si>
    <t>781121011</t>
  </si>
  <si>
    <t>Nátěr penetrační na stěnu</t>
  </si>
  <si>
    <t>1254642495</t>
  </si>
  <si>
    <t>Příprava podkladu před provedením obkladu nátěr penetrační na stěnu</t>
  </si>
  <si>
    <t>https://podminky.urs.cz/item/CS_URS_2023_01/781121011</t>
  </si>
  <si>
    <t>2,37*2*(1,5+2*1,59+2*0,75+3,61)-5*0,6*2,02</t>
  </si>
  <si>
    <t>2,05*2*(1,45+1,54)-0,6*2,0 "2.NP</t>
  </si>
  <si>
    <t>2,5*2*(1,69+1,54+1,45+1,54)-2*0,6*2,0 "3.NP</t>
  </si>
  <si>
    <t>781474114</t>
  </si>
  <si>
    <t>Montáž obkladů vnitřních keramických hladkých přes 19 do 22 ks/m2 lepených flexibilním lepidlem</t>
  </si>
  <si>
    <t>-1513885654</t>
  </si>
  <si>
    <t>Montáž obkladů vnitřních stěn z dlaždic keramických lepených flexibilním lepidlem maloformátových hladkých přes 19 do 22 ks/m2</t>
  </si>
  <si>
    <t>https://podminky.urs.cz/item/CS_URS_2023_01/781474114</t>
  </si>
  <si>
    <t>357</t>
  </si>
  <si>
    <t>5976101M</t>
  </si>
  <si>
    <t>obklad keramický hladký přes 19 do 22ks/m2</t>
  </si>
  <si>
    <t>2112328402</t>
  </si>
  <si>
    <t>80,104*1,1 'Přepočtené koeficientem množství</t>
  </si>
  <si>
    <t>781491011</t>
  </si>
  <si>
    <t>Montáž zrcadel plochy do 1 m2 lepených silikonovým tmelem na podkladní omítku</t>
  </si>
  <si>
    <t>1583921321</t>
  </si>
  <si>
    <t>Montáž zrcadel lepených silikonovým tmelem na podkladní omítku, plochy do 1 m2</t>
  </si>
  <si>
    <t>https://podminky.urs.cz/item/CS_URS_2023_01/781491011</t>
  </si>
  <si>
    <t>3*0,6*0,8 "nad umyvadly</t>
  </si>
  <si>
    <t>359</t>
  </si>
  <si>
    <t>6346501M</t>
  </si>
  <si>
    <t>zrcadlo s osvětlením 600x800mm</t>
  </si>
  <si>
    <t>-1992732486</t>
  </si>
  <si>
    <t>1,44*1,1 'Přepočtené koeficientem množství</t>
  </si>
  <si>
    <t>998781102</t>
  </si>
  <si>
    <t>Přesun hmot tonážní pro obklady keramické v objektech v přes 6 do 12 m</t>
  </si>
  <si>
    <t>-1889046245</t>
  </si>
  <si>
    <t>Přesun hmot pro obklady keramické stanovený z hmotnosti přesunovaného materiálu vodorovná dopravní vzdálenost do 50 m v objektech výšky přes 6 do 12 m</t>
  </si>
  <si>
    <t>https://podminky.urs.cz/item/CS_URS_2023_01/998781102</t>
  </si>
  <si>
    <t>361</t>
  </si>
  <si>
    <t>998781181</t>
  </si>
  <si>
    <t>Příplatek k přesunu hmot tonážní 781 prováděný bez použití mechanizace</t>
  </si>
  <si>
    <t>26942850</t>
  </si>
  <si>
    <t>Přesun hmot pro obklady keramické stanovený z hmotnosti přesunovaného materiálu Příplatek k cenám za přesun prováděný bez použití mechanizace pro jakoukoliv výšku objektu</t>
  </si>
  <si>
    <t>https://podminky.urs.cz/item/CS_URS_2023_01/998781181</t>
  </si>
  <si>
    <t>783</t>
  </si>
  <si>
    <t>Dokončovací práce - nátěry</t>
  </si>
  <si>
    <t>783000225</t>
  </si>
  <si>
    <t>Vyvěšení nebo zavěšení dveřních nebo okenních jednoduchých křídel</t>
  </si>
  <si>
    <t>542</t>
  </si>
  <si>
    <t>Ostatní práce vyvěšení nebo zavěšení křídel dveřních nebo okenních jednoduchých</t>
  </si>
  <si>
    <t>https://podminky.urs.cz/item/CS_URS_2023_01/783000225</t>
  </si>
  <si>
    <t>22,174*4 "okna</t>
  </si>
  <si>
    <t>363</t>
  </si>
  <si>
    <t>783101201</t>
  </si>
  <si>
    <t>Hrubé obroušení podkladu truhlářských konstrukcí před provedením nátěru</t>
  </si>
  <si>
    <t>-1574450237</t>
  </si>
  <si>
    <t>Příprava podkladu truhlářských konstrukcí před provedením nátěru broušení smirkovým papírem nebo plátnem hrubé</t>
  </si>
  <si>
    <t>https://podminky.urs.cz/item/CS_URS_2022_01/783101201</t>
  </si>
  <si>
    <t>1,1*(5,2+2*1,2)+3,0+2*1,2*1,2 "balkon</t>
  </si>
  <si>
    <t>4*(0,85*1,15+13*0,85*1,05+0,7*2,0)*1,3 "okna 2.-.5.NP + dveře v 5.NP</t>
  </si>
  <si>
    <t>783101403</t>
  </si>
  <si>
    <t>Oprášení podkladu truhlářských konstrukcí před provedením nátěru</t>
  </si>
  <si>
    <t>-1665504284</t>
  </si>
  <si>
    <t>Příprava podkladu truhlářských konstrukcí před provedením nátěru oprášení</t>
  </si>
  <si>
    <t>https://podminky.urs.cz/item/CS_URS_2023_01/783101403</t>
  </si>
  <si>
    <t>365</t>
  </si>
  <si>
    <t>783106801</t>
  </si>
  <si>
    <t>*Odstranění nátěrů z truhlářských konstrukcí obroušením</t>
  </si>
  <si>
    <t>544</t>
  </si>
  <si>
    <t>https://podminky.urs.cz/item/CS_URS_2023_01/783106801</t>
  </si>
  <si>
    <t>783106805</t>
  </si>
  <si>
    <t>Odstranění nátěrů z truhlářských konstrukcí opálením</t>
  </si>
  <si>
    <t>41257398</t>
  </si>
  <si>
    <t>Odstranění nátěrů z truhlářských konstrukcí opálením s obroušením</t>
  </si>
  <si>
    <t>https://podminky.urs.cz/item/CS_URS_2023_01/783106805</t>
  </si>
  <si>
    <t>367</t>
  </si>
  <si>
    <t>783113101</t>
  </si>
  <si>
    <t>Jednonásobný napouštěcí syntetický nátěr truhlářských konstrukcí</t>
  </si>
  <si>
    <t>709623858</t>
  </si>
  <si>
    <t>Napouštěcí nátěr truhlářských konstrukcí jednonásobný syntetický</t>
  </si>
  <si>
    <t>https://podminky.urs.cz/item/CS_URS_2023_01/783113101</t>
  </si>
  <si>
    <t>368</t>
  </si>
  <si>
    <t>783114101</t>
  </si>
  <si>
    <t>Základní jednonásobný syntetický nátěr truhlářských konstrukcí</t>
  </si>
  <si>
    <t>219552976</t>
  </si>
  <si>
    <t>Základní nátěr truhlářských konstrukcí jednonásobný syntetický</t>
  </si>
  <si>
    <t>https://podminky.urs.cz/item/CS_URS_2023_01/783114101</t>
  </si>
  <si>
    <t>369</t>
  </si>
  <si>
    <t>783117101</t>
  </si>
  <si>
    <t>Krycí jednonásobný syntetický nátěr truhlářských konstrukcí</t>
  </si>
  <si>
    <t>337281285</t>
  </si>
  <si>
    <t>Krycí nátěr truhlářských konstrukcí jednonásobný syntetický</t>
  </si>
  <si>
    <t>https://podminky.urs.cz/item/CS_URS_2023_01/783117101</t>
  </si>
  <si>
    <t>783118211</t>
  </si>
  <si>
    <t>Lakovací dvojnásobný syntetický nátěr truhlářských konstrukcí s mezibroušením</t>
  </si>
  <si>
    <t>-1765935015</t>
  </si>
  <si>
    <t>Lakovací nátěr truhlářských konstrukcí dvojnásobný s mezibroušením syntetický</t>
  </si>
  <si>
    <t>https://podminky.urs.cz/item/CS_URS_2022_01/783118211</t>
  </si>
  <si>
    <t>371</t>
  </si>
  <si>
    <t>783132111</t>
  </si>
  <si>
    <t>Lokální tmelení truhlářských konstrukcí včetně přebroušení epoxidovým tmelem plochy do 30%</t>
  </si>
  <si>
    <t>546</t>
  </si>
  <si>
    <t>Tmelení truhlářských konstrukcí lokální, včetně přebroušení tmelených míst rozsahu přes 10 do 30% plochy, tmelem epoxidovým</t>
  </si>
  <si>
    <t>https://podminky.urs.cz/item/CS_URS_2023_01/783132111</t>
  </si>
  <si>
    <t>548</t>
  </si>
  <si>
    <t>2*86,936</t>
  </si>
  <si>
    <t>373</t>
  </si>
  <si>
    <t>783301313</t>
  </si>
  <si>
    <t>Odmaštění zámečnických konstrukcí ředidlovým odmašťovačem</t>
  </si>
  <si>
    <t>552</t>
  </si>
  <si>
    <t>Příprava podkladu zámečnických konstrukcí před provedením nátěru odmaštění odmašťovačem ředidlovým</t>
  </si>
  <si>
    <t>https://podminky.urs.cz/item/CS_URS_2023_01/783301313</t>
  </si>
  <si>
    <t>(8*(2*1,97+2*0,8)+5*(2*1,97+2*0,6))*(0,1+2*0,05) "zárubně</t>
  </si>
  <si>
    <t>783301401</t>
  </si>
  <si>
    <t>Ometení zámečnických konstrukcí</t>
  </si>
  <si>
    <t>554</t>
  </si>
  <si>
    <t>Příprava podkladu zámečnických konstrukcí před provedením nátěru ometení</t>
  </si>
  <si>
    <t>https://podminky.urs.cz/item/CS_URS_2023_01/783301401</t>
  </si>
  <si>
    <t>4*0,15*(7*2,25+4*2,3+7*2,5+4,5*2,65+1*2,37) "sloupy</t>
  </si>
  <si>
    <t>2*2*0,2*(0,9+3*3,0+3*1,2) "schodnice</t>
  </si>
  <si>
    <t>2*53*0,785*0,24 "stupně</t>
  </si>
  <si>
    <t>375</t>
  </si>
  <si>
    <t>783306801</t>
  </si>
  <si>
    <t>Odstranění nátěru ze zámečnických konstrukcí obroušením</t>
  </si>
  <si>
    <t>1396754647</t>
  </si>
  <si>
    <t>Odstranění nátěrů ze zámečnických konstrukcí obroušením</t>
  </si>
  <si>
    <t>https://podminky.urs.cz/item/CS_URS_2023_01/783306801</t>
  </si>
  <si>
    <t>783314101</t>
  </si>
  <si>
    <t>Základní jednonásobný syntetický nátěr zámečnických konstrukcí</t>
  </si>
  <si>
    <t>556</t>
  </si>
  <si>
    <t>Základní nátěr zámečnických konstrukcí jednonásobný syntetický</t>
  </si>
  <si>
    <t>https://podminky.urs.cz/item/CS_URS_2023_01/783314101</t>
  </si>
  <si>
    <t>377</t>
  </si>
  <si>
    <t>783315101</t>
  </si>
  <si>
    <t>Mezinátěr jednonásobný syntetický standardní zámečnických konstrukcí</t>
  </si>
  <si>
    <t>-191482947</t>
  </si>
  <si>
    <t>Mezinátěr zámečnických konstrukcí jednonásobný syntetický standardní</t>
  </si>
  <si>
    <t>https://podminky.urs.cz/item/CS_URS_2023_01/783315101</t>
  </si>
  <si>
    <t>783317101</t>
  </si>
  <si>
    <t>Krycí jednonásobný syntetický standardní nátěr zámečnických konstrukcí</t>
  </si>
  <si>
    <t>562</t>
  </si>
  <si>
    <t>Krycí nátěr (email) zámečnických konstrukcí jednonásobný syntetický standardní</t>
  </si>
  <si>
    <t>https://podminky.urs.cz/item/CS_URS_2023_01/783317101</t>
  </si>
  <si>
    <t>379</t>
  </si>
  <si>
    <t>783606841</t>
  </si>
  <si>
    <t>Odstranění nátěrů z armatur DN do 100 mm obroušením</t>
  </si>
  <si>
    <t>706082295</t>
  </si>
  <si>
    <t>Odstranění nátěrů z armatur a kovových potrubí armatur do DN 100 mm obroušením</t>
  </si>
  <si>
    <t>https://podminky.urs.cz/item/CS_URS_2023_01/783606841</t>
  </si>
  <si>
    <t>783615551</t>
  </si>
  <si>
    <t>Mezinátěr jednonásobný syntetický nátěr potrubí DN do 50 mm</t>
  </si>
  <si>
    <t>-1389205144</t>
  </si>
  <si>
    <t>Mezinátěr armatur a kovových potrubí potrubí do DN 50 mm syntetický standardní</t>
  </si>
  <si>
    <t>https://podminky.urs.cz/item/CS_URS_2023_01/783615551</t>
  </si>
  <si>
    <t>381</t>
  </si>
  <si>
    <t>783617601</t>
  </si>
  <si>
    <t>Krycí jednonásobný syntetický nátěr potrubí DN do 50 mm</t>
  </si>
  <si>
    <t>170154671</t>
  </si>
  <si>
    <t>Krycí nátěr (email) armatur a kovových potrubí potrubí do DN 50 mm jednonásobný syntetický standardní</t>
  </si>
  <si>
    <t>https://podminky.urs.cz/item/CS_URS_2023_01/783617601</t>
  </si>
  <si>
    <t>783806811</t>
  </si>
  <si>
    <t>Odstranění nátěrů z omítek oškrábáním</t>
  </si>
  <si>
    <t>564</t>
  </si>
  <si>
    <t>https://podminky.urs.cz/item/CS_URS_2023_01/783806811</t>
  </si>
  <si>
    <t>omyvatelný sokl</t>
  </si>
  <si>
    <t>2,0*(2*(3,19+2*5,0+5,21)+7*1,7) "schodiště a chodby 1. - 4.NP</t>
  </si>
  <si>
    <t>3,1*2,0/2 "schodiště 5.NP</t>
  </si>
  <si>
    <t>-7*0,8*2,0 "dveře</t>
  </si>
  <si>
    <t>383</t>
  </si>
  <si>
    <t>783823131</t>
  </si>
  <si>
    <t>Penetrační akrylátový nátěr hladkých, tenkovrstvých zrnitých nebo štukových omítek</t>
  </si>
  <si>
    <t>566</t>
  </si>
  <si>
    <t>Penetrační nátěr omítek hladkých omítek hladkých, zrnitých tenkovrstvých nebo štukových stupně členitosti 1 a 2 akrylátový</t>
  </si>
  <si>
    <t>https://podminky.urs.cz/item/CS_URS_2023_01/783823131</t>
  </si>
  <si>
    <t>783827421</t>
  </si>
  <si>
    <t>Krycí dvojnásobný akrylátový nátěr omítek stupně členitosti 1 a 2</t>
  </si>
  <si>
    <t>568</t>
  </si>
  <si>
    <t>Krycí (ochranný ) nátěr omítek dvojnásobný hladkých omítek hladkých, zrnitých tenkovrstvých nebo štukových stupně členitosti 1 a 2 akrylátový</t>
  </si>
  <si>
    <t>https://podminky.urs.cz/item/CS_URS_2023_01/783827421</t>
  </si>
  <si>
    <t>784</t>
  </si>
  <si>
    <t>Dokončovací práce - malby a tapety</t>
  </si>
  <si>
    <t>385</t>
  </si>
  <si>
    <t>784111041</t>
  </si>
  <si>
    <t>Omytí podkladu s odmaštěním v místnostech v do 3,80 m</t>
  </si>
  <si>
    <t>1918157579</t>
  </si>
  <si>
    <t>Omytí podkladu omytí omytím s odmaštěním a následným opláchnutím v místnostech výšky do 3,80 m</t>
  </si>
  <si>
    <t>https://podminky.urs.cz/item/CS_URS_2022_01/784111041</t>
  </si>
  <si>
    <t>784111047</t>
  </si>
  <si>
    <t>Omytí podkladu s odmaštěním na schodišti podlaží v do 3,80 m</t>
  </si>
  <si>
    <t>1363419653</t>
  </si>
  <si>
    <t>Omytí podkladu omytí omytím s odmaštěním a následným opláchnutím na schodišti o výšce podlaží do 3,80 m</t>
  </si>
  <si>
    <t>https://podminky.urs.cz/item/CS_URS_2022_01/784111047</t>
  </si>
  <si>
    <t>387</t>
  </si>
  <si>
    <t>784121001</t>
  </si>
  <si>
    <t>Oškrabání malby v mísnostech v do 3,80 m</t>
  </si>
  <si>
    <t>570</t>
  </si>
  <si>
    <t>Oškrabání malby v místnostech výšky do 3,80 m</t>
  </si>
  <si>
    <t>https://podminky.urs.cz/item/CS_URS_2023_01/784121001</t>
  </si>
  <si>
    <t>784121007</t>
  </si>
  <si>
    <t>Oškrabání malby na schodišti podlaží v do 3,80 m</t>
  </si>
  <si>
    <t>572</t>
  </si>
  <si>
    <t>Oškrabání malby na schodišti o výšce podlaží do 3,80 m</t>
  </si>
  <si>
    <t>https://podminky.urs.cz/item/CS_URS_2023_01/784121007</t>
  </si>
  <si>
    <t>106,03 "steny_schodiste</t>
  </si>
  <si>
    <t>-89,3 "olejový nátěr sokl</t>
  </si>
  <si>
    <t>389</t>
  </si>
  <si>
    <t>784181001</t>
  </si>
  <si>
    <t>Jednonásobné pačokování v místnostech v do 3,80 m</t>
  </si>
  <si>
    <t>574</t>
  </si>
  <si>
    <t>Pačokování jednonásobné v místnostech výšky do 3,80 m</t>
  </si>
  <si>
    <t>https://podminky.urs.cz/item/CS_URS_2023_01/784181001</t>
  </si>
  <si>
    <t>784181007</t>
  </si>
  <si>
    <t>Jednonásobné pačokování na schodišti podlaží v do 3,80 m</t>
  </si>
  <si>
    <t>576</t>
  </si>
  <si>
    <t>Pačokování jednonásobné na schodišti o výšce podlaží do 3,80 m</t>
  </si>
  <si>
    <t>https://podminky.urs.cz/item/CS_URS_2023_01/784181007</t>
  </si>
  <si>
    <t>391</t>
  </si>
  <si>
    <t>784221101</t>
  </si>
  <si>
    <t>Dvojnásobné bílé malby ze směsí za sucha dobře otěruvzdorných v místnostech do 3,80 m</t>
  </si>
  <si>
    <t>578</t>
  </si>
  <si>
    <t>Malby z malířských směsí otěruvzdorných za sucha dvojnásobné, bílé za sucha otěruvzdorné dobře v místnostech výšky do 3,80 m</t>
  </si>
  <si>
    <t>https://podminky.urs.cz/item/CS_URS_2023_01/784221101</t>
  </si>
  <si>
    <t>87,735 "SDK konstrukce</t>
  </si>
  <si>
    <t>784221107</t>
  </si>
  <si>
    <t>Dvojnásobné bílé malby ze směsí za sucha dobře otěruvzdorných na schodišti do 3,80 m</t>
  </si>
  <si>
    <t>580</t>
  </si>
  <si>
    <t>Malby z malířských směsí otěruvzdorných za sucha dvojnásobné, bílé za sucha otěruvzdorné dobře na schodišti o výšce podlaží do 3,80 m</t>
  </si>
  <si>
    <t>https://podminky.urs.cz/item/CS_URS_2023_01/784221107</t>
  </si>
  <si>
    <t>393</t>
  </si>
  <si>
    <t>784221153</t>
  </si>
  <si>
    <t>Příplatek k cenám 2x maleb za sucha otěruvzdorných za barevnou malbu v odstínu středně sytém</t>
  </si>
  <si>
    <t>582</t>
  </si>
  <si>
    <t>Malby z malířských směsí otěruvzdorných za sucha Příplatek k cenám dvojnásobných maleb na tónovacích automatech, v odstínu středně sytém</t>
  </si>
  <si>
    <t>https://podminky.urs.cz/item/CS_URS_2023_01/784221153</t>
  </si>
  <si>
    <t>(561,267+106,03+87,735)/2 "omítky + SDK 50%</t>
  </si>
  <si>
    <t>Práce a dodávky M</t>
  </si>
  <si>
    <t>21-M</t>
  </si>
  <si>
    <t>Elektromontáže</t>
  </si>
  <si>
    <t>M2201</t>
  </si>
  <si>
    <t>CONTEG- rack 19" - 32U 600/600</t>
  </si>
  <si>
    <t>584</t>
  </si>
  <si>
    <t>395</t>
  </si>
  <si>
    <t>M2202</t>
  </si>
  <si>
    <t>Ventilační jednotka, ventilátor termostat</t>
  </si>
  <si>
    <t>586</t>
  </si>
  <si>
    <t>M2203</t>
  </si>
  <si>
    <t>Montážní sada pro ventilační jednotku</t>
  </si>
  <si>
    <t>588</t>
  </si>
  <si>
    <t>397</t>
  </si>
  <si>
    <t>M2204</t>
  </si>
  <si>
    <t>Sada koleček s brzdou</t>
  </si>
  <si>
    <t>590</t>
  </si>
  <si>
    <t>M2205</t>
  </si>
  <si>
    <t>Patch panel 24xRJ45 UTP Cat 6</t>
  </si>
  <si>
    <t>592</t>
  </si>
  <si>
    <t>399</t>
  </si>
  <si>
    <t>M2206</t>
  </si>
  <si>
    <t>1U háčkový vyvazovací panel</t>
  </si>
  <si>
    <t>594</t>
  </si>
  <si>
    <t>M2207</t>
  </si>
  <si>
    <t>Telefonní patch Panel 25xRJ45 1U</t>
  </si>
  <si>
    <t>596</t>
  </si>
  <si>
    <t>401</t>
  </si>
  <si>
    <t>M2208</t>
  </si>
  <si>
    <t>Police ukládací 650mm do 45 kg</t>
  </si>
  <si>
    <t>598</t>
  </si>
  <si>
    <t>M2209</t>
  </si>
  <si>
    <t>VO40X40 vertikální svazek vyvazovací oko středové</t>
  </si>
  <si>
    <t>600</t>
  </si>
  <si>
    <t>403</t>
  </si>
  <si>
    <t>M2210</t>
  </si>
  <si>
    <t>Držák napájecího panelu 19" rozváděče</t>
  </si>
  <si>
    <t>602</t>
  </si>
  <si>
    <t>M2211</t>
  </si>
  <si>
    <t>ACAR P5, napájecí panel ACAR 5x230V 50Hz p. ochrana</t>
  </si>
  <si>
    <t>604</t>
  </si>
  <si>
    <t>405</t>
  </si>
  <si>
    <t>M2212</t>
  </si>
  <si>
    <t>Montážní sada CONTEG</t>
  </si>
  <si>
    <t>606</t>
  </si>
  <si>
    <t>M2213</t>
  </si>
  <si>
    <t>Zaslepovací panel 1U</t>
  </si>
  <si>
    <t>608</t>
  </si>
  <si>
    <t>407</t>
  </si>
  <si>
    <t>M2214</t>
  </si>
  <si>
    <t>Patch kabel 1,5m Cat 6</t>
  </si>
  <si>
    <t>610</t>
  </si>
  <si>
    <t>M2215</t>
  </si>
  <si>
    <t>Zdroj 12V DC zálohovaný vč. Aku 7Ah</t>
  </si>
  <si>
    <t>612</t>
  </si>
  <si>
    <t>409</t>
  </si>
  <si>
    <t>M2216</t>
  </si>
  <si>
    <t>Videovrátný Helios IP Vario 3x2 tlačítka, kamera, Poe</t>
  </si>
  <si>
    <t>614</t>
  </si>
  <si>
    <t>M2217</t>
  </si>
  <si>
    <t>elektrický otvírač</t>
  </si>
  <si>
    <t>616</t>
  </si>
  <si>
    <t>411</t>
  </si>
  <si>
    <t>M2218</t>
  </si>
  <si>
    <t>čtečka EKV EM 125 GR100</t>
  </si>
  <si>
    <t>618</t>
  </si>
  <si>
    <t>M2219</t>
  </si>
  <si>
    <t>Docházkový terminál GR680</t>
  </si>
  <si>
    <t>620</t>
  </si>
  <si>
    <t>413</t>
  </si>
  <si>
    <t>M2220</t>
  </si>
  <si>
    <t>Switch HP 1910-48G</t>
  </si>
  <si>
    <t>622</t>
  </si>
  <si>
    <t>M2221</t>
  </si>
  <si>
    <t>IP telefon CISCO SPA504G</t>
  </si>
  <si>
    <t>624</t>
  </si>
  <si>
    <t>415</t>
  </si>
  <si>
    <t>M2233</t>
  </si>
  <si>
    <t>požární autonomní hlásič</t>
  </si>
  <si>
    <t>626</t>
  </si>
  <si>
    <t>211-M</t>
  </si>
  <si>
    <t>Slaboproud - rozvody</t>
  </si>
  <si>
    <t>M2222</t>
  </si>
  <si>
    <t>Zásuvka pod omítku 2xRJ45  Cat 6 , včetně krabice</t>
  </si>
  <si>
    <t>628</t>
  </si>
  <si>
    <t>417</t>
  </si>
  <si>
    <t>M2223</t>
  </si>
  <si>
    <t>krabice instalační s víčkem</t>
  </si>
  <si>
    <t>630</t>
  </si>
  <si>
    <t>M2224</t>
  </si>
  <si>
    <t>krabice přístrojová</t>
  </si>
  <si>
    <t>632</t>
  </si>
  <si>
    <t>419</t>
  </si>
  <si>
    <t>M2225</t>
  </si>
  <si>
    <t>krabice KT 250</t>
  </si>
  <si>
    <t>634</t>
  </si>
  <si>
    <t>M2226</t>
  </si>
  <si>
    <t>Kabel UTP Cat 6, LSZH</t>
  </si>
  <si>
    <t>636</t>
  </si>
  <si>
    <t>212-M</t>
  </si>
  <si>
    <t>Slaboproud - kabelové trasy</t>
  </si>
  <si>
    <t>421</t>
  </si>
  <si>
    <t>M2227</t>
  </si>
  <si>
    <t>trubka monoflex 1425</t>
  </si>
  <si>
    <t>638</t>
  </si>
  <si>
    <t>M2228</t>
  </si>
  <si>
    <t>trubka monoflex 1432</t>
  </si>
  <si>
    <t>640</t>
  </si>
  <si>
    <t>423</t>
  </si>
  <si>
    <t>M2229</t>
  </si>
  <si>
    <t>trubka monoflex 1440</t>
  </si>
  <si>
    <t>642</t>
  </si>
  <si>
    <t>M2230</t>
  </si>
  <si>
    <t>trubka monoflex 1450</t>
  </si>
  <si>
    <t>644</t>
  </si>
  <si>
    <t>425</t>
  </si>
  <si>
    <t>341110300</t>
  </si>
  <si>
    <t>kabel silový s Cu jádrem CYKY 3x1,5 mm2</t>
  </si>
  <si>
    <t>646</t>
  </si>
  <si>
    <t>M2231</t>
  </si>
  <si>
    <t>Cu 2x0,6</t>
  </si>
  <si>
    <t>648</t>
  </si>
  <si>
    <t>213-M</t>
  </si>
  <si>
    <t>Slaboproud - ostatní</t>
  </si>
  <si>
    <t>427</t>
  </si>
  <si>
    <t>M2232</t>
  </si>
  <si>
    <t>Drobný elektroinstalační materiál</t>
  </si>
  <si>
    <t>650</t>
  </si>
  <si>
    <t>R 213-M 1</t>
  </si>
  <si>
    <t>Oživení systému</t>
  </si>
  <si>
    <t>652</t>
  </si>
  <si>
    <t>429</t>
  </si>
  <si>
    <t>R 213-M 2</t>
  </si>
  <si>
    <t>Revize systému</t>
  </si>
  <si>
    <t>654</t>
  </si>
  <si>
    <t>430</t>
  </si>
  <si>
    <t>R 213-M 3</t>
  </si>
  <si>
    <t>Měření kabelů včetně zpracování protokolu</t>
  </si>
  <si>
    <t>656</t>
  </si>
  <si>
    <t>431</t>
  </si>
  <si>
    <t>R 213-M 4</t>
  </si>
  <si>
    <t>Dokumentace skutečného provedení stavby 3x paré</t>
  </si>
  <si>
    <t>658</t>
  </si>
  <si>
    <t>R 213-M 5</t>
  </si>
  <si>
    <t>Dopravné</t>
  </si>
  <si>
    <t>660</t>
  </si>
  <si>
    <t>433</t>
  </si>
  <si>
    <t>R 213-M 6</t>
  </si>
  <si>
    <t>Montáž slaboproudu</t>
  </si>
  <si>
    <t>662</t>
  </si>
  <si>
    <t>434</t>
  </si>
  <si>
    <t>R 213-M 7</t>
  </si>
  <si>
    <t>664</t>
  </si>
  <si>
    <t>VRN</t>
  </si>
  <si>
    <t>Vedlejší rozpočtové náklady</t>
  </si>
  <si>
    <t>VRN3</t>
  </si>
  <si>
    <t>Zařízení staveniště</t>
  </si>
  <si>
    <t>435</t>
  </si>
  <si>
    <t>033103000</t>
  </si>
  <si>
    <t>Připojení energií</t>
  </si>
  <si>
    <t>1024</t>
  </si>
  <si>
    <t>166418599</t>
  </si>
  <si>
    <t>https://podminky.urs.cz/item/CS_URS_2023_01/033103000</t>
  </si>
  <si>
    <t>436</t>
  </si>
  <si>
    <t>033203000</t>
  </si>
  <si>
    <t>Energie pro zařízení staveniště</t>
  </si>
  <si>
    <t>-1212564835</t>
  </si>
  <si>
    <t>https://podminky.urs.cz/item/CS_URS_2023_01/033203000</t>
  </si>
  <si>
    <t>VRN7</t>
  </si>
  <si>
    <t>Provozní vlivy</t>
  </si>
  <si>
    <t>437</t>
  </si>
  <si>
    <t>075503000</t>
  </si>
  <si>
    <t>Ochranná pásma památková</t>
  </si>
  <si>
    <t>338090075</t>
  </si>
  <si>
    <t>https://podminky.urs.cz/item/CS_URS_2023_01/075503000</t>
  </si>
  <si>
    <t>VRN9</t>
  </si>
  <si>
    <t>Ostatní náklady</t>
  </si>
  <si>
    <t>438</t>
  </si>
  <si>
    <t>091404000</t>
  </si>
  <si>
    <t>Práce na památkovém objektu</t>
  </si>
  <si>
    <t>993465748</t>
  </si>
  <si>
    <t>https://podminky.urs.cz/item/CS_URS_2023_01/091404000</t>
  </si>
  <si>
    <t>439</t>
  </si>
  <si>
    <t>094104000</t>
  </si>
  <si>
    <t>Náklady na opatření BOZP</t>
  </si>
  <si>
    <t>-1420221707</t>
  </si>
  <si>
    <t>https://podminky.urs.cz/item/CS_URS_2023_01/094104000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</si>
</sst>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7944321" TargetMode="External" /><Relationship Id="rId2" Type="http://schemas.openxmlformats.org/officeDocument/2006/relationships/hyperlink" Target="https://podminky.urs.cz/item/CS_URS_2023_01/319201321" TargetMode="External" /><Relationship Id="rId3" Type="http://schemas.openxmlformats.org/officeDocument/2006/relationships/hyperlink" Target="https://podminky.urs.cz/item/CS_URS_2023_01/319202321" TargetMode="External" /><Relationship Id="rId4" Type="http://schemas.openxmlformats.org/officeDocument/2006/relationships/hyperlink" Target="https://podminky.urs.cz/item/CS_URS_2023_01/340271021" TargetMode="External" /><Relationship Id="rId5" Type="http://schemas.openxmlformats.org/officeDocument/2006/relationships/hyperlink" Target="https://podminky.urs.cz/item/CS_URS_2023_01/340271025" TargetMode="External" /><Relationship Id="rId6" Type="http://schemas.openxmlformats.org/officeDocument/2006/relationships/hyperlink" Target="https://podminky.urs.cz/item/CS_URS_2023_01/342291121" TargetMode="External" /><Relationship Id="rId7" Type="http://schemas.openxmlformats.org/officeDocument/2006/relationships/hyperlink" Target="https://podminky.urs.cz/item/CS_URS_2023_01/346244352" TargetMode="External" /><Relationship Id="rId8" Type="http://schemas.openxmlformats.org/officeDocument/2006/relationships/hyperlink" Target="https://podminky.urs.cz/item/CS_URS_2023_01/346244381" TargetMode="External" /><Relationship Id="rId9" Type="http://schemas.openxmlformats.org/officeDocument/2006/relationships/hyperlink" Target="https://podminky.urs.cz/item/CS_URS_2023_01/349231811" TargetMode="External" /><Relationship Id="rId10" Type="http://schemas.openxmlformats.org/officeDocument/2006/relationships/hyperlink" Target="https://podminky.urs.cz/item/CS_URS_2023_01/413232211" TargetMode="External" /><Relationship Id="rId11" Type="http://schemas.openxmlformats.org/officeDocument/2006/relationships/hyperlink" Target="https://podminky.urs.cz/item/CS_URS_2023_01/434191421" TargetMode="External" /><Relationship Id="rId12" Type="http://schemas.openxmlformats.org/officeDocument/2006/relationships/hyperlink" Target="https://podminky.urs.cz/item/CS_URS_2023_01/611131100" TargetMode="External" /><Relationship Id="rId13" Type="http://schemas.openxmlformats.org/officeDocument/2006/relationships/hyperlink" Target="https://podminky.urs.cz/item/CS_URS_2023_01/611131103" TargetMode="External" /><Relationship Id="rId14" Type="http://schemas.openxmlformats.org/officeDocument/2006/relationships/hyperlink" Target="https://podminky.urs.cz/item/CS_URS_2023_01/611311132" TargetMode="External" /><Relationship Id="rId15" Type="http://schemas.openxmlformats.org/officeDocument/2006/relationships/hyperlink" Target="https://podminky.urs.cz/item/CS_URS_2023_01/611311135" TargetMode="External" /><Relationship Id="rId16" Type="http://schemas.openxmlformats.org/officeDocument/2006/relationships/hyperlink" Target="https://podminky.urs.cz/item/CS_URS_2023_01/611315421" TargetMode="External" /><Relationship Id="rId17" Type="http://schemas.openxmlformats.org/officeDocument/2006/relationships/hyperlink" Target="https://podminky.urs.cz/item/CS_URS_2023_01/612131100" TargetMode="External" /><Relationship Id="rId18" Type="http://schemas.openxmlformats.org/officeDocument/2006/relationships/hyperlink" Target="https://podminky.urs.cz/item/CS_URS_2023_01/612135000" TargetMode="External" /><Relationship Id="rId19" Type="http://schemas.openxmlformats.org/officeDocument/2006/relationships/hyperlink" Target="https://podminky.urs.cz/item/CS_URS_2023_01/612135001" TargetMode="External" /><Relationship Id="rId20" Type="http://schemas.openxmlformats.org/officeDocument/2006/relationships/hyperlink" Target="https://podminky.urs.cz/item/CS_URS_2023_01/612311121" TargetMode="External" /><Relationship Id="rId21" Type="http://schemas.openxmlformats.org/officeDocument/2006/relationships/hyperlink" Target="https://podminky.urs.cz/item/CS_URS_2023_01/611315411" TargetMode="External" /><Relationship Id="rId22" Type="http://schemas.openxmlformats.org/officeDocument/2006/relationships/hyperlink" Target="https://podminky.urs.cz/item/CS_URS_2023_01/612311131" TargetMode="External" /><Relationship Id="rId23" Type="http://schemas.openxmlformats.org/officeDocument/2006/relationships/hyperlink" Target="https://podminky.urs.cz/item/CS_URS_2023_01/612315301" TargetMode="External" /><Relationship Id="rId24" Type="http://schemas.openxmlformats.org/officeDocument/2006/relationships/hyperlink" Target="https://podminky.urs.cz/item/CS_URS_2023_01/612315412" TargetMode="External" /><Relationship Id="rId25" Type="http://schemas.openxmlformats.org/officeDocument/2006/relationships/hyperlink" Target="https://podminky.urs.cz/item/CS_URS_2023_01/612315422" TargetMode="External" /><Relationship Id="rId26" Type="http://schemas.openxmlformats.org/officeDocument/2006/relationships/hyperlink" Target="https://podminky.urs.cz/item/CS_URS_2023_01/615142012" TargetMode="External" /><Relationship Id="rId27" Type="http://schemas.openxmlformats.org/officeDocument/2006/relationships/hyperlink" Target="https://podminky.urs.cz/item/CS_URS_2022_01/619995001" TargetMode="External" /><Relationship Id="rId28" Type="http://schemas.openxmlformats.org/officeDocument/2006/relationships/hyperlink" Target="https://podminky.urs.cz/item/CS_URS_2023_01/631311131" TargetMode="External" /><Relationship Id="rId29" Type="http://schemas.openxmlformats.org/officeDocument/2006/relationships/hyperlink" Target="https://podminky.urs.cz/item/CS_URS_2023_01/631351101" TargetMode="External" /><Relationship Id="rId30" Type="http://schemas.openxmlformats.org/officeDocument/2006/relationships/hyperlink" Target="https://podminky.urs.cz/item/CS_URS_2023_01/631351102" TargetMode="External" /><Relationship Id="rId31" Type="http://schemas.openxmlformats.org/officeDocument/2006/relationships/hyperlink" Target="https://podminky.urs.cz/item/CS_URS_2023_01/632450133" TargetMode="External" /><Relationship Id="rId32" Type="http://schemas.openxmlformats.org/officeDocument/2006/relationships/hyperlink" Target="https://podminky.urs.cz/item/CS_URS_2023_01/642944121" TargetMode="External" /><Relationship Id="rId33" Type="http://schemas.openxmlformats.org/officeDocument/2006/relationships/hyperlink" Target="https://podminky.urs.cz/item/CS_URS_2023_01/949101111" TargetMode="External" /><Relationship Id="rId34" Type="http://schemas.openxmlformats.org/officeDocument/2006/relationships/hyperlink" Target="https://podminky.urs.cz/item/CS_URS_2023_01/953943111" TargetMode="External" /><Relationship Id="rId35" Type="http://schemas.openxmlformats.org/officeDocument/2006/relationships/hyperlink" Target="https://podminky.urs.cz/item/CS_URS_2023_01/953943211" TargetMode="External" /><Relationship Id="rId36" Type="http://schemas.openxmlformats.org/officeDocument/2006/relationships/hyperlink" Target="https://podminky.urs.cz/item/CS_URS_2023_01/968062374" TargetMode="External" /><Relationship Id="rId37" Type="http://schemas.openxmlformats.org/officeDocument/2006/relationships/hyperlink" Target="https://podminky.urs.cz/item/CS_URS_2023_01/968062375" TargetMode="External" /><Relationship Id="rId38" Type="http://schemas.openxmlformats.org/officeDocument/2006/relationships/hyperlink" Target="https://podminky.urs.cz/item/CS_URS_2023_01/968062455" TargetMode="External" /><Relationship Id="rId39" Type="http://schemas.openxmlformats.org/officeDocument/2006/relationships/hyperlink" Target="https://podminky.urs.cz/item/CS_URS_2023_01/968072455" TargetMode="External" /><Relationship Id="rId40" Type="http://schemas.openxmlformats.org/officeDocument/2006/relationships/hyperlink" Target="https://podminky.urs.cz/item/CS_URS_2023_01/971033621" TargetMode="External" /><Relationship Id="rId41" Type="http://schemas.openxmlformats.org/officeDocument/2006/relationships/hyperlink" Target="https://podminky.urs.cz/item/CS_URS_2023_01/971033631" TargetMode="External" /><Relationship Id="rId42" Type="http://schemas.openxmlformats.org/officeDocument/2006/relationships/hyperlink" Target="https://podminky.urs.cz/item/CS_URS_2023_01/973031151" TargetMode="External" /><Relationship Id="rId43" Type="http://schemas.openxmlformats.org/officeDocument/2006/relationships/hyperlink" Target="https://podminky.urs.cz/item/CS_URS_2023_01/974031164" TargetMode="External" /><Relationship Id="rId44" Type="http://schemas.openxmlformats.org/officeDocument/2006/relationships/hyperlink" Target="https://podminky.urs.cz/item/CS_URS_2023_01/977151119" TargetMode="External" /><Relationship Id="rId45" Type="http://schemas.openxmlformats.org/officeDocument/2006/relationships/hyperlink" Target="https://podminky.urs.cz/item/CS_URS_2023_01/978011121" TargetMode="External" /><Relationship Id="rId46" Type="http://schemas.openxmlformats.org/officeDocument/2006/relationships/hyperlink" Target="https://podminky.urs.cz/item/CS_URS_2023_01/978013121" TargetMode="External" /><Relationship Id="rId47" Type="http://schemas.openxmlformats.org/officeDocument/2006/relationships/hyperlink" Target="https://podminky.urs.cz/item/CS_URS_2023_01/978035127" TargetMode="External" /><Relationship Id="rId48" Type="http://schemas.openxmlformats.org/officeDocument/2006/relationships/hyperlink" Target="https://podminky.urs.cz/item/CS_URS_2023_01/997013213" TargetMode="External" /><Relationship Id="rId49" Type="http://schemas.openxmlformats.org/officeDocument/2006/relationships/hyperlink" Target="https://podminky.urs.cz/item/CS_URS_2023_01/997013501" TargetMode="External" /><Relationship Id="rId50" Type="http://schemas.openxmlformats.org/officeDocument/2006/relationships/hyperlink" Target="https://podminky.urs.cz/item/CS_URS_2023_01/997013509" TargetMode="External" /><Relationship Id="rId51" Type="http://schemas.openxmlformats.org/officeDocument/2006/relationships/hyperlink" Target="https://podminky.urs.cz/item/CS_URS_2023_01/997013871" TargetMode="External" /><Relationship Id="rId52" Type="http://schemas.openxmlformats.org/officeDocument/2006/relationships/hyperlink" Target="https://podminky.urs.cz/item/CS_URS_2023_01/998018002" TargetMode="External" /><Relationship Id="rId53" Type="http://schemas.openxmlformats.org/officeDocument/2006/relationships/hyperlink" Target="https://podminky.urs.cz/item/CS_URS_2023_01/998713102" TargetMode="External" /><Relationship Id="rId54" Type="http://schemas.openxmlformats.org/officeDocument/2006/relationships/hyperlink" Target="https://podminky.urs.cz/item/CS_URS_2023_01/998713181" TargetMode="External" /><Relationship Id="rId55" Type="http://schemas.openxmlformats.org/officeDocument/2006/relationships/hyperlink" Target="https://podminky.urs.cz/item/CS_URS_2023_01/721171916" TargetMode="External" /><Relationship Id="rId56" Type="http://schemas.openxmlformats.org/officeDocument/2006/relationships/hyperlink" Target="https://podminky.urs.cz/item/CS_URS_2023_01/721174025" TargetMode="External" /><Relationship Id="rId57" Type="http://schemas.openxmlformats.org/officeDocument/2006/relationships/hyperlink" Target="https://podminky.urs.cz/item/CS_URS_2023_01/721174042" TargetMode="External" /><Relationship Id="rId58" Type="http://schemas.openxmlformats.org/officeDocument/2006/relationships/hyperlink" Target="https://podminky.urs.cz/item/CS_URS_2023_01/721174043" TargetMode="External" /><Relationship Id="rId59" Type="http://schemas.openxmlformats.org/officeDocument/2006/relationships/hyperlink" Target="https://podminky.urs.cz/item/CS_URS_2023_01/721174044" TargetMode="External" /><Relationship Id="rId60" Type="http://schemas.openxmlformats.org/officeDocument/2006/relationships/hyperlink" Target="https://podminky.urs.cz/item/CS_URS_2023_01/721174045" TargetMode="External" /><Relationship Id="rId61" Type="http://schemas.openxmlformats.org/officeDocument/2006/relationships/hyperlink" Target="https://podminky.urs.cz/item/CS_URS_2023_01/721174063" TargetMode="External" /><Relationship Id="rId62" Type="http://schemas.openxmlformats.org/officeDocument/2006/relationships/hyperlink" Target="https://podminky.urs.cz/item/CS_URS_2023_01/721194104" TargetMode="External" /><Relationship Id="rId63" Type="http://schemas.openxmlformats.org/officeDocument/2006/relationships/hyperlink" Target="https://podminky.urs.cz/item/CS_URS_2023_01/721194105" TargetMode="External" /><Relationship Id="rId64" Type="http://schemas.openxmlformats.org/officeDocument/2006/relationships/hyperlink" Target="https://podminky.urs.cz/item/CS_URS_2023_01/721194107" TargetMode="External" /><Relationship Id="rId65" Type="http://schemas.openxmlformats.org/officeDocument/2006/relationships/hyperlink" Target="https://podminky.urs.cz/item/CS_URS_2023_01/721194109" TargetMode="External" /><Relationship Id="rId66" Type="http://schemas.openxmlformats.org/officeDocument/2006/relationships/hyperlink" Target="https://podminky.urs.cz/item/CS_URS_2023_01/721273153" TargetMode="External" /><Relationship Id="rId67" Type="http://schemas.openxmlformats.org/officeDocument/2006/relationships/hyperlink" Target="https://podminky.urs.cz/item/CS_URS_2023_01/998721102" TargetMode="External" /><Relationship Id="rId68" Type="http://schemas.openxmlformats.org/officeDocument/2006/relationships/hyperlink" Target="https://podminky.urs.cz/item/CS_URS_2023_01/998721181" TargetMode="External" /><Relationship Id="rId69" Type="http://schemas.openxmlformats.org/officeDocument/2006/relationships/hyperlink" Target="https://podminky.urs.cz/item/CS_URS_2023_01/722174002" TargetMode="External" /><Relationship Id="rId70" Type="http://schemas.openxmlformats.org/officeDocument/2006/relationships/hyperlink" Target="https://podminky.urs.cz/item/CS_URS_2023_01/722174003" TargetMode="External" /><Relationship Id="rId71" Type="http://schemas.openxmlformats.org/officeDocument/2006/relationships/hyperlink" Target="https://podminky.urs.cz/item/CS_URS_2023_01/722174004" TargetMode="External" /><Relationship Id="rId72" Type="http://schemas.openxmlformats.org/officeDocument/2006/relationships/hyperlink" Target="https://podminky.urs.cz/item/CS_URS_2023_01/722181211" TargetMode="External" /><Relationship Id="rId73" Type="http://schemas.openxmlformats.org/officeDocument/2006/relationships/hyperlink" Target="https://podminky.urs.cz/item/CS_URS_2023_01/722181212" TargetMode="External" /><Relationship Id="rId74" Type="http://schemas.openxmlformats.org/officeDocument/2006/relationships/hyperlink" Target="https://podminky.urs.cz/item/CS_URS_2023_01/722181231" TargetMode="External" /><Relationship Id="rId75" Type="http://schemas.openxmlformats.org/officeDocument/2006/relationships/hyperlink" Target="https://podminky.urs.cz/item/CS_URS_2023_01/722220152" TargetMode="External" /><Relationship Id="rId76" Type="http://schemas.openxmlformats.org/officeDocument/2006/relationships/hyperlink" Target="https://podminky.urs.cz/item/CS_URS_2023_01/722220161" TargetMode="External" /><Relationship Id="rId77" Type="http://schemas.openxmlformats.org/officeDocument/2006/relationships/hyperlink" Target="https://podminky.urs.cz/item/CS_URS_2023_01/722232044" TargetMode="External" /><Relationship Id="rId78" Type="http://schemas.openxmlformats.org/officeDocument/2006/relationships/hyperlink" Target="https://podminky.urs.cz/item/CS_URS_2023_01/722239102" TargetMode="External" /><Relationship Id="rId79" Type="http://schemas.openxmlformats.org/officeDocument/2006/relationships/hyperlink" Target="https://podminky.urs.cz/item/CS_URS_2023_01/722250132" TargetMode="External" /><Relationship Id="rId80" Type="http://schemas.openxmlformats.org/officeDocument/2006/relationships/hyperlink" Target="https://podminky.urs.cz/item/CS_URS_2023_01/722290226" TargetMode="External" /><Relationship Id="rId81" Type="http://schemas.openxmlformats.org/officeDocument/2006/relationships/hyperlink" Target="https://podminky.urs.cz/item/CS_URS_2023_01/722290234" TargetMode="External" /><Relationship Id="rId82" Type="http://schemas.openxmlformats.org/officeDocument/2006/relationships/hyperlink" Target="https://podminky.urs.cz/item/CS_URS_2023_01/998722102" TargetMode="External" /><Relationship Id="rId83" Type="http://schemas.openxmlformats.org/officeDocument/2006/relationships/hyperlink" Target="https://podminky.urs.cz/item/CS_URS_2023_01/998722181" TargetMode="External" /><Relationship Id="rId84" Type="http://schemas.openxmlformats.org/officeDocument/2006/relationships/hyperlink" Target="https://podminky.urs.cz/item/CS_URS_2023_01/725112022" TargetMode="External" /><Relationship Id="rId85" Type="http://schemas.openxmlformats.org/officeDocument/2006/relationships/hyperlink" Target="https://podminky.urs.cz/item/CS_URS_2023_01/725211602" TargetMode="External" /><Relationship Id="rId86" Type="http://schemas.openxmlformats.org/officeDocument/2006/relationships/hyperlink" Target="https://podminky.urs.cz/item/CS_URS_2023_01/725231203" TargetMode="External" /><Relationship Id="rId87" Type="http://schemas.openxmlformats.org/officeDocument/2006/relationships/hyperlink" Target="https://podminky.urs.cz/item/CS_URS_2023_01/725291621" TargetMode="External" /><Relationship Id="rId88" Type="http://schemas.openxmlformats.org/officeDocument/2006/relationships/hyperlink" Target="https://podminky.urs.cz/item/CS_URS_2023_01/725291631" TargetMode="External" /><Relationship Id="rId89" Type="http://schemas.openxmlformats.org/officeDocument/2006/relationships/hyperlink" Target="https://podminky.urs.cz/item/CS_URS_2023_01/725311121" TargetMode="External" /><Relationship Id="rId90" Type="http://schemas.openxmlformats.org/officeDocument/2006/relationships/hyperlink" Target="https://podminky.urs.cz/item/CS_URS_2023_01/725331111" TargetMode="External" /><Relationship Id="rId91" Type="http://schemas.openxmlformats.org/officeDocument/2006/relationships/hyperlink" Target="https://podminky.urs.cz/item/CS_URS_2023_01/725531102" TargetMode="External" /><Relationship Id="rId92" Type="http://schemas.openxmlformats.org/officeDocument/2006/relationships/hyperlink" Target="https://podminky.urs.cz/item/CS_URS_2023_01/725813111" TargetMode="External" /><Relationship Id="rId93" Type="http://schemas.openxmlformats.org/officeDocument/2006/relationships/hyperlink" Target="https://podminky.urs.cz/item/CS_URS_2023_01/725813112" TargetMode="External" /><Relationship Id="rId94" Type="http://schemas.openxmlformats.org/officeDocument/2006/relationships/hyperlink" Target="https://podminky.urs.cz/item/CS_URS_2023_01/725821325" TargetMode="External" /><Relationship Id="rId95" Type="http://schemas.openxmlformats.org/officeDocument/2006/relationships/hyperlink" Target="https://podminky.urs.cz/item/CS_URS_2023_01/725822613" TargetMode="External" /><Relationship Id="rId96" Type="http://schemas.openxmlformats.org/officeDocument/2006/relationships/hyperlink" Target="https://podminky.urs.cz/item/CS_URS_2023_01/725823112" TargetMode="External" /><Relationship Id="rId97" Type="http://schemas.openxmlformats.org/officeDocument/2006/relationships/hyperlink" Target="https://podminky.urs.cz/item/CS_URS_2023_01/725863311" TargetMode="External" /><Relationship Id="rId98" Type="http://schemas.openxmlformats.org/officeDocument/2006/relationships/hyperlink" Target="https://podminky.urs.cz/item/CS_URS_2023_01/998725102" TargetMode="External" /><Relationship Id="rId99" Type="http://schemas.openxmlformats.org/officeDocument/2006/relationships/hyperlink" Target="https://podminky.urs.cz/item/CS_URS_2023_01/998725181" TargetMode="External" /><Relationship Id="rId100" Type="http://schemas.openxmlformats.org/officeDocument/2006/relationships/hyperlink" Target="https://podminky.urs.cz/item/CS_URS_2023_01/726131011" TargetMode="External" /><Relationship Id="rId101" Type="http://schemas.openxmlformats.org/officeDocument/2006/relationships/hyperlink" Target="https://podminky.urs.cz/item/CS_URS_2023_01/726131041" TargetMode="External" /><Relationship Id="rId102" Type="http://schemas.openxmlformats.org/officeDocument/2006/relationships/hyperlink" Target="https://podminky.urs.cz/item/CS_URS_2023_01/726191002" TargetMode="External" /><Relationship Id="rId103" Type="http://schemas.openxmlformats.org/officeDocument/2006/relationships/hyperlink" Target="https://podminky.urs.cz/item/CS_URS_2023_01/998726112" TargetMode="External" /><Relationship Id="rId104" Type="http://schemas.openxmlformats.org/officeDocument/2006/relationships/hyperlink" Target="https://podminky.urs.cz/item/CS_URS_2023_01/998726181" TargetMode="External" /><Relationship Id="rId105" Type="http://schemas.openxmlformats.org/officeDocument/2006/relationships/hyperlink" Target="https://podminky.urs.cz/item/CS_URS_2023_01/732429215" TargetMode="External" /><Relationship Id="rId106" Type="http://schemas.openxmlformats.org/officeDocument/2006/relationships/hyperlink" Target="https://podminky.urs.cz/item/CS_URS_2023_01/998732101" TargetMode="External" /><Relationship Id="rId107" Type="http://schemas.openxmlformats.org/officeDocument/2006/relationships/hyperlink" Target="https://podminky.urs.cz/item/CS_URS_2023_01/998732102" TargetMode="External" /><Relationship Id="rId108" Type="http://schemas.openxmlformats.org/officeDocument/2006/relationships/hyperlink" Target="https://podminky.urs.cz/item/CS_URS_2023_01/998732181" TargetMode="External" /><Relationship Id="rId109" Type="http://schemas.openxmlformats.org/officeDocument/2006/relationships/hyperlink" Target="https://podminky.urs.cz/item/CS_URS_2023_01/733223202" TargetMode="External" /><Relationship Id="rId110" Type="http://schemas.openxmlformats.org/officeDocument/2006/relationships/hyperlink" Target="https://podminky.urs.cz/item/CS_URS_2023_01/733223203" TargetMode="External" /><Relationship Id="rId111" Type="http://schemas.openxmlformats.org/officeDocument/2006/relationships/hyperlink" Target="https://podminky.urs.cz/item/CS_URS_2023_01/733223204" TargetMode="External" /><Relationship Id="rId112" Type="http://schemas.openxmlformats.org/officeDocument/2006/relationships/hyperlink" Target="https://podminky.urs.cz/item/CS_URS_2023_01/733223205" TargetMode="External" /><Relationship Id="rId113" Type="http://schemas.openxmlformats.org/officeDocument/2006/relationships/hyperlink" Target="https://podminky.urs.cz/item/CS_URS_2023_01/733223206" TargetMode="External" /><Relationship Id="rId114" Type="http://schemas.openxmlformats.org/officeDocument/2006/relationships/hyperlink" Target="https://podminky.urs.cz/item/CS_URS_2023_01/733291101" TargetMode="External" /><Relationship Id="rId115" Type="http://schemas.openxmlformats.org/officeDocument/2006/relationships/hyperlink" Target="https://podminky.urs.cz/item/CS_URS_2023_01/998733102" TargetMode="External" /><Relationship Id="rId116" Type="http://schemas.openxmlformats.org/officeDocument/2006/relationships/hyperlink" Target="https://podminky.urs.cz/item/CS_URS_2023_01/998733181" TargetMode="External" /><Relationship Id="rId117" Type="http://schemas.openxmlformats.org/officeDocument/2006/relationships/hyperlink" Target="https://podminky.urs.cz/item/CS_URS_2023_01/734209116" TargetMode="External" /><Relationship Id="rId118" Type="http://schemas.openxmlformats.org/officeDocument/2006/relationships/hyperlink" Target="https://podminky.urs.cz/item/CS_URS_2023_01/734211120" TargetMode="External" /><Relationship Id="rId119" Type="http://schemas.openxmlformats.org/officeDocument/2006/relationships/hyperlink" Target="https://podminky.urs.cz/item/CS_URS_2023_01/734221545" TargetMode="External" /><Relationship Id="rId120" Type="http://schemas.openxmlformats.org/officeDocument/2006/relationships/hyperlink" Target="https://podminky.urs.cz/item/CS_URS_2023_01/734221682" TargetMode="External" /><Relationship Id="rId121" Type="http://schemas.openxmlformats.org/officeDocument/2006/relationships/hyperlink" Target="https://podminky.urs.cz/item/CS_URS_2023_01/734261402" TargetMode="External" /><Relationship Id="rId122" Type="http://schemas.openxmlformats.org/officeDocument/2006/relationships/hyperlink" Target="https://podminky.urs.cz/item/CS_URS_2023_01/734261412" TargetMode="External" /><Relationship Id="rId123" Type="http://schemas.openxmlformats.org/officeDocument/2006/relationships/hyperlink" Target="https://podminky.urs.cz/item/CS_URS_2023_01/734291123" TargetMode="External" /><Relationship Id="rId124" Type="http://schemas.openxmlformats.org/officeDocument/2006/relationships/hyperlink" Target="https://podminky.urs.cz/item/CS_URS_2023_01/734291242" TargetMode="External" /><Relationship Id="rId125" Type="http://schemas.openxmlformats.org/officeDocument/2006/relationships/hyperlink" Target="https://podminky.urs.cz/item/CS_URS_2023_01/734292713" TargetMode="External" /><Relationship Id="rId126" Type="http://schemas.openxmlformats.org/officeDocument/2006/relationships/hyperlink" Target="https://podminky.urs.cz/item/CS_URS_2023_01/734292716" TargetMode="External" /><Relationship Id="rId127" Type="http://schemas.openxmlformats.org/officeDocument/2006/relationships/hyperlink" Target="https://podminky.urs.cz/item/CS_URS_2023_01/734411103" TargetMode="External" /><Relationship Id="rId128" Type="http://schemas.openxmlformats.org/officeDocument/2006/relationships/hyperlink" Target="https://podminky.urs.cz/item/CS_URS_2023_01/998734102" TargetMode="External" /><Relationship Id="rId129" Type="http://schemas.openxmlformats.org/officeDocument/2006/relationships/hyperlink" Target="https://podminky.urs.cz/item/CS_URS_2023_01/998734181" TargetMode="External" /><Relationship Id="rId130" Type="http://schemas.openxmlformats.org/officeDocument/2006/relationships/hyperlink" Target="https://podminky.urs.cz/item/CS_URS_2023_01/735152292" TargetMode="External" /><Relationship Id="rId131" Type="http://schemas.openxmlformats.org/officeDocument/2006/relationships/hyperlink" Target="https://podminky.urs.cz/item/CS_URS_2023_01/735152534" TargetMode="External" /><Relationship Id="rId132" Type="http://schemas.openxmlformats.org/officeDocument/2006/relationships/hyperlink" Target="https://podminky.urs.cz/item/CS_URS_2023_01/735152552" TargetMode="External" /><Relationship Id="rId133" Type="http://schemas.openxmlformats.org/officeDocument/2006/relationships/hyperlink" Target="https://podminky.urs.cz/item/CS_URS_2023_01/735152555" TargetMode="External" /><Relationship Id="rId134" Type="http://schemas.openxmlformats.org/officeDocument/2006/relationships/hyperlink" Target="https://podminky.urs.cz/item/CS_URS_2023_01/735152560" TargetMode="External" /><Relationship Id="rId135" Type="http://schemas.openxmlformats.org/officeDocument/2006/relationships/hyperlink" Target="https://podminky.urs.cz/item/CS_URS_2023_01/735152574" TargetMode="External" /><Relationship Id="rId136" Type="http://schemas.openxmlformats.org/officeDocument/2006/relationships/hyperlink" Target="https://podminky.urs.cz/item/CS_URS_2023_01/735152575" TargetMode="External" /><Relationship Id="rId137" Type="http://schemas.openxmlformats.org/officeDocument/2006/relationships/hyperlink" Target="https://podminky.urs.cz/item/CS_URS_2023_01/735152576" TargetMode="External" /><Relationship Id="rId138" Type="http://schemas.openxmlformats.org/officeDocument/2006/relationships/hyperlink" Target="https://podminky.urs.cz/item/CS_URS_2023_01/735152578" TargetMode="External" /><Relationship Id="rId139" Type="http://schemas.openxmlformats.org/officeDocument/2006/relationships/hyperlink" Target="https://podminky.urs.cz/item/CS_URS_2023_01/735152579" TargetMode="External" /><Relationship Id="rId140" Type="http://schemas.openxmlformats.org/officeDocument/2006/relationships/hyperlink" Target="https://podminky.urs.cz/item/CS_URS_2023_01/735152615" TargetMode="External" /><Relationship Id="rId141" Type="http://schemas.openxmlformats.org/officeDocument/2006/relationships/hyperlink" Target="https://podminky.urs.cz/item/CS_URS_2023_01/735152675" TargetMode="External" /><Relationship Id="rId142" Type="http://schemas.openxmlformats.org/officeDocument/2006/relationships/hyperlink" Target="https://podminky.urs.cz/item/CS_URS_2023_01/735152677" TargetMode="External" /><Relationship Id="rId143" Type="http://schemas.openxmlformats.org/officeDocument/2006/relationships/hyperlink" Target="https://podminky.urs.cz/item/CS_URS_2023_01/735164251" TargetMode="External" /><Relationship Id="rId144" Type="http://schemas.openxmlformats.org/officeDocument/2006/relationships/hyperlink" Target="https://podminky.urs.cz/item/CS_URS_2023_01/998735102" TargetMode="External" /><Relationship Id="rId145" Type="http://schemas.openxmlformats.org/officeDocument/2006/relationships/hyperlink" Target="https://podminky.urs.cz/item/CS_URS_2023_01/998735181" TargetMode="External" /><Relationship Id="rId146" Type="http://schemas.openxmlformats.org/officeDocument/2006/relationships/hyperlink" Target="https://podminky.urs.cz/item/CS_URS_2023_01/741210002" TargetMode="External" /><Relationship Id="rId147" Type="http://schemas.openxmlformats.org/officeDocument/2006/relationships/hyperlink" Target="https://podminky.urs.cz/item/CS_URS_2023_01/741110021" TargetMode="External" /><Relationship Id="rId148" Type="http://schemas.openxmlformats.org/officeDocument/2006/relationships/hyperlink" Target="https://podminky.urs.cz/item/CS_URS_2023_01/741112001" TargetMode="External" /><Relationship Id="rId149" Type="http://schemas.openxmlformats.org/officeDocument/2006/relationships/hyperlink" Target="https://podminky.urs.cz/item/CS_URS_2023_01/741112003" TargetMode="External" /><Relationship Id="rId150" Type="http://schemas.openxmlformats.org/officeDocument/2006/relationships/hyperlink" Target="https://podminky.urs.cz/item/CS_URS_2023_01/741112061" TargetMode="External" /><Relationship Id="rId151" Type="http://schemas.openxmlformats.org/officeDocument/2006/relationships/hyperlink" Target="https://podminky.urs.cz/item/CS_URS_2023_01/741120001" TargetMode="External" /><Relationship Id="rId152" Type="http://schemas.openxmlformats.org/officeDocument/2006/relationships/hyperlink" Target="https://podminky.urs.cz/item/CS_URS_2023_01/741120005" TargetMode="External" /><Relationship Id="rId153" Type="http://schemas.openxmlformats.org/officeDocument/2006/relationships/hyperlink" Target="https://podminky.urs.cz/item/CS_URS_2023_01/741122015" TargetMode="External" /><Relationship Id="rId154" Type="http://schemas.openxmlformats.org/officeDocument/2006/relationships/hyperlink" Target="https://podminky.urs.cz/item/CS_URS_2023_01/741122016" TargetMode="External" /><Relationship Id="rId155" Type="http://schemas.openxmlformats.org/officeDocument/2006/relationships/hyperlink" Target="https://podminky.urs.cz/item/CS_URS_2023_01/741122024" TargetMode="External" /><Relationship Id="rId156" Type="http://schemas.openxmlformats.org/officeDocument/2006/relationships/hyperlink" Target="https://podminky.urs.cz/item/CS_URS_2023_01/741122031" TargetMode="External" /><Relationship Id="rId157" Type="http://schemas.openxmlformats.org/officeDocument/2006/relationships/hyperlink" Target="https://podminky.urs.cz/item/CS_URS_2023_01/741130001" TargetMode="External" /><Relationship Id="rId158" Type="http://schemas.openxmlformats.org/officeDocument/2006/relationships/hyperlink" Target="https://podminky.urs.cz/item/CS_URS_2023_01/741130004" TargetMode="External" /><Relationship Id="rId159" Type="http://schemas.openxmlformats.org/officeDocument/2006/relationships/hyperlink" Target="https://podminky.urs.cz/item/CS_URS_2023_01/741130005" TargetMode="External" /><Relationship Id="rId160" Type="http://schemas.openxmlformats.org/officeDocument/2006/relationships/hyperlink" Target="https://podminky.urs.cz/item/CS_URS_2023_01/741130007" TargetMode="External" /><Relationship Id="rId161" Type="http://schemas.openxmlformats.org/officeDocument/2006/relationships/hyperlink" Target="https://podminky.urs.cz/item/CS_URS_2023_01/741310101" TargetMode="External" /><Relationship Id="rId162" Type="http://schemas.openxmlformats.org/officeDocument/2006/relationships/hyperlink" Target="https://podminky.urs.cz/item/CS_URS_2023_01/741310126" TargetMode="External" /><Relationship Id="rId163" Type="http://schemas.openxmlformats.org/officeDocument/2006/relationships/hyperlink" Target="https://podminky.urs.cz/item/CS_URS_2023_01/741310123" TargetMode="External" /><Relationship Id="rId164" Type="http://schemas.openxmlformats.org/officeDocument/2006/relationships/hyperlink" Target="https://podminky.urs.cz/item/CS_URS_2023_01/741310121" TargetMode="External" /><Relationship Id="rId165" Type="http://schemas.openxmlformats.org/officeDocument/2006/relationships/hyperlink" Target="https://podminky.urs.cz/item/CS_URS_2023_01/741310122" TargetMode="External" /><Relationship Id="rId166" Type="http://schemas.openxmlformats.org/officeDocument/2006/relationships/hyperlink" Target="https://podminky.urs.cz/item/CS_URS_2023_01/741310104" TargetMode="External" /><Relationship Id="rId167" Type="http://schemas.openxmlformats.org/officeDocument/2006/relationships/hyperlink" Target="https://podminky.urs.cz/item/CS_URS_2023_01/741310221" TargetMode="External" /><Relationship Id="rId168" Type="http://schemas.openxmlformats.org/officeDocument/2006/relationships/hyperlink" Target="https://podminky.urs.cz/item/CS_URS_2023_01/741313002" TargetMode="External" /><Relationship Id="rId169" Type="http://schemas.openxmlformats.org/officeDocument/2006/relationships/hyperlink" Target="https://podminky.urs.cz/item/CS_URS_2023_01/741313005" TargetMode="External" /><Relationship Id="rId170" Type="http://schemas.openxmlformats.org/officeDocument/2006/relationships/hyperlink" Target="https://podminky.urs.cz/item/CS_URS_2023_01/741370003" TargetMode="External" /><Relationship Id="rId171" Type="http://schemas.openxmlformats.org/officeDocument/2006/relationships/hyperlink" Target="https://podminky.urs.cz/item/CS_URS_2023_01/741370034" TargetMode="External" /><Relationship Id="rId172" Type="http://schemas.openxmlformats.org/officeDocument/2006/relationships/hyperlink" Target="https://podminky.urs.cz/item/CS_URS_2023_01/741370131" TargetMode="External" /><Relationship Id="rId173" Type="http://schemas.openxmlformats.org/officeDocument/2006/relationships/hyperlink" Target="https://podminky.urs.cz/item/CS_URS_2023_01/741371002" TargetMode="External" /><Relationship Id="rId174" Type="http://schemas.openxmlformats.org/officeDocument/2006/relationships/hyperlink" Target="https://podminky.urs.cz/item/CS_URS_2023_01/741371004" TargetMode="External" /><Relationship Id="rId175" Type="http://schemas.openxmlformats.org/officeDocument/2006/relationships/hyperlink" Target="https://podminky.urs.cz/item/CS_URS_2023_01/751111131" TargetMode="External" /><Relationship Id="rId176" Type="http://schemas.openxmlformats.org/officeDocument/2006/relationships/hyperlink" Target="https://podminky.urs.cz/item/CS_URS_2023_01/751398011" TargetMode="External" /><Relationship Id="rId177" Type="http://schemas.openxmlformats.org/officeDocument/2006/relationships/hyperlink" Target="https://podminky.urs.cz/item/CS_URS_2023_01/751510041" TargetMode="External" /><Relationship Id="rId178" Type="http://schemas.openxmlformats.org/officeDocument/2006/relationships/hyperlink" Target="https://podminky.urs.cz/item/CS_URS_2023_01/763111741" TargetMode="External" /><Relationship Id="rId179" Type="http://schemas.openxmlformats.org/officeDocument/2006/relationships/hyperlink" Target="https://podminky.urs.cz/item/CS_URS_2023_01/763111742" TargetMode="External" /><Relationship Id="rId180" Type="http://schemas.openxmlformats.org/officeDocument/2006/relationships/hyperlink" Target="https://podminky.urs.cz/item/CS_URS_2023_01/763121411" TargetMode="External" /><Relationship Id="rId181" Type="http://schemas.openxmlformats.org/officeDocument/2006/relationships/hyperlink" Target="https://podminky.urs.cz/item/CS_URS_2023_01/763121425" TargetMode="External" /><Relationship Id="rId182" Type="http://schemas.openxmlformats.org/officeDocument/2006/relationships/hyperlink" Target="https://podminky.urs.cz/item/CS_URS_2023_01/763121714" TargetMode="External" /><Relationship Id="rId183" Type="http://schemas.openxmlformats.org/officeDocument/2006/relationships/hyperlink" Target="https://podminky.urs.cz/item/CS_URS_2023_01/763121715" TargetMode="External" /><Relationship Id="rId184" Type="http://schemas.openxmlformats.org/officeDocument/2006/relationships/hyperlink" Target="https://podminky.urs.cz/item/CS_URS_2023_01/763122511" TargetMode="External" /><Relationship Id="rId185" Type="http://schemas.openxmlformats.org/officeDocument/2006/relationships/hyperlink" Target="https://podminky.urs.cz/item/CS_URS_2023_01/763164531" TargetMode="External" /><Relationship Id="rId186" Type="http://schemas.openxmlformats.org/officeDocument/2006/relationships/hyperlink" Target="https://podminky.urs.cz/item/CS_URS_2023_01/763172321" TargetMode="External" /><Relationship Id="rId187" Type="http://schemas.openxmlformats.org/officeDocument/2006/relationships/hyperlink" Target="https://podminky.urs.cz/item/CS_URS_2023_01/763182313" TargetMode="External" /><Relationship Id="rId188" Type="http://schemas.openxmlformats.org/officeDocument/2006/relationships/hyperlink" Target="https://podminky.urs.cz/item/CS_URS_2023_01/998763381" TargetMode="External" /><Relationship Id="rId189" Type="http://schemas.openxmlformats.org/officeDocument/2006/relationships/hyperlink" Target="https://podminky.urs.cz/item/CS_URS_2023_01/998763302" TargetMode="External" /><Relationship Id="rId190" Type="http://schemas.openxmlformats.org/officeDocument/2006/relationships/hyperlink" Target="https://podminky.urs.cz/item/CS_URS_2023_01/766621111" TargetMode="External" /><Relationship Id="rId191" Type="http://schemas.openxmlformats.org/officeDocument/2006/relationships/hyperlink" Target="https://podminky.urs.cz/item/CS_URS_2023_01/766621612" TargetMode="External" /><Relationship Id="rId192" Type="http://schemas.openxmlformats.org/officeDocument/2006/relationships/hyperlink" Target="https://podminky.urs.cz/item/CS_URS_2023_01/766660001" TargetMode="External" /><Relationship Id="rId193" Type="http://schemas.openxmlformats.org/officeDocument/2006/relationships/hyperlink" Target="https://podminky.urs.cz/item/CS_URS_2023_01/766660411" TargetMode="External" /><Relationship Id="rId194" Type="http://schemas.openxmlformats.org/officeDocument/2006/relationships/hyperlink" Target="https://podminky.urs.cz/item/CS_URS_2023_01/766660728" TargetMode="External" /><Relationship Id="rId195" Type="http://schemas.openxmlformats.org/officeDocument/2006/relationships/hyperlink" Target="https://podminky.urs.cz/item/CS_URS_2023_01/766660729" TargetMode="External" /><Relationship Id="rId196" Type="http://schemas.openxmlformats.org/officeDocument/2006/relationships/hyperlink" Target="https://podminky.urs.cz/item/CS_URS_2023_01/766660730" TargetMode="External" /><Relationship Id="rId197" Type="http://schemas.openxmlformats.org/officeDocument/2006/relationships/hyperlink" Target="https://podminky.urs.cz/item/CS_URS_2023_01/766811115" TargetMode="External" /><Relationship Id="rId198" Type="http://schemas.openxmlformats.org/officeDocument/2006/relationships/hyperlink" Target="https://podminky.urs.cz/item/CS_URS_2023_01/766811151" TargetMode="External" /><Relationship Id="rId199" Type="http://schemas.openxmlformats.org/officeDocument/2006/relationships/hyperlink" Target="https://podminky.urs.cz/item/CS_URS_2023_01/766811212" TargetMode="External" /><Relationship Id="rId200" Type="http://schemas.openxmlformats.org/officeDocument/2006/relationships/hyperlink" Target="https://podminky.urs.cz/item/CS_URS_2023_01/766811221" TargetMode="External" /><Relationship Id="rId201" Type="http://schemas.openxmlformats.org/officeDocument/2006/relationships/hyperlink" Target="https://podminky.urs.cz/item/CS_URS_2023_01/766811223" TargetMode="External" /><Relationship Id="rId202" Type="http://schemas.openxmlformats.org/officeDocument/2006/relationships/hyperlink" Target="https://podminky.urs.cz/item/CS_URS_2023_01/766811232" TargetMode="External" /><Relationship Id="rId203" Type="http://schemas.openxmlformats.org/officeDocument/2006/relationships/hyperlink" Target="https://podminky.urs.cz/item/CS_URS_2023_01/766811239" TargetMode="External" /><Relationship Id="rId204" Type="http://schemas.openxmlformats.org/officeDocument/2006/relationships/hyperlink" Target="https://podminky.urs.cz/item/CS_URS_2023_01/766811251" TargetMode="External" /><Relationship Id="rId205" Type="http://schemas.openxmlformats.org/officeDocument/2006/relationships/hyperlink" Target="https://podminky.urs.cz/item/CS_URS_2023_01/766811252" TargetMode="External" /><Relationship Id="rId206" Type="http://schemas.openxmlformats.org/officeDocument/2006/relationships/hyperlink" Target="https://podminky.urs.cz/item/CS_URS_2023_01/766811311" TargetMode="External" /><Relationship Id="rId207" Type="http://schemas.openxmlformats.org/officeDocument/2006/relationships/hyperlink" Target="https://podminky.urs.cz/item/CS_URS_2023_01/766811351" TargetMode="External" /><Relationship Id="rId208" Type="http://schemas.openxmlformats.org/officeDocument/2006/relationships/hyperlink" Target="https://podminky.urs.cz/item/CS_URS_2023_01/766811411" TargetMode="External" /><Relationship Id="rId209" Type="http://schemas.openxmlformats.org/officeDocument/2006/relationships/hyperlink" Target="https://podminky.urs.cz/item/CS_URS_2023_01/766811412" TargetMode="External" /><Relationship Id="rId210" Type="http://schemas.openxmlformats.org/officeDocument/2006/relationships/hyperlink" Target="https://podminky.urs.cz/item/CS_URS_2023_01/766811421" TargetMode="External" /><Relationship Id="rId211" Type="http://schemas.openxmlformats.org/officeDocument/2006/relationships/hyperlink" Target="https://podminky.urs.cz/item/CS_URS_2023_01/766811461" TargetMode="External" /><Relationship Id="rId212" Type="http://schemas.openxmlformats.org/officeDocument/2006/relationships/hyperlink" Target="https://podminky.urs.cz/item/CS_URS_2023_01/998766102" TargetMode="External" /><Relationship Id="rId213" Type="http://schemas.openxmlformats.org/officeDocument/2006/relationships/hyperlink" Target="https://podminky.urs.cz/item/CS_URS_2023_01/998766181" TargetMode="External" /><Relationship Id="rId214" Type="http://schemas.openxmlformats.org/officeDocument/2006/relationships/hyperlink" Target="https://podminky.urs.cz/item/CS_URS_2023_01/642945111" TargetMode="External" /><Relationship Id="rId215" Type="http://schemas.openxmlformats.org/officeDocument/2006/relationships/hyperlink" Target="https://podminky.urs.cz/item/CS_URS_2023_01/767163121" TargetMode="External" /><Relationship Id="rId216" Type="http://schemas.openxmlformats.org/officeDocument/2006/relationships/hyperlink" Target="https://podminky.urs.cz/item/CS_URS_2023_01/767646510" TargetMode="External" /><Relationship Id="rId217" Type="http://schemas.openxmlformats.org/officeDocument/2006/relationships/hyperlink" Target="https://podminky.urs.cz/item/CS_URS_2023_01/998767102" TargetMode="External" /><Relationship Id="rId218" Type="http://schemas.openxmlformats.org/officeDocument/2006/relationships/hyperlink" Target="https://podminky.urs.cz/item/CS_URS_2023_01/998767181" TargetMode="External" /><Relationship Id="rId219" Type="http://schemas.openxmlformats.org/officeDocument/2006/relationships/hyperlink" Target="https://podminky.urs.cz/item/CS_URS_2023_01/771111011" TargetMode="External" /><Relationship Id="rId220" Type="http://schemas.openxmlformats.org/officeDocument/2006/relationships/hyperlink" Target="https://podminky.urs.cz/item/CS_URS_2023_01/771574112" TargetMode="External" /><Relationship Id="rId221" Type="http://schemas.openxmlformats.org/officeDocument/2006/relationships/hyperlink" Target="https://podminky.urs.cz/item/CS_URS_2023_01/771121011" TargetMode="External" /><Relationship Id="rId222" Type="http://schemas.openxmlformats.org/officeDocument/2006/relationships/hyperlink" Target="https://podminky.urs.cz/item/CS_URS_2023_01/771577111" TargetMode="External" /><Relationship Id="rId223" Type="http://schemas.openxmlformats.org/officeDocument/2006/relationships/hyperlink" Target="https://podminky.urs.cz/item/CS_URS_2023_01/771591115" TargetMode="External" /><Relationship Id="rId224" Type="http://schemas.openxmlformats.org/officeDocument/2006/relationships/hyperlink" Target="https://podminky.urs.cz/item/CS_URS_2023_01/998771102" TargetMode="External" /><Relationship Id="rId225" Type="http://schemas.openxmlformats.org/officeDocument/2006/relationships/hyperlink" Target="https://podminky.urs.cz/item/CS_URS_2023_01/998771181" TargetMode="External" /><Relationship Id="rId226" Type="http://schemas.openxmlformats.org/officeDocument/2006/relationships/hyperlink" Target="https://podminky.urs.cz/item/CS_URS_2023_01/776111112" TargetMode="External" /><Relationship Id="rId227" Type="http://schemas.openxmlformats.org/officeDocument/2006/relationships/hyperlink" Target="https://podminky.urs.cz/item/CS_URS_2023_01/776111116" TargetMode="External" /><Relationship Id="rId228" Type="http://schemas.openxmlformats.org/officeDocument/2006/relationships/hyperlink" Target="https://podminky.urs.cz/item/CS_URS_2023_01/776111311" TargetMode="External" /><Relationship Id="rId229" Type="http://schemas.openxmlformats.org/officeDocument/2006/relationships/hyperlink" Target="https://podminky.urs.cz/item/CS_URS_2023_01/776121112" TargetMode="External" /><Relationship Id="rId230" Type="http://schemas.openxmlformats.org/officeDocument/2006/relationships/hyperlink" Target="https://podminky.urs.cz/item/CS_URS_2023_01/776141112" TargetMode="External" /><Relationship Id="rId231" Type="http://schemas.openxmlformats.org/officeDocument/2006/relationships/hyperlink" Target="https://podminky.urs.cz/item/CS_URS_2023_01/776231111" TargetMode="External" /><Relationship Id="rId232" Type="http://schemas.openxmlformats.org/officeDocument/2006/relationships/hyperlink" Target="https://podminky.urs.cz/item/CS_URS_2023_01/776421111" TargetMode="External" /><Relationship Id="rId233" Type="http://schemas.openxmlformats.org/officeDocument/2006/relationships/hyperlink" Target="https://podminky.urs.cz/item/CS_URS_2023_01/998776102" TargetMode="External" /><Relationship Id="rId234" Type="http://schemas.openxmlformats.org/officeDocument/2006/relationships/hyperlink" Target="https://podminky.urs.cz/item/CS_URS_2023_01/998776181" TargetMode="External" /><Relationship Id="rId235" Type="http://schemas.openxmlformats.org/officeDocument/2006/relationships/hyperlink" Target="https://podminky.urs.cz/item/CS_URS_2023_01/781121011" TargetMode="External" /><Relationship Id="rId236" Type="http://schemas.openxmlformats.org/officeDocument/2006/relationships/hyperlink" Target="https://podminky.urs.cz/item/CS_URS_2023_01/781474114" TargetMode="External" /><Relationship Id="rId237" Type="http://schemas.openxmlformats.org/officeDocument/2006/relationships/hyperlink" Target="https://podminky.urs.cz/item/CS_URS_2023_01/781491011" TargetMode="External" /><Relationship Id="rId238" Type="http://schemas.openxmlformats.org/officeDocument/2006/relationships/hyperlink" Target="https://podminky.urs.cz/item/CS_URS_2023_01/998781102" TargetMode="External" /><Relationship Id="rId239" Type="http://schemas.openxmlformats.org/officeDocument/2006/relationships/hyperlink" Target="https://podminky.urs.cz/item/CS_URS_2023_01/998781181" TargetMode="External" /><Relationship Id="rId240" Type="http://schemas.openxmlformats.org/officeDocument/2006/relationships/hyperlink" Target="https://podminky.urs.cz/item/CS_URS_2023_01/783000225" TargetMode="External" /><Relationship Id="rId241" Type="http://schemas.openxmlformats.org/officeDocument/2006/relationships/hyperlink" Target="https://podminky.urs.cz/item/CS_URS_2022_01/783101201" TargetMode="External" /><Relationship Id="rId242" Type="http://schemas.openxmlformats.org/officeDocument/2006/relationships/hyperlink" Target="https://podminky.urs.cz/item/CS_URS_2023_01/783101403" TargetMode="External" /><Relationship Id="rId243" Type="http://schemas.openxmlformats.org/officeDocument/2006/relationships/hyperlink" Target="https://podminky.urs.cz/item/CS_URS_2023_01/783106801" TargetMode="External" /><Relationship Id="rId244" Type="http://schemas.openxmlformats.org/officeDocument/2006/relationships/hyperlink" Target="https://podminky.urs.cz/item/CS_URS_2023_01/783106805" TargetMode="External" /><Relationship Id="rId245" Type="http://schemas.openxmlformats.org/officeDocument/2006/relationships/hyperlink" Target="https://podminky.urs.cz/item/CS_URS_2023_01/783113101" TargetMode="External" /><Relationship Id="rId246" Type="http://schemas.openxmlformats.org/officeDocument/2006/relationships/hyperlink" Target="https://podminky.urs.cz/item/CS_URS_2023_01/783114101" TargetMode="External" /><Relationship Id="rId247" Type="http://schemas.openxmlformats.org/officeDocument/2006/relationships/hyperlink" Target="https://podminky.urs.cz/item/CS_URS_2023_01/783117101" TargetMode="External" /><Relationship Id="rId248" Type="http://schemas.openxmlformats.org/officeDocument/2006/relationships/hyperlink" Target="https://podminky.urs.cz/item/CS_URS_2022_01/783118211" TargetMode="External" /><Relationship Id="rId249" Type="http://schemas.openxmlformats.org/officeDocument/2006/relationships/hyperlink" Target="https://podminky.urs.cz/item/CS_URS_2023_01/783132111" TargetMode="External" /><Relationship Id="rId250" Type="http://schemas.openxmlformats.org/officeDocument/2006/relationships/hyperlink" Target="https://podminky.urs.cz/item/CS_URS_2023_01/783117101" TargetMode="External" /><Relationship Id="rId251" Type="http://schemas.openxmlformats.org/officeDocument/2006/relationships/hyperlink" Target="https://podminky.urs.cz/item/CS_URS_2023_01/783301313" TargetMode="External" /><Relationship Id="rId252" Type="http://schemas.openxmlformats.org/officeDocument/2006/relationships/hyperlink" Target="https://podminky.urs.cz/item/CS_URS_2023_01/783301401" TargetMode="External" /><Relationship Id="rId253" Type="http://schemas.openxmlformats.org/officeDocument/2006/relationships/hyperlink" Target="https://podminky.urs.cz/item/CS_URS_2023_01/783306801" TargetMode="External" /><Relationship Id="rId254" Type="http://schemas.openxmlformats.org/officeDocument/2006/relationships/hyperlink" Target="https://podminky.urs.cz/item/CS_URS_2023_01/783314101" TargetMode="External" /><Relationship Id="rId255" Type="http://schemas.openxmlformats.org/officeDocument/2006/relationships/hyperlink" Target="https://podminky.urs.cz/item/CS_URS_2023_01/783315101" TargetMode="External" /><Relationship Id="rId256" Type="http://schemas.openxmlformats.org/officeDocument/2006/relationships/hyperlink" Target="https://podminky.urs.cz/item/CS_URS_2023_01/783317101" TargetMode="External" /><Relationship Id="rId257" Type="http://schemas.openxmlformats.org/officeDocument/2006/relationships/hyperlink" Target="https://podminky.urs.cz/item/CS_URS_2023_01/783606841" TargetMode="External" /><Relationship Id="rId258" Type="http://schemas.openxmlformats.org/officeDocument/2006/relationships/hyperlink" Target="https://podminky.urs.cz/item/CS_URS_2023_01/783615551" TargetMode="External" /><Relationship Id="rId259" Type="http://schemas.openxmlformats.org/officeDocument/2006/relationships/hyperlink" Target="https://podminky.urs.cz/item/CS_URS_2023_01/783617601" TargetMode="External" /><Relationship Id="rId260" Type="http://schemas.openxmlformats.org/officeDocument/2006/relationships/hyperlink" Target="https://podminky.urs.cz/item/CS_URS_2023_01/783806811" TargetMode="External" /><Relationship Id="rId261" Type="http://schemas.openxmlformats.org/officeDocument/2006/relationships/hyperlink" Target="https://podminky.urs.cz/item/CS_URS_2023_01/783823131" TargetMode="External" /><Relationship Id="rId262" Type="http://schemas.openxmlformats.org/officeDocument/2006/relationships/hyperlink" Target="https://podminky.urs.cz/item/CS_URS_2023_01/783827421" TargetMode="External" /><Relationship Id="rId263" Type="http://schemas.openxmlformats.org/officeDocument/2006/relationships/hyperlink" Target="https://podminky.urs.cz/item/CS_URS_2022_01/784111041" TargetMode="External" /><Relationship Id="rId264" Type="http://schemas.openxmlformats.org/officeDocument/2006/relationships/hyperlink" Target="https://podminky.urs.cz/item/CS_URS_2022_01/784111047" TargetMode="External" /><Relationship Id="rId265" Type="http://schemas.openxmlformats.org/officeDocument/2006/relationships/hyperlink" Target="https://podminky.urs.cz/item/CS_URS_2023_01/784121001" TargetMode="External" /><Relationship Id="rId266" Type="http://schemas.openxmlformats.org/officeDocument/2006/relationships/hyperlink" Target="https://podminky.urs.cz/item/CS_URS_2023_01/784121007" TargetMode="External" /><Relationship Id="rId267" Type="http://schemas.openxmlformats.org/officeDocument/2006/relationships/hyperlink" Target="https://podminky.urs.cz/item/CS_URS_2023_01/784181001" TargetMode="External" /><Relationship Id="rId268" Type="http://schemas.openxmlformats.org/officeDocument/2006/relationships/hyperlink" Target="https://podminky.urs.cz/item/CS_URS_2023_01/784181007" TargetMode="External" /><Relationship Id="rId269" Type="http://schemas.openxmlformats.org/officeDocument/2006/relationships/hyperlink" Target="https://podminky.urs.cz/item/CS_URS_2023_01/784221101" TargetMode="External" /><Relationship Id="rId270" Type="http://schemas.openxmlformats.org/officeDocument/2006/relationships/hyperlink" Target="https://podminky.urs.cz/item/CS_URS_2023_01/784221107" TargetMode="External" /><Relationship Id="rId271" Type="http://schemas.openxmlformats.org/officeDocument/2006/relationships/hyperlink" Target="https://podminky.urs.cz/item/CS_URS_2023_01/784221153" TargetMode="External" /><Relationship Id="rId272" Type="http://schemas.openxmlformats.org/officeDocument/2006/relationships/hyperlink" Target="https://podminky.urs.cz/item/CS_URS_2023_01/033103000" TargetMode="External" /><Relationship Id="rId273" Type="http://schemas.openxmlformats.org/officeDocument/2006/relationships/hyperlink" Target="https://podminky.urs.cz/item/CS_URS_2023_01/033203000" TargetMode="External" /><Relationship Id="rId274" Type="http://schemas.openxmlformats.org/officeDocument/2006/relationships/hyperlink" Target="https://podminky.urs.cz/item/CS_URS_2023_01/075503000" TargetMode="External" /><Relationship Id="rId275" Type="http://schemas.openxmlformats.org/officeDocument/2006/relationships/hyperlink" Target="https://podminky.urs.cz/item/CS_URS_2023_01/091404000" TargetMode="External" /><Relationship Id="rId276" Type="http://schemas.openxmlformats.org/officeDocument/2006/relationships/hyperlink" Target="https://podminky.urs.cz/item/CS_URS_2023_01/094104000" TargetMode="External" /><Relationship Id="rId277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2301P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Špalíček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17. 2. 2023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68</v>
      </c>
      <c r="BT54" s="109" t="s">
        <v>69</v>
      </c>
      <c r="BU54" s="110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1" s="7" customFormat="1" ht="16.5" customHeight="1">
      <c r="A55" s="111" t="s">
        <v>73</v>
      </c>
      <c r="B55" s="112"/>
      <c r="C55" s="113"/>
      <c r="D55" s="114" t="s">
        <v>74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Stavební úpravy na ka...'!J30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'1 - Stavební úpravy na ka...'!P122</f>
        <v>0</v>
      </c>
      <c r="AV55" s="120">
        <f>'1 - Stavební úpravy na ka...'!J33</f>
        <v>0</v>
      </c>
      <c r="AW55" s="120">
        <f>'1 - Stavební úpravy na ka...'!J34</f>
        <v>0</v>
      </c>
      <c r="AX55" s="120">
        <f>'1 - Stavební úpravy na ka...'!J35</f>
        <v>0</v>
      </c>
      <c r="AY55" s="120">
        <f>'1 - Stavební úpravy na ka...'!J36</f>
        <v>0</v>
      </c>
      <c r="AZ55" s="120">
        <f>'1 - Stavební úpravy na ka...'!F33</f>
        <v>0</v>
      </c>
      <c r="BA55" s="120">
        <f>'1 - Stavební úpravy na ka...'!F34</f>
        <v>0</v>
      </c>
      <c r="BB55" s="120">
        <f>'1 - Stavební úpravy na ka...'!F35</f>
        <v>0</v>
      </c>
      <c r="BC55" s="120">
        <f>'1 - Stavební úpravy na ka...'!F36</f>
        <v>0</v>
      </c>
      <c r="BD55" s="122">
        <f>'1 - Stavební úpravy na ka...'!F37</f>
        <v>0</v>
      </c>
      <c r="BE55" s="7"/>
      <c r="BT55" s="123" t="s">
        <v>74</v>
      </c>
      <c r="BV55" s="123" t="s">
        <v>71</v>
      </c>
      <c r="BW55" s="123" t="s">
        <v>77</v>
      </c>
      <c r="BX55" s="123" t="s">
        <v>5</v>
      </c>
      <c r="CL55" s="123" t="s">
        <v>19</v>
      </c>
      <c r="CM55" s="123" t="s">
        <v>78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Stavební úpravy na k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77</v>
      </c>
    </row>
    <row r="3" spans="2:46" s="1" customFormat="1" ht="6.95" customHeight="1" hidden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78</v>
      </c>
    </row>
    <row r="4" spans="2:46" s="1" customFormat="1" ht="24.95" customHeight="1" hidden="1">
      <c r="B4" s="20"/>
      <c r="D4" s="126" t="s">
        <v>79</v>
      </c>
      <c r="L4" s="20"/>
      <c r="M4" s="127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28" t="s">
        <v>16</v>
      </c>
      <c r="L6" s="20"/>
    </row>
    <row r="7" spans="2:12" s="1" customFormat="1" ht="16.5" customHeight="1" hidden="1">
      <c r="B7" s="20"/>
      <c r="E7" s="129" t="str">
        <f>'Rekapitulace stavby'!K6</f>
        <v>Špalíček</v>
      </c>
      <c r="F7" s="128"/>
      <c r="G7" s="128"/>
      <c r="H7" s="128"/>
      <c r="L7" s="20"/>
    </row>
    <row r="8" spans="1:31" s="2" customFormat="1" ht="12" customHeight="1" hidden="1">
      <c r="A8" s="38"/>
      <c r="B8" s="44"/>
      <c r="C8" s="38"/>
      <c r="D8" s="128" t="s">
        <v>80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1" t="s">
        <v>81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17. 2. 2023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tr">
        <f>IF('Rekapitulace stavby'!AN10="","",'Rekapitulace stavby'!AN10)</f>
        <v/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2" t="str">
        <f>IF('Rekapitulace stavby'!E11="","",'Rekapitulace stavby'!E11)</f>
        <v xml:space="preserve"> </v>
      </c>
      <c r="F15" s="38"/>
      <c r="G15" s="38"/>
      <c r="H15" s="38"/>
      <c r="I15" s="128" t="s">
        <v>27</v>
      </c>
      <c r="J15" s="132" t="str">
        <f>IF('Rekapitulace stavby'!AN11="","",'Rekapitulace stavby'!AN11)</f>
        <v/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28" t="s">
        <v>28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27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28" t="s">
        <v>30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27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28" t="s">
        <v>31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27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28" t="s">
        <v>33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39" t="s">
        <v>35</v>
      </c>
      <c r="E30" s="38"/>
      <c r="F30" s="38"/>
      <c r="G30" s="38"/>
      <c r="H30" s="38"/>
      <c r="I30" s="38"/>
      <c r="J30" s="140">
        <f>ROUND(J122,2)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1" t="s">
        <v>37</v>
      </c>
      <c r="G32" s="38"/>
      <c r="H32" s="38"/>
      <c r="I32" s="141" t="s">
        <v>36</v>
      </c>
      <c r="J32" s="141" t="s">
        <v>38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2" t="s">
        <v>39</v>
      </c>
      <c r="E33" s="128" t="s">
        <v>40</v>
      </c>
      <c r="F33" s="143">
        <f>ROUND((SUM(BE122:BE1513)),2)</f>
        <v>0</v>
      </c>
      <c r="G33" s="38"/>
      <c r="H33" s="38"/>
      <c r="I33" s="144">
        <v>0.21</v>
      </c>
      <c r="J33" s="143">
        <f>ROUND(((SUM(BE122:BE1513))*I33),2)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8" t="s">
        <v>41</v>
      </c>
      <c r="F34" s="143">
        <f>ROUND((SUM(BF122:BF1513)),2)</f>
        <v>0</v>
      </c>
      <c r="G34" s="38"/>
      <c r="H34" s="38"/>
      <c r="I34" s="144">
        <v>0.15</v>
      </c>
      <c r="J34" s="143">
        <f>ROUND(((SUM(BF122:BF1513))*I34),2)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42</v>
      </c>
      <c r="F35" s="143">
        <f>ROUND((SUM(BG122:BG1513)),2)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43</v>
      </c>
      <c r="F36" s="143">
        <f>ROUND((SUM(BH122:BH1513)),2)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44</v>
      </c>
      <c r="F37" s="143">
        <f>ROUND((SUM(BI122:BI1513)),2)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5"/>
      <c r="D39" s="146" t="s">
        <v>45</v>
      </c>
      <c r="E39" s="147"/>
      <c r="F39" s="147"/>
      <c r="G39" s="148" t="s">
        <v>46</v>
      </c>
      <c r="H39" s="149" t="s">
        <v>47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82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Špalíček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80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1 - Stavební úpravy na kanceláře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17. 2. 2023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31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83</v>
      </c>
      <c r="D57" s="158"/>
      <c r="E57" s="158"/>
      <c r="F57" s="158"/>
      <c r="G57" s="158"/>
      <c r="H57" s="158"/>
      <c r="I57" s="158"/>
      <c r="J57" s="159" t="s">
        <v>84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67</v>
      </c>
      <c r="D59" s="40"/>
      <c r="E59" s="40"/>
      <c r="F59" s="40"/>
      <c r="G59" s="40"/>
      <c r="H59" s="40"/>
      <c r="I59" s="40"/>
      <c r="J59" s="102">
        <f>J122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85</v>
      </c>
    </row>
    <row r="60" spans="1:31" s="9" customFormat="1" ht="24.95" customHeight="1">
      <c r="A60" s="9"/>
      <c r="B60" s="161"/>
      <c r="C60" s="162"/>
      <c r="D60" s="163" t="s">
        <v>86</v>
      </c>
      <c r="E60" s="164"/>
      <c r="F60" s="164"/>
      <c r="G60" s="164"/>
      <c r="H60" s="164"/>
      <c r="I60" s="164"/>
      <c r="J60" s="165">
        <f>J123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87</v>
      </c>
      <c r="E61" s="170"/>
      <c r="F61" s="170"/>
      <c r="G61" s="170"/>
      <c r="H61" s="170"/>
      <c r="I61" s="170"/>
      <c r="J61" s="171">
        <f>J124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88</v>
      </c>
      <c r="E62" s="170"/>
      <c r="F62" s="170"/>
      <c r="G62" s="170"/>
      <c r="H62" s="170"/>
      <c r="I62" s="170"/>
      <c r="J62" s="171">
        <f>J166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89</v>
      </c>
      <c r="E63" s="170"/>
      <c r="F63" s="170"/>
      <c r="G63" s="170"/>
      <c r="H63" s="170"/>
      <c r="I63" s="170"/>
      <c r="J63" s="171">
        <f>J177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90</v>
      </c>
      <c r="E64" s="170"/>
      <c r="F64" s="170"/>
      <c r="G64" s="170"/>
      <c r="H64" s="170"/>
      <c r="I64" s="170"/>
      <c r="J64" s="171">
        <f>J288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91</v>
      </c>
      <c r="E65" s="170"/>
      <c r="F65" s="170"/>
      <c r="G65" s="170"/>
      <c r="H65" s="170"/>
      <c r="I65" s="170"/>
      <c r="J65" s="171">
        <f>J359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7"/>
      <c r="C66" s="168"/>
      <c r="D66" s="169" t="s">
        <v>92</v>
      </c>
      <c r="E66" s="170"/>
      <c r="F66" s="170"/>
      <c r="G66" s="170"/>
      <c r="H66" s="170"/>
      <c r="I66" s="170"/>
      <c r="J66" s="171">
        <f>J372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1"/>
      <c r="C67" s="162"/>
      <c r="D67" s="163" t="s">
        <v>93</v>
      </c>
      <c r="E67" s="164"/>
      <c r="F67" s="164"/>
      <c r="G67" s="164"/>
      <c r="H67" s="164"/>
      <c r="I67" s="164"/>
      <c r="J67" s="165">
        <f>J376</f>
        <v>0</v>
      </c>
      <c r="K67" s="162"/>
      <c r="L67" s="16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7"/>
      <c r="C68" s="168"/>
      <c r="D68" s="169" t="s">
        <v>94</v>
      </c>
      <c r="E68" s="170"/>
      <c r="F68" s="170"/>
      <c r="G68" s="170"/>
      <c r="H68" s="170"/>
      <c r="I68" s="170"/>
      <c r="J68" s="171">
        <f>J377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7"/>
      <c r="C69" s="168"/>
      <c r="D69" s="169" t="s">
        <v>95</v>
      </c>
      <c r="E69" s="170"/>
      <c r="F69" s="170"/>
      <c r="G69" s="170"/>
      <c r="H69" s="170"/>
      <c r="I69" s="170"/>
      <c r="J69" s="171">
        <f>J397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7"/>
      <c r="C70" s="168"/>
      <c r="D70" s="169" t="s">
        <v>96</v>
      </c>
      <c r="E70" s="170"/>
      <c r="F70" s="170"/>
      <c r="G70" s="170"/>
      <c r="H70" s="170"/>
      <c r="I70" s="170"/>
      <c r="J70" s="171">
        <f>J444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7"/>
      <c r="C71" s="168"/>
      <c r="D71" s="169" t="s">
        <v>97</v>
      </c>
      <c r="E71" s="170"/>
      <c r="F71" s="170"/>
      <c r="G71" s="170"/>
      <c r="H71" s="170"/>
      <c r="I71" s="170"/>
      <c r="J71" s="171">
        <f>J508</f>
        <v>0</v>
      </c>
      <c r="K71" s="168"/>
      <c r="L71" s="17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7"/>
      <c r="C72" s="168"/>
      <c r="D72" s="169" t="s">
        <v>98</v>
      </c>
      <c r="E72" s="170"/>
      <c r="F72" s="170"/>
      <c r="G72" s="170"/>
      <c r="H72" s="170"/>
      <c r="I72" s="170"/>
      <c r="J72" s="171">
        <f>J560</f>
        <v>0</v>
      </c>
      <c r="K72" s="168"/>
      <c r="L72" s="17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7"/>
      <c r="C73" s="168"/>
      <c r="D73" s="169" t="s">
        <v>99</v>
      </c>
      <c r="E73" s="170"/>
      <c r="F73" s="170"/>
      <c r="G73" s="170"/>
      <c r="H73" s="170"/>
      <c r="I73" s="170"/>
      <c r="J73" s="171">
        <f>J576</f>
        <v>0</v>
      </c>
      <c r="K73" s="168"/>
      <c r="L73" s="172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7"/>
      <c r="C74" s="168"/>
      <c r="D74" s="169" t="s">
        <v>100</v>
      </c>
      <c r="E74" s="170"/>
      <c r="F74" s="170"/>
      <c r="G74" s="170"/>
      <c r="H74" s="170"/>
      <c r="I74" s="170"/>
      <c r="J74" s="171">
        <f>J593</f>
        <v>0</v>
      </c>
      <c r="K74" s="168"/>
      <c r="L74" s="172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7"/>
      <c r="C75" s="168"/>
      <c r="D75" s="169" t="s">
        <v>101</v>
      </c>
      <c r="E75" s="170"/>
      <c r="F75" s="170"/>
      <c r="G75" s="170"/>
      <c r="H75" s="170"/>
      <c r="I75" s="170"/>
      <c r="J75" s="171">
        <f>J622</f>
        <v>0</v>
      </c>
      <c r="K75" s="168"/>
      <c r="L75" s="172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7"/>
      <c r="C76" s="168"/>
      <c r="D76" s="169" t="s">
        <v>102</v>
      </c>
      <c r="E76" s="170"/>
      <c r="F76" s="170"/>
      <c r="G76" s="170"/>
      <c r="H76" s="170"/>
      <c r="I76" s="170"/>
      <c r="J76" s="171">
        <f>J666</f>
        <v>0</v>
      </c>
      <c r="K76" s="168"/>
      <c r="L76" s="172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7"/>
      <c r="C77" s="168"/>
      <c r="D77" s="169" t="s">
        <v>103</v>
      </c>
      <c r="E77" s="170"/>
      <c r="F77" s="170"/>
      <c r="G77" s="170"/>
      <c r="H77" s="170"/>
      <c r="I77" s="170"/>
      <c r="J77" s="171">
        <f>J717</f>
        <v>0</v>
      </c>
      <c r="K77" s="168"/>
      <c r="L77" s="172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7"/>
      <c r="C78" s="168"/>
      <c r="D78" s="169" t="s">
        <v>104</v>
      </c>
      <c r="E78" s="170"/>
      <c r="F78" s="170"/>
      <c r="G78" s="170"/>
      <c r="H78" s="170"/>
      <c r="I78" s="170"/>
      <c r="J78" s="171">
        <f>J718</f>
        <v>0</v>
      </c>
      <c r="K78" s="168"/>
      <c r="L78" s="172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7"/>
      <c r="C79" s="168"/>
      <c r="D79" s="169" t="s">
        <v>105</v>
      </c>
      <c r="E79" s="170"/>
      <c r="F79" s="170"/>
      <c r="G79" s="170"/>
      <c r="H79" s="170"/>
      <c r="I79" s="170"/>
      <c r="J79" s="171">
        <f>J728</f>
        <v>0</v>
      </c>
      <c r="K79" s="168"/>
      <c r="L79" s="172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7"/>
      <c r="C80" s="168"/>
      <c r="D80" s="169" t="s">
        <v>106</v>
      </c>
      <c r="E80" s="170"/>
      <c r="F80" s="170"/>
      <c r="G80" s="170"/>
      <c r="H80" s="170"/>
      <c r="I80" s="170"/>
      <c r="J80" s="171">
        <f>J763</f>
        <v>0</v>
      </c>
      <c r="K80" s="168"/>
      <c r="L80" s="172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67"/>
      <c r="C81" s="168"/>
      <c r="D81" s="169" t="s">
        <v>107</v>
      </c>
      <c r="E81" s="170"/>
      <c r="F81" s="170"/>
      <c r="G81" s="170"/>
      <c r="H81" s="170"/>
      <c r="I81" s="170"/>
      <c r="J81" s="171">
        <f>J808</f>
        <v>0</v>
      </c>
      <c r="K81" s="168"/>
      <c r="L81" s="172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67"/>
      <c r="C82" s="168"/>
      <c r="D82" s="169" t="s">
        <v>108</v>
      </c>
      <c r="E82" s="170"/>
      <c r="F82" s="170"/>
      <c r="G82" s="170"/>
      <c r="H82" s="170"/>
      <c r="I82" s="170"/>
      <c r="J82" s="171">
        <f>J831</f>
        <v>0</v>
      </c>
      <c r="K82" s="168"/>
      <c r="L82" s="172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67"/>
      <c r="C83" s="168"/>
      <c r="D83" s="169" t="s">
        <v>109</v>
      </c>
      <c r="E83" s="170"/>
      <c r="F83" s="170"/>
      <c r="G83" s="170"/>
      <c r="H83" s="170"/>
      <c r="I83" s="170"/>
      <c r="J83" s="171">
        <f>J895</f>
        <v>0</v>
      </c>
      <c r="K83" s="168"/>
      <c r="L83" s="172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67"/>
      <c r="C84" s="168"/>
      <c r="D84" s="169" t="s">
        <v>110</v>
      </c>
      <c r="E84" s="170"/>
      <c r="F84" s="170"/>
      <c r="G84" s="170"/>
      <c r="H84" s="170"/>
      <c r="I84" s="170"/>
      <c r="J84" s="171">
        <f>J929</f>
        <v>0</v>
      </c>
      <c r="K84" s="168"/>
      <c r="L84" s="172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67"/>
      <c r="C85" s="168"/>
      <c r="D85" s="169" t="s">
        <v>111</v>
      </c>
      <c r="E85" s="170"/>
      <c r="F85" s="170"/>
      <c r="G85" s="170"/>
      <c r="H85" s="170"/>
      <c r="I85" s="170"/>
      <c r="J85" s="171">
        <f>J945</f>
        <v>0</v>
      </c>
      <c r="K85" s="168"/>
      <c r="L85" s="172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67"/>
      <c r="C86" s="168"/>
      <c r="D86" s="169" t="s">
        <v>112</v>
      </c>
      <c r="E86" s="170"/>
      <c r="F86" s="170"/>
      <c r="G86" s="170"/>
      <c r="H86" s="170"/>
      <c r="I86" s="170"/>
      <c r="J86" s="171">
        <f>J1003</f>
        <v>0</v>
      </c>
      <c r="K86" s="168"/>
      <c r="L86" s="172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67"/>
      <c r="C87" s="168"/>
      <c r="D87" s="169" t="s">
        <v>113</v>
      </c>
      <c r="E87" s="170"/>
      <c r="F87" s="170"/>
      <c r="G87" s="170"/>
      <c r="H87" s="170"/>
      <c r="I87" s="170"/>
      <c r="J87" s="171">
        <f>J1008</f>
        <v>0</v>
      </c>
      <c r="K87" s="168"/>
      <c r="L87" s="172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67"/>
      <c r="C88" s="168"/>
      <c r="D88" s="169" t="s">
        <v>114</v>
      </c>
      <c r="E88" s="170"/>
      <c r="F88" s="170"/>
      <c r="G88" s="170"/>
      <c r="H88" s="170"/>
      <c r="I88" s="170"/>
      <c r="J88" s="171">
        <f>J1157</f>
        <v>0</v>
      </c>
      <c r="K88" s="168"/>
      <c r="L88" s="172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67"/>
      <c r="C89" s="168"/>
      <c r="D89" s="169" t="s">
        <v>115</v>
      </c>
      <c r="E89" s="170"/>
      <c r="F89" s="170"/>
      <c r="G89" s="170"/>
      <c r="H89" s="170"/>
      <c r="I89" s="170"/>
      <c r="J89" s="171">
        <f>J1182</f>
        <v>0</v>
      </c>
      <c r="K89" s="168"/>
      <c r="L89" s="172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67"/>
      <c r="C90" s="168"/>
      <c r="D90" s="169" t="s">
        <v>116</v>
      </c>
      <c r="E90" s="170"/>
      <c r="F90" s="170"/>
      <c r="G90" s="170"/>
      <c r="H90" s="170"/>
      <c r="I90" s="170"/>
      <c r="J90" s="171">
        <f>J1216</f>
        <v>0</v>
      </c>
      <c r="K90" s="168"/>
      <c r="L90" s="172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67"/>
      <c r="C91" s="168"/>
      <c r="D91" s="169" t="s">
        <v>117</v>
      </c>
      <c r="E91" s="170"/>
      <c r="F91" s="170"/>
      <c r="G91" s="170"/>
      <c r="H91" s="170"/>
      <c r="I91" s="170"/>
      <c r="J91" s="171">
        <f>J1250</f>
        <v>0</v>
      </c>
      <c r="K91" s="168"/>
      <c r="L91" s="172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67"/>
      <c r="C92" s="168"/>
      <c r="D92" s="169" t="s">
        <v>118</v>
      </c>
      <c r="E92" s="170"/>
      <c r="F92" s="170"/>
      <c r="G92" s="170"/>
      <c r="H92" s="170"/>
      <c r="I92" s="170"/>
      <c r="J92" s="171">
        <f>J1276</f>
        <v>0</v>
      </c>
      <c r="K92" s="168"/>
      <c r="L92" s="172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67"/>
      <c r="C93" s="168"/>
      <c r="D93" s="169" t="s">
        <v>119</v>
      </c>
      <c r="E93" s="170"/>
      <c r="F93" s="170"/>
      <c r="G93" s="170"/>
      <c r="H93" s="170"/>
      <c r="I93" s="170"/>
      <c r="J93" s="171">
        <f>J1365</f>
        <v>0</v>
      </c>
      <c r="K93" s="168"/>
      <c r="L93" s="172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9" customFormat="1" ht="24.95" customHeight="1">
      <c r="A94" s="9"/>
      <c r="B94" s="161"/>
      <c r="C94" s="162"/>
      <c r="D94" s="163" t="s">
        <v>120</v>
      </c>
      <c r="E94" s="164"/>
      <c r="F94" s="164"/>
      <c r="G94" s="164"/>
      <c r="H94" s="164"/>
      <c r="I94" s="164"/>
      <c r="J94" s="165">
        <f>J1408</f>
        <v>0</v>
      </c>
      <c r="K94" s="162"/>
      <c r="L94" s="166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s="10" customFormat="1" ht="19.9" customHeight="1">
      <c r="A95" s="10"/>
      <c r="B95" s="167"/>
      <c r="C95" s="168"/>
      <c r="D95" s="169" t="s">
        <v>121</v>
      </c>
      <c r="E95" s="170"/>
      <c r="F95" s="170"/>
      <c r="G95" s="170"/>
      <c r="H95" s="170"/>
      <c r="I95" s="170"/>
      <c r="J95" s="171">
        <f>J1409</f>
        <v>0</v>
      </c>
      <c r="K95" s="168"/>
      <c r="L95" s="172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67"/>
      <c r="C96" s="168"/>
      <c r="D96" s="169" t="s">
        <v>122</v>
      </c>
      <c r="E96" s="170"/>
      <c r="F96" s="170"/>
      <c r="G96" s="170"/>
      <c r="H96" s="170"/>
      <c r="I96" s="170"/>
      <c r="J96" s="171">
        <f>J1454</f>
        <v>0</v>
      </c>
      <c r="K96" s="168"/>
      <c r="L96" s="17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67"/>
      <c r="C97" s="168"/>
      <c r="D97" s="169" t="s">
        <v>123</v>
      </c>
      <c r="E97" s="170"/>
      <c r="F97" s="170"/>
      <c r="G97" s="170"/>
      <c r="H97" s="170"/>
      <c r="I97" s="170"/>
      <c r="J97" s="171">
        <f>J1465</f>
        <v>0</v>
      </c>
      <c r="K97" s="168"/>
      <c r="L97" s="17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67"/>
      <c r="C98" s="168"/>
      <c r="D98" s="169" t="s">
        <v>124</v>
      </c>
      <c r="E98" s="170"/>
      <c r="F98" s="170"/>
      <c r="G98" s="170"/>
      <c r="H98" s="170"/>
      <c r="I98" s="170"/>
      <c r="J98" s="171">
        <f>J1478</f>
        <v>0</v>
      </c>
      <c r="K98" s="168"/>
      <c r="L98" s="17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61"/>
      <c r="C99" s="162"/>
      <c r="D99" s="163" t="s">
        <v>125</v>
      </c>
      <c r="E99" s="164"/>
      <c r="F99" s="164"/>
      <c r="G99" s="164"/>
      <c r="H99" s="164"/>
      <c r="I99" s="164"/>
      <c r="J99" s="165">
        <f>J1495</f>
        <v>0</v>
      </c>
      <c r="K99" s="162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68"/>
      <c r="D100" s="169" t="s">
        <v>126</v>
      </c>
      <c r="E100" s="170"/>
      <c r="F100" s="170"/>
      <c r="G100" s="170"/>
      <c r="H100" s="170"/>
      <c r="I100" s="170"/>
      <c r="J100" s="171">
        <f>J1496</f>
        <v>0</v>
      </c>
      <c r="K100" s="168"/>
      <c r="L100" s="17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68"/>
      <c r="D101" s="169" t="s">
        <v>127</v>
      </c>
      <c r="E101" s="170"/>
      <c r="F101" s="170"/>
      <c r="G101" s="170"/>
      <c r="H101" s="170"/>
      <c r="I101" s="170"/>
      <c r="J101" s="171">
        <f>J1503</f>
        <v>0</v>
      </c>
      <c r="K101" s="168"/>
      <c r="L101" s="17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68"/>
      <c r="D102" s="169" t="s">
        <v>128</v>
      </c>
      <c r="E102" s="170"/>
      <c r="F102" s="170"/>
      <c r="G102" s="170"/>
      <c r="H102" s="170"/>
      <c r="I102" s="170"/>
      <c r="J102" s="171">
        <f>J1507</f>
        <v>0</v>
      </c>
      <c r="K102" s="168"/>
      <c r="L102" s="17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130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130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130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129</v>
      </c>
      <c r="D109" s="40"/>
      <c r="E109" s="40"/>
      <c r="F109" s="40"/>
      <c r="G109" s="40"/>
      <c r="H109" s="40"/>
      <c r="I109" s="40"/>
      <c r="J109" s="40"/>
      <c r="K109" s="40"/>
      <c r="L109" s="130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130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130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56" t="str">
        <f>E7</f>
        <v>Špalíček</v>
      </c>
      <c r="F112" s="32"/>
      <c r="G112" s="32"/>
      <c r="H112" s="32"/>
      <c r="I112" s="40"/>
      <c r="J112" s="40"/>
      <c r="K112" s="40"/>
      <c r="L112" s="130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80</v>
      </c>
      <c r="D113" s="40"/>
      <c r="E113" s="40"/>
      <c r="F113" s="40"/>
      <c r="G113" s="40"/>
      <c r="H113" s="40"/>
      <c r="I113" s="40"/>
      <c r="J113" s="40"/>
      <c r="K113" s="40"/>
      <c r="L113" s="130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69" t="str">
        <f>E9</f>
        <v>1 - Stavební úpravy na kanceláře</v>
      </c>
      <c r="F114" s="40"/>
      <c r="G114" s="40"/>
      <c r="H114" s="40"/>
      <c r="I114" s="40"/>
      <c r="J114" s="40"/>
      <c r="K114" s="40"/>
      <c r="L114" s="130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130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21</v>
      </c>
      <c r="D116" s="40"/>
      <c r="E116" s="40"/>
      <c r="F116" s="27" t="str">
        <f>F12</f>
        <v xml:space="preserve"> </v>
      </c>
      <c r="G116" s="40"/>
      <c r="H116" s="40"/>
      <c r="I116" s="32" t="s">
        <v>23</v>
      </c>
      <c r="J116" s="72" t="str">
        <f>IF(J12="","",J12)</f>
        <v>17. 2. 2023</v>
      </c>
      <c r="K116" s="40"/>
      <c r="L116" s="130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130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25</v>
      </c>
      <c r="D118" s="40"/>
      <c r="E118" s="40"/>
      <c r="F118" s="27" t="str">
        <f>E15</f>
        <v xml:space="preserve"> </v>
      </c>
      <c r="G118" s="40"/>
      <c r="H118" s="40"/>
      <c r="I118" s="32" t="s">
        <v>30</v>
      </c>
      <c r="J118" s="36" t="str">
        <f>E21</f>
        <v xml:space="preserve"> </v>
      </c>
      <c r="K118" s="40"/>
      <c r="L118" s="130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130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130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73"/>
      <c r="B121" s="174"/>
      <c r="C121" s="175" t="s">
        <v>130</v>
      </c>
      <c r="D121" s="176" t="s">
        <v>54</v>
      </c>
      <c r="E121" s="176" t="s">
        <v>50</v>
      </c>
      <c r="F121" s="176" t="s">
        <v>51</v>
      </c>
      <c r="G121" s="176" t="s">
        <v>131</v>
      </c>
      <c r="H121" s="176" t="s">
        <v>132</v>
      </c>
      <c r="I121" s="176" t="s">
        <v>133</v>
      </c>
      <c r="J121" s="176" t="s">
        <v>84</v>
      </c>
      <c r="K121" s="177" t="s">
        <v>134</v>
      </c>
      <c r="L121" s="178"/>
      <c r="M121" s="92" t="s">
        <v>19</v>
      </c>
      <c r="N121" s="93" t="s">
        <v>39</v>
      </c>
      <c r="O121" s="93" t="s">
        <v>135</v>
      </c>
      <c r="P121" s="93" t="s">
        <v>136</v>
      </c>
      <c r="Q121" s="93" t="s">
        <v>137</v>
      </c>
      <c r="R121" s="93" t="s">
        <v>138</v>
      </c>
      <c r="S121" s="93" t="s">
        <v>139</v>
      </c>
      <c r="T121" s="94" t="s">
        <v>140</v>
      </c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</row>
    <row r="122" spans="1:63" s="2" customFormat="1" ht="22.8" customHeight="1">
      <c r="A122" s="38"/>
      <c r="B122" s="39"/>
      <c r="C122" s="99" t="s">
        <v>141</v>
      </c>
      <c r="D122" s="40"/>
      <c r="E122" s="40"/>
      <c r="F122" s="40"/>
      <c r="G122" s="40"/>
      <c r="H122" s="40"/>
      <c r="I122" s="40"/>
      <c r="J122" s="179">
        <f>BK122</f>
        <v>0</v>
      </c>
      <c r="K122" s="40"/>
      <c r="L122" s="44"/>
      <c r="M122" s="95"/>
      <c r="N122" s="180"/>
      <c r="O122" s="96"/>
      <c r="P122" s="181">
        <f>P123+P376+P1408+P1495</f>
        <v>0</v>
      </c>
      <c r="Q122" s="96"/>
      <c r="R122" s="181">
        <f>R123+R376+R1408+R1495</f>
        <v>40.94332448088</v>
      </c>
      <c r="S122" s="96"/>
      <c r="T122" s="182">
        <f>T123+T376+T1408+T1495</f>
        <v>8.962568730000001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68</v>
      </c>
      <c r="AU122" s="17" t="s">
        <v>85</v>
      </c>
      <c r="BK122" s="183">
        <f>BK123+BK376+BK1408+BK1495</f>
        <v>0</v>
      </c>
    </row>
    <row r="123" spans="1:63" s="12" customFormat="1" ht="25.9" customHeight="1">
      <c r="A123" s="12"/>
      <c r="B123" s="184"/>
      <c r="C123" s="185"/>
      <c r="D123" s="186" t="s">
        <v>68</v>
      </c>
      <c r="E123" s="187" t="s">
        <v>142</v>
      </c>
      <c r="F123" s="187" t="s">
        <v>143</v>
      </c>
      <c r="G123" s="185"/>
      <c r="H123" s="185"/>
      <c r="I123" s="188"/>
      <c r="J123" s="189">
        <f>BK123</f>
        <v>0</v>
      </c>
      <c r="K123" s="185"/>
      <c r="L123" s="190"/>
      <c r="M123" s="191"/>
      <c r="N123" s="192"/>
      <c r="O123" s="192"/>
      <c r="P123" s="193">
        <f>P124+P166+P177+P288+P359+P372</f>
        <v>0</v>
      </c>
      <c r="Q123" s="192"/>
      <c r="R123" s="193">
        <f>R124+R166+R177+R288+R359+R372</f>
        <v>30.047529620000002</v>
      </c>
      <c r="S123" s="192"/>
      <c r="T123" s="194">
        <f>T124+T166+T177+T288+T359+T372</f>
        <v>8.77969966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5" t="s">
        <v>74</v>
      </c>
      <c r="AT123" s="196" t="s">
        <v>68</v>
      </c>
      <c r="AU123" s="196" t="s">
        <v>69</v>
      </c>
      <c r="AY123" s="195" t="s">
        <v>144</v>
      </c>
      <c r="BK123" s="197">
        <f>BK124+BK166+BK177+BK288+BK359+BK372</f>
        <v>0</v>
      </c>
    </row>
    <row r="124" spans="1:63" s="12" customFormat="1" ht="22.8" customHeight="1">
      <c r="A124" s="12"/>
      <c r="B124" s="184"/>
      <c r="C124" s="185"/>
      <c r="D124" s="186" t="s">
        <v>68</v>
      </c>
      <c r="E124" s="198" t="s">
        <v>145</v>
      </c>
      <c r="F124" s="198" t="s">
        <v>146</v>
      </c>
      <c r="G124" s="185"/>
      <c r="H124" s="185"/>
      <c r="I124" s="188"/>
      <c r="J124" s="199">
        <f>BK124</f>
        <v>0</v>
      </c>
      <c r="K124" s="185"/>
      <c r="L124" s="190"/>
      <c r="M124" s="191"/>
      <c r="N124" s="192"/>
      <c r="O124" s="192"/>
      <c r="P124" s="193">
        <f>SUM(P125:P165)</f>
        <v>0</v>
      </c>
      <c r="Q124" s="192"/>
      <c r="R124" s="193">
        <f>SUM(R125:R165)</f>
        <v>0.85415752</v>
      </c>
      <c r="S124" s="192"/>
      <c r="T124" s="194">
        <f>SUM(T125:T165)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5" t="s">
        <v>74</v>
      </c>
      <c r="AT124" s="196" t="s">
        <v>68</v>
      </c>
      <c r="AU124" s="196" t="s">
        <v>74</v>
      </c>
      <c r="AY124" s="195" t="s">
        <v>144</v>
      </c>
      <c r="BK124" s="197">
        <f>SUM(BK125:BK165)</f>
        <v>0</v>
      </c>
    </row>
    <row r="125" spans="1:65" s="2" customFormat="1" ht="24.15" customHeight="1">
      <c r="A125" s="38"/>
      <c r="B125" s="39"/>
      <c r="C125" s="200" t="s">
        <v>74</v>
      </c>
      <c r="D125" s="200" t="s">
        <v>147</v>
      </c>
      <c r="E125" s="201" t="s">
        <v>148</v>
      </c>
      <c r="F125" s="202" t="s">
        <v>149</v>
      </c>
      <c r="G125" s="203" t="s">
        <v>150</v>
      </c>
      <c r="H125" s="204">
        <v>0.01</v>
      </c>
      <c r="I125" s="205"/>
      <c r="J125" s="206">
        <f>ROUND(I125*H125,2)</f>
        <v>0</v>
      </c>
      <c r="K125" s="202" t="s">
        <v>151</v>
      </c>
      <c r="L125" s="44"/>
      <c r="M125" s="207" t="s">
        <v>19</v>
      </c>
      <c r="N125" s="208" t="s">
        <v>40</v>
      </c>
      <c r="O125" s="84"/>
      <c r="P125" s="209">
        <f>O125*H125</f>
        <v>0</v>
      </c>
      <c r="Q125" s="209">
        <v>1.09</v>
      </c>
      <c r="R125" s="209">
        <f>Q125*H125</f>
        <v>0.010900000000000002</v>
      </c>
      <c r="S125" s="209">
        <v>0</v>
      </c>
      <c r="T125" s="21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1" t="s">
        <v>152</v>
      </c>
      <c r="AT125" s="211" t="s">
        <v>147</v>
      </c>
      <c r="AU125" s="211" t="s">
        <v>78</v>
      </c>
      <c r="AY125" s="17" t="s">
        <v>144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7" t="s">
        <v>74</v>
      </c>
      <c r="BK125" s="212">
        <f>ROUND(I125*H125,2)</f>
        <v>0</v>
      </c>
      <c r="BL125" s="17" t="s">
        <v>152</v>
      </c>
      <c r="BM125" s="211" t="s">
        <v>78</v>
      </c>
    </row>
    <row r="126" spans="1:47" s="2" customFormat="1" ht="12">
      <c r="A126" s="38"/>
      <c r="B126" s="39"/>
      <c r="C126" s="40"/>
      <c r="D126" s="213" t="s">
        <v>153</v>
      </c>
      <c r="E126" s="40"/>
      <c r="F126" s="214" t="s">
        <v>154</v>
      </c>
      <c r="G126" s="40"/>
      <c r="H126" s="40"/>
      <c r="I126" s="215"/>
      <c r="J126" s="40"/>
      <c r="K126" s="40"/>
      <c r="L126" s="44"/>
      <c r="M126" s="216"/>
      <c r="N126" s="217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153</v>
      </c>
      <c r="AU126" s="17" t="s">
        <v>78</v>
      </c>
    </row>
    <row r="127" spans="1:47" s="2" customFormat="1" ht="12">
      <c r="A127" s="38"/>
      <c r="B127" s="39"/>
      <c r="C127" s="40"/>
      <c r="D127" s="218" t="s">
        <v>155</v>
      </c>
      <c r="E127" s="40"/>
      <c r="F127" s="219" t="s">
        <v>156</v>
      </c>
      <c r="G127" s="40"/>
      <c r="H127" s="40"/>
      <c r="I127" s="215"/>
      <c r="J127" s="40"/>
      <c r="K127" s="40"/>
      <c r="L127" s="44"/>
      <c r="M127" s="216"/>
      <c r="N127" s="217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155</v>
      </c>
      <c r="AU127" s="17" t="s">
        <v>78</v>
      </c>
    </row>
    <row r="128" spans="1:51" s="13" customFormat="1" ht="12">
      <c r="A128" s="13"/>
      <c r="B128" s="220"/>
      <c r="C128" s="221"/>
      <c r="D128" s="213" t="s">
        <v>157</v>
      </c>
      <c r="E128" s="222" t="s">
        <v>19</v>
      </c>
      <c r="F128" s="223" t="s">
        <v>158</v>
      </c>
      <c r="G128" s="221"/>
      <c r="H128" s="224">
        <v>0.00999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157</v>
      </c>
      <c r="AU128" s="230" t="s">
        <v>78</v>
      </c>
      <c r="AV128" s="13" t="s">
        <v>78</v>
      </c>
      <c r="AW128" s="13" t="s">
        <v>32</v>
      </c>
      <c r="AX128" s="13" t="s">
        <v>69</v>
      </c>
      <c r="AY128" s="230" t="s">
        <v>144</v>
      </c>
    </row>
    <row r="129" spans="1:51" s="14" customFormat="1" ht="12">
      <c r="A129" s="14"/>
      <c r="B129" s="231"/>
      <c r="C129" s="232"/>
      <c r="D129" s="213" t="s">
        <v>157</v>
      </c>
      <c r="E129" s="233" t="s">
        <v>19</v>
      </c>
      <c r="F129" s="234" t="s">
        <v>159</v>
      </c>
      <c r="G129" s="232"/>
      <c r="H129" s="235">
        <v>0.00999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1" t="s">
        <v>157</v>
      </c>
      <c r="AU129" s="241" t="s">
        <v>78</v>
      </c>
      <c r="AV129" s="14" t="s">
        <v>152</v>
      </c>
      <c r="AW129" s="14" t="s">
        <v>32</v>
      </c>
      <c r="AX129" s="14" t="s">
        <v>74</v>
      </c>
      <c r="AY129" s="241" t="s">
        <v>144</v>
      </c>
    </row>
    <row r="130" spans="1:65" s="2" customFormat="1" ht="21.75" customHeight="1">
      <c r="A130" s="38"/>
      <c r="B130" s="39"/>
      <c r="C130" s="200" t="s">
        <v>78</v>
      </c>
      <c r="D130" s="200" t="s">
        <v>147</v>
      </c>
      <c r="E130" s="201" t="s">
        <v>160</v>
      </c>
      <c r="F130" s="202" t="s">
        <v>161</v>
      </c>
      <c r="G130" s="203" t="s">
        <v>162</v>
      </c>
      <c r="H130" s="204">
        <v>1.48</v>
      </c>
      <c r="I130" s="205"/>
      <c r="J130" s="206">
        <f>ROUND(I130*H130,2)</f>
        <v>0</v>
      </c>
      <c r="K130" s="202" t="s">
        <v>151</v>
      </c>
      <c r="L130" s="44"/>
      <c r="M130" s="207" t="s">
        <v>19</v>
      </c>
      <c r="N130" s="208" t="s">
        <v>40</v>
      </c>
      <c r="O130" s="84"/>
      <c r="P130" s="209">
        <f>O130*H130</f>
        <v>0</v>
      </c>
      <c r="Q130" s="209">
        <v>0.02857</v>
      </c>
      <c r="R130" s="209">
        <f>Q130*H130</f>
        <v>0.042283600000000005</v>
      </c>
      <c r="S130" s="209">
        <v>0</v>
      </c>
      <c r="T130" s="21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1" t="s">
        <v>152</v>
      </c>
      <c r="AT130" s="211" t="s">
        <v>147</v>
      </c>
      <c r="AU130" s="211" t="s">
        <v>78</v>
      </c>
      <c r="AY130" s="17" t="s">
        <v>144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7" t="s">
        <v>74</v>
      </c>
      <c r="BK130" s="212">
        <f>ROUND(I130*H130,2)</f>
        <v>0</v>
      </c>
      <c r="BL130" s="17" t="s">
        <v>152</v>
      </c>
      <c r="BM130" s="211" t="s">
        <v>163</v>
      </c>
    </row>
    <row r="131" spans="1:47" s="2" customFormat="1" ht="12">
      <c r="A131" s="38"/>
      <c r="B131" s="39"/>
      <c r="C131" s="40"/>
      <c r="D131" s="213" t="s">
        <v>153</v>
      </c>
      <c r="E131" s="40"/>
      <c r="F131" s="214" t="s">
        <v>164</v>
      </c>
      <c r="G131" s="40"/>
      <c r="H131" s="40"/>
      <c r="I131" s="215"/>
      <c r="J131" s="40"/>
      <c r="K131" s="40"/>
      <c r="L131" s="44"/>
      <c r="M131" s="216"/>
      <c r="N131" s="217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153</v>
      </c>
      <c r="AU131" s="17" t="s">
        <v>78</v>
      </c>
    </row>
    <row r="132" spans="1:47" s="2" customFormat="1" ht="12">
      <c r="A132" s="38"/>
      <c r="B132" s="39"/>
      <c r="C132" s="40"/>
      <c r="D132" s="218" t="s">
        <v>155</v>
      </c>
      <c r="E132" s="40"/>
      <c r="F132" s="219" t="s">
        <v>165</v>
      </c>
      <c r="G132" s="40"/>
      <c r="H132" s="40"/>
      <c r="I132" s="215"/>
      <c r="J132" s="40"/>
      <c r="K132" s="40"/>
      <c r="L132" s="44"/>
      <c r="M132" s="216"/>
      <c r="N132" s="21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155</v>
      </c>
      <c r="AU132" s="17" t="s">
        <v>78</v>
      </c>
    </row>
    <row r="133" spans="1:51" s="13" customFormat="1" ht="12">
      <c r="A133" s="13"/>
      <c r="B133" s="220"/>
      <c r="C133" s="221"/>
      <c r="D133" s="213" t="s">
        <v>157</v>
      </c>
      <c r="E133" s="222" t="s">
        <v>19</v>
      </c>
      <c r="F133" s="223" t="s">
        <v>166</v>
      </c>
      <c r="G133" s="221"/>
      <c r="H133" s="224">
        <v>0.63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157</v>
      </c>
      <c r="AU133" s="230" t="s">
        <v>78</v>
      </c>
      <c r="AV133" s="13" t="s">
        <v>78</v>
      </c>
      <c r="AW133" s="13" t="s">
        <v>32</v>
      </c>
      <c r="AX133" s="13" t="s">
        <v>69</v>
      </c>
      <c r="AY133" s="230" t="s">
        <v>144</v>
      </c>
    </row>
    <row r="134" spans="1:51" s="13" customFormat="1" ht="12">
      <c r="A134" s="13"/>
      <c r="B134" s="220"/>
      <c r="C134" s="221"/>
      <c r="D134" s="213" t="s">
        <v>157</v>
      </c>
      <c r="E134" s="222" t="s">
        <v>19</v>
      </c>
      <c r="F134" s="223" t="s">
        <v>167</v>
      </c>
      <c r="G134" s="221"/>
      <c r="H134" s="224">
        <v>0.85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0" t="s">
        <v>157</v>
      </c>
      <c r="AU134" s="230" t="s">
        <v>78</v>
      </c>
      <c r="AV134" s="13" t="s">
        <v>78</v>
      </c>
      <c r="AW134" s="13" t="s">
        <v>32</v>
      </c>
      <c r="AX134" s="13" t="s">
        <v>69</v>
      </c>
      <c r="AY134" s="230" t="s">
        <v>144</v>
      </c>
    </row>
    <row r="135" spans="1:65" s="2" customFormat="1" ht="24.15" customHeight="1">
      <c r="A135" s="38"/>
      <c r="B135" s="39"/>
      <c r="C135" s="200" t="s">
        <v>145</v>
      </c>
      <c r="D135" s="200" t="s">
        <v>147</v>
      </c>
      <c r="E135" s="201" t="s">
        <v>168</v>
      </c>
      <c r="F135" s="202" t="s">
        <v>169</v>
      </c>
      <c r="G135" s="203" t="s">
        <v>162</v>
      </c>
      <c r="H135" s="204">
        <v>0.48</v>
      </c>
      <c r="I135" s="205"/>
      <c r="J135" s="206">
        <f>ROUND(I135*H135,2)</f>
        <v>0</v>
      </c>
      <c r="K135" s="202" t="s">
        <v>151</v>
      </c>
      <c r="L135" s="44"/>
      <c r="M135" s="207" t="s">
        <v>19</v>
      </c>
      <c r="N135" s="208" t="s">
        <v>40</v>
      </c>
      <c r="O135" s="84"/>
      <c r="P135" s="209">
        <f>O135*H135</f>
        <v>0</v>
      </c>
      <c r="Q135" s="209">
        <v>0.04795</v>
      </c>
      <c r="R135" s="209">
        <f>Q135*H135</f>
        <v>0.023016</v>
      </c>
      <c r="S135" s="209">
        <v>0</v>
      </c>
      <c r="T135" s="21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1" t="s">
        <v>152</v>
      </c>
      <c r="AT135" s="211" t="s">
        <v>147</v>
      </c>
      <c r="AU135" s="211" t="s">
        <v>78</v>
      </c>
      <c r="AY135" s="17" t="s">
        <v>144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74</v>
      </c>
      <c r="BK135" s="212">
        <f>ROUND(I135*H135,2)</f>
        <v>0</v>
      </c>
      <c r="BL135" s="17" t="s">
        <v>152</v>
      </c>
      <c r="BM135" s="211" t="s">
        <v>170</v>
      </c>
    </row>
    <row r="136" spans="1:47" s="2" customFormat="1" ht="12">
      <c r="A136" s="38"/>
      <c r="B136" s="39"/>
      <c r="C136" s="40"/>
      <c r="D136" s="213" t="s">
        <v>153</v>
      </c>
      <c r="E136" s="40"/>
      <c r="F136" s="214" t="s">
        <v>171</v>
      </c>
      <c r="G136" s="40"/>
      <c r="H136" s="40"/>
      <c r="I136" s="215"/>
      <c r="J136" s="40"/>
      <c r="K136" s="40"/>
      <c r="L136" s="44"/>
      <c r="M136" s="216"/>
      <c r="N136" s="217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153</v>
      </c>
      <c r="AU136" s="17" t="s">
        <v>78</v>
      </c>
    </row>
    <row r="137" spans="1:47" s="2" customFormat="1" ht="12">
      <c r="A137" s="38"/>
      <c r="B137" s="39"/>
      <c r="C137" s="40"/>
      <c r="D137" s="218" t="s">
        <v>155</v>
      </c>
      <c r="E137" s="40"/>
      <c r="F137" s="219" t="s">
        <v>172</v>
      </c>
      <c r="G137" s="40"/>
      <c r="H137" s="40"/>
      <c r="I137" s="215"/>
      <c r="J137" s="40"/>
      <c r="K137" s="40"/>
      <c r="L137" s="44"/>
      <c r="M137" s="216"/>
      <c r="N137" s="217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155</v>
      </c>
      <c r="AU137" s="17" t="s">
        <v>78</v>
      </c>
    </row>
    <row r="138" spans="1:51" s="13" customFormat="1" ht="12">
      <c r="A138" s="13"/>
      <c r="B138" s="220"/>
      <c r="C138" s="221"/>
      <c r="D138" s="213" t="s">
        <v>157</v>
      </c>
      <c r="E138" s="222" t="s">
        <v>19</v>
      </c>
      <c r="F138" s="223" t="s">
        <v>173</v>
      </c>
      <c r="G138" s="221"/>
      <c r="H138" s="224">
        <v>0.48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157</v>
      </c>
      <c r="AU138" s="230" t="s">
        <v>78</v>
      </c>
      <c r="AV138" s="13" t="s">
        <v>78</v>
      </c>
      <c r="AW138" s="13" t="s">
        <v>32</v>
      </c>
      <c r="AX138" s="13" t="s">
        <v>69</v>
      </c>
      <c r="AY138" s="230" t="s">
        <v>144</v>
      </c>
    </row>
    <row r="139" spans="1:65" s="2" customFormat="1" ht="33" customHeight="1">
      <c r="A139" s="38"/>
      <c r="B139" s="39"/>
      <c r="C139" s="200" t="s">
        <v>152</v>
      </c>
      <c r="D139" s="200" t="s">
        <v>147</v>
      </c>
      <c r="E139" s="201" t="s">
        <v>174</v>
      </c>
      <c r="F139" s="202" t="s">
        <v>175</v>
      </c>
      <c r="G139" s="203" t="s">
        <v>162</v>
      </c>
      <c r="H139" s="204">
        <v>0.9</v>
      </c>
      <c r="I139" s="205"/>
      <c r="J139" s="206">
        <f>ROUND(I139*H139,2)</f>
        <v>0</v>
      </c>
      <c r="K139" s="202" t="s">
        <v>151</v>
      </c>
      <c r="L139" s="44"/>
      <c r="M139" s="207" t="s">
        <v>19</v>
      </c>
      <c r="N139" s="208" t="s">
        <v>40</v>
      </c>
      <c r="O139" s="84"/>
      <c r="P139" s="209">
        <f>O139*H139</f>
        <v>0</v>
      </c>
      <c r="Q139" s="209">
        <v>0.06307</v>
      </c>
      <c r="R139" s="209">
        <f>Q139*H139</f>
        <v>0.056763</v>
      </c>
      <c r="S139" s="209">
        <v>0</v>
      </c>
      <c r="T139" s="21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1" t="s">
        <v>152</v>
      </c>
      <c r="AT139" s="211" t="s">
        <v>147</v>
      </c>
      <c r="AU139" s="211" t="s">
        <v>78</v>
      </c>
      <c r="AY139" s="17" t="s">
        <v>144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74</v>
      </c>
      <c r="BK139" s="212">
        <f>ROUND(I139*H139,2)</f>
        <v>0</v>
      </c>
      <c r="BL139" s="17" t="s">
        <v>152</v>
      </c>
      <c r="BM139" s="211" t="s">
        <v>152</v>
      </c>
    </row>
    <row r="140" spans="1:47" s="2" customFormat="1" ht="12">
      <c r="A140" s="38"/>
      <c r="B140" s="39"/>
      <c r="C140" s="40"/>
      <c r="D140" s="213" t="s">
        <v>153</v>
      </c>
      <c r="E140" s="40"/>
      <c r="F140" s="214" t="s">
        <v>176</v>
      </c>
      <c r="G140" s="40"/>
      <c r="H140" s="40"/>
      <c r="I140" s="215"/>
      <c r="J140" s="40"/>
      <c r="K140" s="40"/>
      <c r="L140" s="44"/>
      <c r="M140" s="216"/>
      <c r="N140" s="217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153</v>
      </c>
      <c r="AU140" s="17" t="s">
        <v>78</v>
      </c>
    </row>
    <row r="141" spans="1:47" s="2" customFormat="1" ht="12">
      <c r="A141" s="38"/>
      <c r="B141" s="39"/>
      <c r="C141" s="40"/>
      <c r="D141" s="218" t="s">
        <v>155</v>
      </c>
      <c r="E141" s="40"/>
      <c r="F141" s="219" t="s">
        <v>177</v>
      </c>
      <c r="G141" s="40"/>
      <c r="H141" s="40"/>
      <c r="I141" s="215"/>
      <c r="J141" s="40"/>
      <c r="K141" s="40"/>
      <c r="L141" s="44"/>
      <c r="M141" s="216"/>
      <c r="N141" s="217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155</v>
      </c>
      <c r="AU141" s="17" t="s">
        <v>78</v>
      </c>
    </row>
    <row r="142" spans="1:51" s="13" customFormat="1" ht="12">
      <c r="A142" s="13"/>
      <c r="B142" s="220"/>
      <c r="C142" s="221"/>
      <c r="D142" s="213" t="s">
        <v>157</v>
      </c>
      <c r="E142" s="222" t="s">
        <v>19</v>
      </c>
      <c r="F142" s="223" t="s">
        <v>178</v>
      </c>
      <c r="G142" s="221"/>
      <c r="H142" s="224">
        <v>0.9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0" t="s">
        <v>157</v>
      </c>
      <c r="AU142" s="230" t="s">
        <v>78</v>
      </c>
      <c r="AV142" s="13" t="s">
        <v>78</v>
      </c>
      <c r="AW142" s="13" t="s">
        <v>32</v>
      </c>
      <c r="AX142" s="13" t="s">
        <v>69</v>
      </c>
      <c r="AY142" s="230" t="s">
        <v>144</v>
      </c>
    </row>
    <row r="143" spans="1:65" s="2" customFormat="1" ht="33" customHeight="1">
      <c r="A143" s="38"/>
      <c r="B143" s="39"/>
      <c r="C143" s="200" t="s">
        <v>179</v>
      </c>
      <c r="D143" s="200" t="s">
        <v>147</v>
      </c>
      <c r="E143" s="201" t="s">
        <v>180</v>
      </c>
      <c r="F143" s="202" t="s">
        <v>181</v>
      </c>
      <c r="G143" s="203" t="s">
        <v>162</v>
      </c>
      <c r="H143" s="204">
        <v>4.296</v>
      </c>
      <c r="I143" s="205"/>
      <c r="J143" s="206">
        <f>ROUND(I143*H143,2)</f>
        <v>0</v>
      </c>
      <c r="K143" s="202" t="s">
        <v>151</v>
      </c>
      <c r="L143" s="44"/>
      <c r="M143" s="207" t="s">
        <v>19</v>
      </c>
      <c r="N143" s="208" t="s">
        <v>40</v>
      </c>
      <c r="O143" s="84"/>
      <c r="P143" s="209">
        <f>O143*H143</f>
        <v>0</v>
      </c>
      <c r="Q143" s="209">
        <v>0.06197</v>
      </c>
      <c r="R143" s="209">
        <f>Q143*H143</f>
        <v>0.26622312</v>
      </c>
      <c r="S143" s="209">
        <v>0</v>
      </c>
      <c r="T143" s="21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1" t="s">
        <v>152</v>
      </c>
      <c r="AT143" s="211" t="s">
        <v>147</v>
      </c>
      <c r="AU143" s="211" t="s">
        <v>78</v>
      </c>
      <c r="AY143" s="17" t="s">
        <v>144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74</v>
      </c>
      <c r="BK143" s="212">
        <f>ROUND(I143*H143,2)</f>
        <v>0</v>
      </c>
      <c r="BL143" s="17" t="s">
        <v>152</v>
      </c>
      <c r="BM143" s="211" t="s">
        <v>182</v>
      </c>
    </row>
    <row r="144" spans="1:47" s="2" customFormat="1" ht="12">
      <c r="A144" s="38"/>
      <c r="B144" s="39"/>
      <c r="C144" s="40"/>
      <c r="D144" s="213" t="s">
        <v>153</v>
      </c>
      <c r="E144" s="40"/>
      <c r="F144" s="214" t="s">
        <v>183</v>
      </c>
      <c r="G144" s="40"/>
      <c r="H144" s="40"/>
      <c r="I144" s="215"/>
      <c r="J144" s="40"/>
      <c r="K144" s="40"/>
      <c r="L144" s="44"/>
      <c r="M144" s="216"/>
      <c r="N144" s="217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153</v>
      </c>
      <c r="AU144" s="17" t="s">
        <v>78</v>
      </c>
    </row>
    <row r="145" spans="1:47" s="2" customFormat="1" ht="12">
      <c r="A145" s="38"/>
      <c r="B145" s="39"/>
      <c r="C145" s="40"/>
      <c r="D145" s="218" t="s">
        <v>155</v>
      </c>
      <c r="E145" s="40"/>
      <c r="F145" s="219" t="s">
        <v>184</v>
      </c>
      <c r="G145" s="40"/>
      <c r="H145" s="40"/>
      <c r="I145" s="215"/>
      <c r="J145" s="40"/>
      <c r="K145" s="40"/>
      <c r="L145" s="44"/>
      <c r="M145" s="216"/>
      <c r="N145" s="217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155</v>
      </c>
      <c r="AU145" s="17" t="s">
        <v>78</v>
      </c>
    </row>
    <row r="146" spans="1:51" s="13" customFormat="1" ht="12">
      <c r="A146" s="13"/>
      <c r="B146" s="220"/>
      <c r="C146" s="221"/>
      <c r="D146" s="213" t="s">
        <v>157</v>
      </c>
      <c r="E146" s="222" t="s">
        <v>19</v>
      </c>
      <c r="F146" s="223" t="s">
        <v>185</v>
      </c>
      <c r="G146" s="221"/>
      <c r="H146" s="224">
        <v>1.68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157</v>
      </c>
      <c r="AU146" s="230" t="s">
        <v>78</v>
      </c>
      <c r="AV146" s="13" t="s">
        <v>78</v>
      </c>
      <c r="AW146" s="13" t="s">
        <v>32</v>
      </c>
      <c r="AX146" s="13" t="s">
        <v>69</v>
      </c>
      <c r="AY146" s="230" t="s">
        <v>144</v>
      </c>
    </row>
    <row r="147" spans="1:51" s="13" customFormat="1" ht="12">
      <c r="A147" s="13"/>
      <c r="B147" s="220"/>
      <c r="C147" s="221"/>
      <c r="D147" s="213" t="s">
        <v>157</v>
      </c>
      <c r="E147" s="222" t="s">
        <v>19</v>
      </c>
      <c r="F147" s="223" t="s">
        <v>186</v>
      </c>
      <c r="G147" s="221"/>
      <c r="H147" s="224">
        <v>2.6157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157</v>
      </c>
      <c r="AU147" s="230" t="s">
        <v>78</v>
      </c>
      <c r="AV147" s="13" t="s">
        <v>78</v>
      </c>
      <c r="AW147" s="13" t="s">
        <v>32</v>
      </c>
      <c r="AX147" s="13" t="s">
        <v>69</v>
      </c>
      <c r="AY147" s="230" t="s">
        <v>144</v>
      </c>
    </row>
    <row r="148" spans="1:65" s="2" customFormat="1" ht="24.15" customHeight="1">
      <c r="A148" s="38"/>
      <c r="B148" s="39"/>
      <c r="C148" s="200" t="s">
        <v>187</v>
      </c>
      <c r="D148" s="200" t="s">
        <v>147</v>
      </c>
      <c r="E148" s="201" t="s">
        <v>188</v>
      </c>
      <c r="F148" s="202" t="s">
        <v>189</v>
      </c>
      <c r="G148" s="203" t="s">
        <v>190</v>
      </c>
      <c r="H148" s="204">
        <v>8.74</v>
      </c>
      <c r="I148" s="205"/>
      <c r="J148" s="206">
        <f>ROUND(I148*H148,2)</f>
        <v>0</v>
      </c>
      <c r="K148" s="202" t="s">
        <v>151</v>
      </c>
      <c r="L148" s="44"/>
      <c r="M148" s="207" t="s">
        <v>19</v>
      </c>
      <c r="N148" s="208" t="s">
        <v>40</v>
      </c>
      <c r="O148" s="84"/>
      <c r="P148" s="209">
        <f>O148*H148</f>
        <v>0</v>
      </c>
      <c r="Q148" s="209">
        <v>0.00013</v>
      </c>
      <c r="R148" s="209">
        <f>Q148*H148</f>
        <v>0.0011362</v>
      </c>
      <c r="S148" s="209">
        <v>0</v>
      </c>
      <c r="T148" s="21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1" t="s">
        <v>152</v>
      </c>
      <c r="AT148" s="211" t="s">
        <v>147</v>
      </c>
      <c r="AU148" s="211" t="s">
        <v>78</v>
      </c>
      <c r="AY148" s="17" t="s">
        <v>144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74</v>
      </c>
      <c r="BK148" s="212">
        <f>ROUND(I148*H148,2)</f>
        <v>0</v>
      </c>
      <c r="BL148" s="17" t="s">
        <v>152</v>
      </c>
      <c r="BM148" s="211" t="s">
        <v>187</v>
      </c>
    </row>
    <row r="149" spans="1:47" s="2" customFormat="1" ht="12">
      <c r="A149" s="38"/>
      <c r="B149" s="39"/>
      <c r="C149" s="40"/>
      <c r="D149" s="213" t="s">
        <v>153</v>
      </c>
      <c r="E149" s="40"/>
      <c r="F149" s="214" t="s">
        <v>191</v>
      </c>
      <c r="G149" s="40"/>
      <c r="H149" s="40"/>
      <c r="I149" s="215"/>
      <c r="J149" s="40"/>
      <c r="K149" s="40"/>
      <c r="L149" s="44"/>
      <c r="M149" s="216"/>
      <c r="N149" s="217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153</v>
      </c>
      <c r="AU149" s="17" t="s">
        <v>78</v>
      </c>
    </row>
    <row r="150" spans="1:47" s="2" customFormat="1" ht="12">
      <c r="A150" s="38"/>
      <c r="B150" s="39"/>
      <c r="C150" s="40"/>
      <c r="D150" s="218" t="s">
        <v>155</v>
      </c>
      <c r="E150" s="40"/>
      <c r="F150" s="219" t="s">
        <v>192</v>
      </c>
      <c r="G150" s="40"/>
      <c r="H150" s="40"/>
      <c r="I150" s="215"/>
      <c r="J150" s="40"/>
      <c r="K150" s="40"/>
      <c r="L150" s="44"/>
      <c r="M150" s="216"/>
      <c r="N150" s="217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155</v>
      </c>
      <c r="AU150" s="17" t="s">
        <v>78</v>
      </c>
    </row>
    <row r="151" spans="1:51" s="13" customFormat="1" ht="12">
      <c r="A151" s="13"/>
      <c r="B151" s="220"/>
      <c r="C151" s="221"/>
      <c r="D151" s="213" t="s">
        <v>157</v>
      </c>
      <c r="E151" s="222" t="s">
        <v>19</v>
      </c>
      <c r="F151" s="223" t="s">
        <v>193</v>
      </c>
      <c r="G151" s="221"/>
      <c r="H151" s="224">
        <v>8.74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0" t="s">
        <v>157</v>
      </c>
      <c r="AU151" s="230" t="s">
        <v>78</v>
      </c>
      <c r="AV151" s="13" t="s">
        <v>78</v>
      </c>
      <c r="AW151" s="13" t="s">
        <v>32</v>
      </c>
      <c r="AX151" s="13" t="s">
        <v>69</v>
      </c>
      <c r="AY151" s="230" t="s">
        <v>144</v>
      </c>
    </row>
    <row r="152" spans="1:51" s="14" customFormat="1" ht="12">
      <c r="A152" s="14"/>
      <c r="B152" s="231"/>
      <c r="C152" s="232"/>
      <c r="D152" s="213" t="s">
        <v>157</v>
      </c>
      <c r="E152" s="233" t="s">
        <v>19</v>
      </c>
      <c r="F152" s="234" t="s">
        <v>159</v>
      </c>
      <c r="G152" s="232"/>
      <c r="H152" s="235">
        <v>8.74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1" t="s">
        <v>157</v>
      </c>
      <c r="AU152" s="241" t="s">
        <v>78</v>
      </c>
      <c r="AV152" s="14" t="s">
        <v>152</v>
      </c>
      <c r="AW152" s="14" t="s">
        <v>32</v>
      </c>
      <c r="AX152" s="14" t="s">
        <v>74</v>
      </c>
      <c r="AY152" s="241" t="s">
        <v>144</v>
      </c>
    </row>
    <row r="153" spans="1:65" s="2" customFormat="1" ht="24.15" customHeight="1">
      <c r="A153" s="38"/>
      <c r="B153" s="39"/>
      <c r="C153" s="200" t="s">
        <v>194</v>
      </c>
      <c r="D153" s="200" t="s">
        <v>147</v>
      </c>
      <c r="E153" s="201" t="s">
        <v>195</v>
      </c>
      <c r="F153" s="202" t="s">
        <v>196</v>
      </c>
      <c r="G153" s="203" t="s">
        <v>162</v>
      </c>
      <c r="H153" s="204">
        <v>3.96</v>
      </c>
      <c r="I153" s="205"/>
      <c r="J153" s="206">
        <f>ROUND(I153*H153,2)</f>
        <v>0</v>
      </c>
      <c r="K153" s="202" t="s">
        <v>151</v>
      </c>
      <c r="L153" s="44"/>
      <c r="M153" s="207" t="s">
        <v>19</v>
      </c>
      <c r="N153" s="208" t="s">
        <v>40</v>
      </c>
      <c r="O153" s="84"/>
      <c r="P153" s="209">
        <f>O153*H153</f>
        <v>0</v>
      </c>
      <c r="Q153" s="209">
        <v>0.05252</v>
      </c>
      <c r="R153" s="209">
        <f>Q153*H153</f>
        <v>0.20797919999999998</v>
      </c>
      <c r="S153" s="209">
        <v>0</v>
      </c>
      <c r="T153" s="21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1" t="s">
        <v>152</v>
      </c>
      <c r="AT153" s="211" t="s">
        <v>147</v>
      </c>
      <c r="AU153" s="211" t="s">
        <v>78</v>
      </c>
      <c r="AY153" s="17" t="s">
        <v>144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74</v>
      </c>
      <c r="BK153" s="212">
        <f>ROUND(I153*H153,2)</f>
        <v>0</v>
      </c>
      <c r="BL153" s="17" t="s">
        <v>152</v>
      </c>
      <c r="BM153" s="211" t="s">
        <v>197</v>
      </c>
    </row>
    <row r="154" spans="1:47" s="2" customFormat="1" ht="12">
      <c r="A154" s="38"/>
      <c r="B154" s="39"/>
      <c r="C154" s="40"/>
      <c r="D154" s="213" t="s">
        <v>153</v>
      </c>
      <c r="E154" s="40"/>
      <c r="F154" s="214" t="s">
        <v>198</v>
      </c>
      <c r="G154" s="40"/>
      <c r="H154" s="40"/>
      <c r="I154" s="215"/>
      <c r="J154" s="40"/>
      <c r="K154" s="40"/>
      <c r="L154" s="44"/>
      <c r="M154" s="216"/>
      <c r="N154" s="217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153</v>
      </c>
      <c r="AU154" s="17" t="s">
        <v>78</v>
      </c>
    </row>
    <row r="155" spans="1:47" s="2" customFormat="1" ht="12">
      <c r="A155" s="38"/>
      <c r="B155" s="39"/>
      <c r="C155" s="40"/>
      <c r="D155" s="218" t="s">
        <v>155</v>
      </c>
      <c r="E155" s="40"/>
      <c r="F155" s="219" t="s">
        <v>199</v>
      </c>
      <c r="G155" s="40"/>
      <c r="H155" s="40"/>
      <c r="I155" s="215"/>
      <c r="J155" s="40"/>
      <c r="K155" s="40"/>
      <c r="L155" s="44"/>
      <c r="M155" s="216"/>
      <c r="N155" s="217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155</v>
      </c>
      <c r="AU155" s="17" t="s">
        <v>78</v>
      </c>
    </row>
    <row r="156" spans="1:51" s="13" customFormat="1" ht="12">
      <c r="A156" s="13"/>
      <c r="B156" s="220"/>
      <c r="C156" s="221"/>
      <c r="D156" s="213" t="s">
        <v>157</v>
      </c>
      <c r="E156" s="222" t="s">
        <v>19</v>
      </c>
      <c r="F156" s="223" t="s">
        <v>200</v>
      </c>
      <c r="G156" s="221"/>
      <c r="H156" s="224">
        <v>3.96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157</v>
      </c>
      <c r="AU156" s="230" t="s">
        <v>78</v>
      </c>
      <c r="AV156" s="13" t="s">
        <v>78</v>
      </c>
      <c r="AW156" s="13" t="s">
        <v>32</v>
      </c>
      <c r="AX156" s="13" t="s">
        <v>69</v>
      </c>
      <c r="AY156" s="230" t="s">
        <v>144</v>
      </c>
    </row>
    <row r="157" spans="1:65" s="2" customFormat="1" ht="24.15" customHeight="1">
      <c r="A157" s="38"/>
      <c r="B157" s="39"/>
      <c r="C157" s="200" t="s">
        <v>201</v>
      </c>
      <c r="D157" s="200" t="s">
        <v>147</v>
      </c>
      <c r="E157" s="201" t="s">
        <v>202</v>
      </c>
      <c r="F157" s="202" t="s">
        <v>203</v>
      </c>
      <c r="G157" s="203" t="s">
        <v>162</v>
      </c>
      <c r="H157" s="204">
        <v>0.18</v>
      </c>
      <c r="I157" s="205"/>
      <c r="J157" s="206">
        <f>ROUND(I157*H157,2)</f>
        <v>0</v>
      </c>
      <c r="K157" s="202" t="s">
        <v>151</v>
      </c>
      <c r="L157" s="44"/>
      <c r="M157" s="207" t="s">
        <v>19</v>
      </c>
      <c r="N157" s="208" t="s">
        <v>40</v>
      </c>
      <c r="O157" s="84"/>
      <c r="P157" s="209">
        <f>O157*H157</f>
        <v>0</v>
      </c>
      <c r="Q157" s="209">
        <v>0.17818</v>
      </c>
      <c r="R157" s="209">
        <f>Q157*H157</f>
        <v>0.0320724</v>
      </c>
      <c r="S157" s="209">
        <v>0</v>
      </c>
      <c r="T157" s="21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1" t="s">
        <v>152</v>
      </c>
      <c r="AT157" s="211" t="s">
        <v>147</v>
      </c>
      <c r="AU157" s="211" t="s">
        <v>78</v>
      </c>
      <c r="AY157" s="17" t="s">
        <v>144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74</v>
      </c>
      <c r="BK157" s="212">
        <f>ROUND(I157*H157,2)</f>
        <v>0</v>
      </c>
      <c r="BL157" s="17" t="s">
        <v>152</v>
      </c>
      <c r="BM157" s="211" t="s">
        <v>201</v>
      </c>
    </row>
    <row r="158" spans="1:47" s="2" customFormat="1" ht="12">
      <c r="A158" s="38"/>
      <c r="B158" s="39"/>
      <c r="C158" s="40"/>
      <c r="D158" s="213" t="s">
        <v>153</v>
      </c>
      <c r="E158" s="40"/>
      <c r="F158" s="214" t="s">
        <v>204</v>
      </c>
      <c r="G158" s="40"/>
      <c r="H158" s="40"/>
      <c r="I158" s="215"/>
      <c r="J158" s="40"/>
      <c r="K158" s="40"/>
      <c r="L158" s="44"/>
      <c r="M158" s="216"/>
      <c r="N158" s="217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153</v>
      </c>
      <c r="AU158" s="17" t="s">
        <v>78</v>
      </c>
    </row>
    <row r="159" spans="1:47" s="2" customFormat="1" ht="12">
      <c r="A159" s="38"/>
      <c r="B159" s="39"/>
      <c r="C159" s="40"/>
      <c r="D159" s="218" t="s">
        <v>155</v>
      </c>
      <c r="E159" s="40"/>
      <c r="F159" s="219" t="s">
        <v>205</v>
      </c>
      <c r="G159" s="40"/>
      <c r="H159" s="40"/>
      <c r="I159" s="215"/>
      <c r="J159" s="40"/>
      <c r="K159" s="40"/>
      <c r="L159" s="44"/>
      <c r="M159" s="216"/>
      <c r="N159" s="217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155</v>
      </c>
      <c r="AU159" s="17" t="s">
        <v>78</v>
      </c>
    </row>
    <row r="160" spans="1:51" s="13" customFormat="1" ht="12">
      <c r="A160" s="13"/>
      <c r="B160" s="220"/>
      <c r="C160" s="221"/>
      <c r="D160" s="213" t="s">
        <v>157</v>
      </c>
      <c r="E160" s="222" t="s">
        <v>19</v>
      </c>
      <c r="F160" s="223" t="s">
        <v>206</v>
      </c>
      <c r="G160" s="221"/>
      <c r="H160" s="224">
        <v>0.18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0" t="s">
        <v>157</v>
      </c>
      <c r="AU160" s="230" t="s">
        <v>78</v>
      </c>
      <c r="AV160" s="13" t="s">
        <v>78</v>
      </c>
      <c r="AW160" s="13" t="s">
        <v>32</v>
      </c>
      <c r="AX160" s="13" t="s">
        <v>69</v>
      </c>
      <c r="AY160" s="230" t="s">
        <v>144</v>
      </c>
    </row>
    <row r="161" spans="1:51" s="14" customFormat="1" ht="12">
      <c r="A161" s="14"/>
      <c r="B161" s="231"/>
      <c r="C161" s="232"/>
      <c r="D161" s="213" t="s">
        <v>157</v>
      </c>
      <c r="E161" s="233" t="s">
        <v>19</v>
      </c>
      <c r="F161" s="234" t="s">
        <v>159</v>
      </c>
      <c r="G161" s="232"/>
      <c r="H161" s="235">
        <v>0.18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1" t="s">
        <v>157</v>
      </c>
      <c r="AU161" s="241" t="s">
        <v>78</v>
      </c>
      <c r="AV161" s="14" t="s">
        <v>152</v>
      </c>
      <c r="AW161" s="14" t="s">
        <v>32</v>
      </c>
      <c r="AX161" s="14" t="s">
        <v>74</v>
      </c>
      <c r="AY161" s="241" t="s">
        <v>144</v>
      </c>
    </row>
    <row r="162" spans="1:65" s="2" customFormat="1" ht="21.75" customHeight="1">
      <c r="A162" s="38"/>
      <c r="B162" s="39"/>
      <c r="C162" s="200" t="s">
        <v>207</v>
      </c>
      <c r="D162" s="200" t="s">
        <v>147</v>
      </c>
      <c r="E162" s="201" t="s">
        <v>208</v>
      </c>
      <c r="F162" s="202" t="s">
        <v>209</v>
      </c>
      <c r="G162" s="203" t="s">
        <v>162</v>
      </c>
      <c r="H162" s="204">
        <v>0.8</v>
      </c>
      <c r="I162" s="205"/>
      <c r="J162" s="206">
        <f>ROUND(I162*H162,2)</f>
        <v>0</v>
      </c>
      <c r="K162" s="202" t="s">
        <v>151</v>
      </c>
      <c r="L162" s="44"/>
      <c r="M162" s="207" t="s">
        <v>19</v>
      </c>
      <c r="N162" s="208" t="s">
        <v>40</v>
      </c>
      <c r="O162" s="84"/>
      <c r="P162" s="209">
        <f>O162*H162</f>
        <v>0</v>
      </c>
      <c r="Q162" s="209">
        <v>0.26723</v>
      </c>
      <c r="R162" s="209">
        <f>Q162*H162</f>
        <v>0.21378400000000003</v>
      </c>
      <c r="S162" s="209">
        <v>0</v>
      </c>
      <c r="T162" s="21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1" t="s">
        <v>152</v>
      </c>
      <c r="AT162" s="211" t="s">
        <v>147</v>
      </c>
      <c r="AU162" s="211" t="s">
        <v>78</v>
      </c>
      <c r="AY162" s="17" t="s">
        <v>144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74</v>
      </c>
      <c r="BK162" s="212">
        <f>ROUND(I162*H162,2)</f>
        <v>0</v>
      </c>
      <c r="BL162" s="17" t="s">
        <v>152</v>
      </c>
      <c r="BM162" s="211" t="s">
        <v>210</v>
      </c>
    </row>
    <row r="163" spans="1:47" s="2" customFormat="1" ht="12">
      <c r="A163" s="38"/>
      <c r="B163" s="39"/>
      <c r="C163" s="40"/>
      <c r="D163" s="213" t="s">
        <v>153</v>
      </c>
      <c r="E163" s="40"/>
      <c r="F163" s="214" t="s">
        <v>211</v>
      </c>
      <c r="G163" s="40"/>
      <c r="H163" s="40"/>
      <c r="I163" s="215"/>
      <c r="J163" s="40"/>
      <c r="K163" s="40"/>
      <c r="L163" s="44"/>
      <c r="M163" s="216"/>
      <c r="N163" s="217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153</v>
      </c>
      <c r="AU163" s="17" t="s">
        <v>78</v>
      </c>
    </row>
    <row r="164" spans="1:47" s="2" customFormat="1" ht="12">
      <c r="A164" s="38"/>
      <c r="B164" s="39"/>
      <c r="C164" s="40"/>
      <c r="D164" s="218" t="s">
        <v>155</v>
      </c>
      <c r="E164" s="40"/>
      <c r="F164" s="219" t="s">
        <v>212</v>
      </c>
      <c r="G164" s="40"/>
      <c r="H164" s="40"/>
      <c r="I164" s="215"/>
      <c r="J164" s="40"/>
      <c r="K164" s="40"/>
      <c r="L164" s="44"/>
      <c r="M164" s="216"/>
      <c r="N164" s="217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155</v>
      </c>
      <c r="AU164" s="17" t="s">
        <v>78</v>
      </c>
    </row>
    <row r="165" spans="1:51" s="13" customFormat="1" ht="12">
      <c r="A165" s="13"/>
      <c r="B165" s="220"/>
      <c r="C165" s="221"/>
      <c r="D165" s="213" t="s">
        <v>157</v>
      </c>
      <c r="E165" s="222" t="s">
        <v>19</v>
      </c>
      <c r="F165" s="223" t="s">
        <v>213</v>
      </c>
      <c r="G165" s="221"/>
      <c r="H165" s="224">
        <v>0.8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0" t="s">
        <v>157</v>
      </c>
      <c r="AU165" s="230" t="s">
        <v>78</v>
      </c>
      <c r="AV165" s="13" t="s">
        <v>78</v>
      </c>
      <c r="AW165" s="13" t="s">
        <v>32</v>
      </c>
      <c r="AX165" s="13" t="s">
        <v>69</v>
      </c>
      <c r="AY165" s="230" t="s">
        <v>144</v>
      </c>
    </row>
    <row r="166" spans="1:63" s="12" customFormat="1" ht="22.8" customHeight="1">
      <c r="A166" s="12"/>
      <c r="B166" s="184"/>
      <c r="C166" s="185"/>
      <c r="D166" s="186" t="s">
        <v>68</v>
      </c>
      <c r="E166" s="198" t="s">
        <v>152</v>
      </c>
      <c r="F166" s="198" t="s">
        <v>214</v>
      </c>
      <c r="G166" s="185"/>
      <c r="H166" s="185"/>
      <c r="I166" s="188"/>
      <c r="J166" s="199">
        <f>BK166</f>
        <v>0</v>
      </c>
      <c r="K166" s="185"/>
      <c r="L166" s="190"/>
      <c r="M166" s="191"/>
      <c r="N166" s="192"/>
      <c r="O166" s="192"/>
      <c r="P166" s="193">
        <f>SUM(P167:P176)</f>
        <v>0</v>
      </c>
      <c r="Q166" s="192"/>
      <c r="R166" s="193">
        <f>SUM(R167:R176)</f>
        <v>0.087833</v>
      </c>
      <c r="S166" s="192"/>
      <c r="T166" s="194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5" t="s">
        <v>74</v>
      </c>
      <c r="AT166" s="196" t="s">
        <v>68</v>
      </c>
      <c r="AU166" s="196" t="s">
        <v>74</v>
      </c>
      <c r="AY166" s="195" t="s">
        <v>144</v>
      </c>
      <c r="BK166" s="197">
        <f>SUM(BK167:BK176)</f>
        <v>0</v>
      </c>
    </row>
    <row r="167" spans="1:65" s="2" customFormat="1" ht="21.75" customHeight="1">
      <c r="A167" s="38"/>
      <c r="B167" s="39"/>
      <c r="C167" s="200" t="s">
        <v>215</v>
      </c>
      <c r="D167" s="200" t="s">
        <v>147</v>
      </c>
      <c r="E167" s="201" t="s">
        <v>216</v>
      </c>
      <c r="F167" s="202" t="s">
        <v>217</v>
      </c>
      <c r="G167" s="203" t="s">
        <v>218</v>
      </c>
      <c r="H167" s="204">
        <v>2</v>
      </c>
      <c r="I167" s="205"/>
      <c r="J167" s="206">
        <f>ROUND(I167*H167,2)</f>
        <v>0</v>
      </c>
      <c r="K167" s="202" t="s">
        <v>151</v>
      </c>
      <c r="L167" s="44"/>
      <c r="M167" s="207" t="s">
        <v>19</v>
      </c>
      <c r="N167" s="208" t="s">
        <v>40</v>
      </c>
      <c r="O167" s="84"/>
      <c r="P167" s="209">
        <f>O167*H167</f>
        <v>0</v>
      </c>
      <c r="Q167" s="209">
        <v>0.02278</v>
      </c>
      <c r="R167" s="209">
        <f>Q167*H167</f>
        <v>0.04556</v>
      </c>
      <c r="S167" s="209">
        <v>0</v>
      </c>
      <c r="T167" s="21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1" t="s">
        <v>152</v>
      </c>
      <c r="AT167" s="211" t="s">
        <v>147</v>
      </c>
      <c r="AU167" s="211" t="s">
        <v>78</v>
      </c>
      <c r="AY167" s="17" t="s">
        <v>144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7" t="s">
        <v>74</v>
      </c>
      <c r="BK167" s="212">
        <f>ROUND(I167*H167,2)</f>
        <v>0</v>
      </c>
      <c r="BL167" s="17" t="s">
        <v>152</v>
      </c>
      <c r="BM167" s="211" t="s">
        <v>215</v>
      </c>
    </row>
    <row r="168" spans="1:47" s="2" customFormat="1" ht="12">
      <c r="A168" s="38"/>
      <c r="B168" s="39"/>
      <c r="C168" s="40"/>
      <c r="D168" s="213" t="s">
        <v>153</v>
      </c>
      <c r="E168" s="40"/>
      <c r="F168" s="214" t="s">
        <v>219</v>
      </c>
      <c r="G168" s="40"/>
      <c r="H168" s="40"/>
      <c r="I168" s="215"/>
      <c r="J168" s="40"/>
      <c r="K168" s="40"/>
      <c r="L168" s="44"/>
      <c r="M168" s="216"/>
      <c r="N168" s="217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153</v>
      </c>
      <c r="AU168" s="17" t="s">
        <v>78</v>
      </c>
    </row>
    <row r="169" spans="1:47" s="2" customFormat="1" ht="12">
      <c r="A169" s="38"/>
      <c r="B169" s="39"/>
      <c r="C169" s="40"/>
      <c r="D169" s="218" t="s">
        <v>155</v>
      </c>
      <c r="E169" s="40"/>
      <c r="F169" s="219" t="s">
        <v>220</v>
      </c>
      <c r="G169" s="40"/>
      <c r="H169" s="40"/>
      <c r="I169" s="215"/>
      <c r="J169" s="40"/>
      <c r="K169" s="40"/>
      <c r="L169" s="44"/>
      <c r="M169" s="216"/>
      <c r="N169" s="217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155</v>
      </c>
      <c r="AU169" s="17" t="s">
        <v>78</v>
      </c>
    </row>
    <row r="170" spans="1:51" s="13" customFormat="1" ht="12">
      <c r="A170" s="13"/>
      <c r="B170" s="220"/>
      <c r="C170" s="221"/>
      <c r="D170" s="213" t="s">
        <v>157</v>
      </c>
      <c r="E170" s="222" t="s">
        <v>19</v>
      </c>
      <c r="F170" s="223" t="s">
        <v>221</v>
      </c>
      <c r="G170" s="221"/>
      <c r="H170" s="224">
        <v>2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157</v>
      </c>
      <c r="AU170" s="230" t="s">
        <v>78</v>
      </c>
      <c r="AV170" s="13" t="s">
        <v>78</v>
      </c>
      <c r="AW170" s="13" t="s">
        <v>32</v>
      </c>
      <c r="AX170" s="13" t="s">
        <v>69</v>
      </c>
      <c r="AY170" s="230" t="s">
        <v>144</v>
      </c>
    </row>
    <row r="171" spans="1:51" s="14" customFormat="1" ht="12">
      <c r="A171" s="14"/>
      <c r="B171" s="231"/>
      <c r="C171" s="232"/>
      <c r="D171" s="213" t="s">
        <v>157</v>
      </c>
      <c r="E171" s="233" t="s">
        <v>19</v>
      </c>
      <c r="F171" s="234" t="s">
        <v>159</v>
      </c>
      <c r="G171" s="232"/>
      <c r="H171" s="235">
        <v>2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1" t="s">
        <v>157</v>
      </c>
      <c r="AU171" s="241" t="s">
        <v>78</v>
      </c>
      <c r="AV171" s="14" t="s">
        <v>152</v>
      </c>
      <c r="AW171" s="14" t="s">
        <v>32</v>
      </c>
      <c r="AX171" s="14" t="s">
        <v>74</v>
      </c>
      <c r="AY171" s="241" t="s">
        <v>144</v>
      </c>
    </row>
    <row r="172" spans="1:65" s="2" customFormat="1" ht="24.15" customHeight="1">
      <c r="A172" s="38"/>
      <c r="B172" s="39"/>
      <c r="C172" s="200" t="s">
        <v>222</v>
      </c>
      <c r="D172" s="200" t="s">
        <v>147</v>
      </c>
      <c r="E172" s="201" t="s">
        <v>223</v>
      </c>
      <c r="F172" s="202" t="s">
        <v>224</v>
      </c>
      <c r="G172" s="203" t="s">
        <v>190</v>
      </c>
      <c r="H172" s="204">
        <v>1.22</v>
      </c>
      <c r="I172" s="205"/>
      <c r="J172" s="206">
        <f>ROUND(I172*H172,2)</f>
        <v>0</v>
      </c>
      <c r="K172" s="202" t="s">
        <v>151</v>
      </c>
      <c r="L172" s="44"/>
      <c r="M172" s="207" t="s">
        <v>19</v>
      </c>
      <c r="N172" s="208" t="s">
        <v>40</v>
      </c>
      <c r="O172" s="84"/>
      <c r="P172" s="209">
        <f>O172*H172</f>
        <v>0</v>
      </c>
      <c r="Q172" s="209">
        <v>0.03465</v>
      </c>
      <c r="R172" s="209">
        <f>Q172*H172</f>
        <v>0.042273</v>
      </c>
      <c r="S172" s="209">
        <v>0</v>
      </c>
      <c r="T172" s="21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1" t="s">
        <v>152</v>
      </c>
      <c r="AT172" s="211" t="s">
        <v>147</v>
      </c>
      <c r="AU172" s="211" t="s">
        <v>78</v>
      </c>
      <c r="AY172" s="17" t="s">
        <v>144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" t="s">
        <v>74</v>
      </c>
      <c r="BK172" s="212">
        <f>ROUND(I172*H172,2)</f>
        <v>0</v>
      </c>
      <c r="BL172" s="17" t="s">
        <v>152</v>
      </c>
      <c r="BM172" s="211" t="s">
        <v>225</v>
      </c>
    </row>
    <row r="173" spans="1:47" s="2" customFormat="1" ht="12">
      <c r="A173" s="38"/>
      <c r="B173" s="39"/>
      <c r="C173" s="40"/>
      <c r="D173" s="213" t="s">
        <v>153</v>
      </c>
      <c r="E173" s="40"/>
      <c r="F173" s="214" t="s">
        <v>226</v>
      </c>
      <c r="G173" s="40"/>
      <c r="H173" s="40"/>
      <c r="I173" s="215"/>
      <c r="J173" s="40"/>
      <c r="K173" s="40"/>
      <c r="L173" s="44"/>
      <c r="M173" s="216"/>
      <c r="N173" s="217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153</v>
      </c>
      <c r="AU173" s="17" t="s">
        <v>78</v>
      </c>
    </row>
    <row r="174" spans="1:47" s="2" customFormat="1" ht="12">
      <c r="A174" s="38"/>
      <c r="B174" s="39"/>
      <c r="C174" s="40"/>
      <c r="D174" s="218" t="s">
        <v>155</v>
      </c>
      <c r="E174" s="40"/>
      <c r="F174" s="219" t="s">
        <v>227</v>
      </c>
      <c r="G174" s="40"/>
      <c r="H174" s="40"/>
      <c r="I174" s="215"/>
      <c r="J174" s="40"/>
      <c r="K174" s="40"/>
      <c r="L174" s="44"/>
      <c r="M174" s="216"/>
      <c r="N174" s="217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155</v>
      </c>
      <c r="AU174" s="17" t="s">
        <v>78</v>
      </c>
    </row>
    <row r="175" spans="1:65" s="2" customFormat="1" ht="16.5" customHeight="1">
      <c r="A175" s="38"/>
      <c r="B175" s="39"/>
      <c r="C175" s="242" t="s">
        <v>225</v>
      </c>
      <c r="D175" s="242" t="s">
        <v>228</v>
      </c>
      <c r="E175" s="243" t="s">
        <v>229</v>
      </c>
      <c r="F175" s="244" t="s">
        <v>230</v>
      </c>
      <c r="G175" s="245" t="s">
        <v>218</v>
      </c>
      <c r="H175" s="246">
        <v>1</v>
      </c>
      <c r="I175" s="247"/>
      <c r="J175" s="248">
        <f>ROUND(I175*H175,2)</f>
        <v>0</v>
      </c>
      <c r="K175" s="244" t="s">
        <v>19</v>
      </c>
      <c r="L175" s="249"/>
      <c r="M175" s="250" t="s">
        <v>19</v>
      </c>
      <c r="N175" s="251" t="s">
        <v>40</v>
      </c>
      <c r="O175" s="84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1" t="s">
        <v>201</v>
      </c>
      <c r="AT175" s="211" t="s">
        <v>228</v>
      </c>
      <c r="AU175" s="211" t="s">
        <v>78</v>
      </c>
      <c r="AY175" s="17" t="s">
        <v>144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74</v>
      </c>
      <c r="BK175" s="212">
        <f>ROUND(I175*H175,2)</f>
        <v>0</v>
      </c>
      <c r="BL175" s="17" t="s">
        <v>152</v>
      </c>
      <c r="BM175" s="211" t="s">
        <v>231</v>
      </c>
    </row>
    <row r="176" spans="1:47" s="2" customFormat="1" ht="12">
      <c r="A176" s="38"/>
      <c r="B176" s="39"/>
      <c r="C176" s="40"/>
      <c r="D176" s="213" t="s">
        <v>153</v>
      </c>
      <c r="E176" s="40"/>
      <c r="F176" s="214" t="s">
        <v>230</v>
      </c>
      <c r="G176" s="40"/>
      <c r="H176" s="40"/>
      <c r="I176" s="215"/>
      <c r="J176" s="40"/>
      <c r="K176" s="40"/>
      <c r="L176" s="44"/>
      <c r="M176" s="216"/>
      <c r="N176" s="217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153</v>
      </c>
      <c r="AU176" s="17" t="s">
        <v>78</v>
      </c>
    </row>
    <row r="177" spans="1:63" s="12" customFormat="1" ht="22.8" customHeight="1">
      <c r="A177" s="12"/>
      <c r="B177" s="184"/>
      <c r="C177" s="185"/>
      <c r="D177" s="186" t="s">
        <v>68</v>
      </c>
      <c r="E177" s="198" t="s">
        <v>187</v>
      </c>
      <c r="F177" s="198" t="s">
        <v>232</v>
      </c>
      <c r="G177" s="185"/>
      <c r="H177" s="185"/>
      <c r="I177" s="188"/>
      <c r="J177" s="199">
        <f>BK177</f>
        <v>0</v>
      </c>
      <c r="K177" s="185"/>
      <c r="L177" s="190"/>
      <c r="M177" s="191"/>
      <c r="N177" s="192"/>
      <c r="O177" s="192"/>
      <c r="P177" s="193">
        <f>SUM(P178:P287)</f>
        <v>0</v>
      </c>
      <c r="Q177" s="192"/>
      <c r="R177" s="193">
        <f>SUM(R178:R287)</f>
        <v>29.0167463</v>
      </c>
      <c r="S177" s="192"/>
      <c r="T177" s="194">
        <f>SUM(T178:T287)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5" t="s">
        <v>74</v>
      </c>
      <c r="AT177" s="196" t="s">
        <v>68</v>
      </c>
      <c r="AU177" s="196" t="s">
        <v>74</v>
      </c>
      <c r="AY177" s="195" t="s">
        <v>144</v>
      </c>
      <c r="BK177" s="197">
        <f>SUM(BK178:BK287)</f>
        <v>0</v>
      </c>
    </row>
    <row r="178" spans="1:65" s="2" customFormat="1" ht="16.5" customHeight="1">
      <c r="A178" s="38"/>
      <c r="B178" s="39"/>
      <c r="C178" s="200" t="s">
        <v>233</v>
      </c>
      <c r="D178" s="200" t="s">
        <v>147</v>
      </c>
      <c r="E178" s="201" t="s">
        <v>234</v>
      </c>
      <c r="F178" s="202" t="s">
        <v>235</v>
      </c>
      <c r="G178" s="203" t="s">
        <v>162</v>
      </c>
      <c r="H178" s="204">
        <v>176.96</v>
      </c>
      <c r="I178" s="205"/>
      <c r="J178" s="206">
        <f>ROUND(I178*H178,2)</f>
        <v>0</v>
      </c>
      <c r="K178" s="202" t="s">
        <v>151</v>
      </c>
      <c r="L178" s="44"/>
      <c r="M178" s="207" t="s">
        <v>19</v>
      </c>
      <c r="N178" s="208" t="s">
        <v>40</v>
      </c>
      <c r="O178" s="84"/>
      <c r="P178" s="209">
        <f>O178*H178</f>
        <v>0</v>
      </c>
      <c r="Q178" s="209">
        <v>0.0065</v>
      </c>
      <c r="R178" s="209">
        <f>Q178*H178</f>
        <v>1.15024</v>
      </c>
      <c r="S178" s="209">
        <v>0</v>
      </c>
      <c r="T178" s="21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1" t="s">
        <v>152</v>
      </c>
      <c r="AT178" s="211" t="s">
        <v>147</v>
      </c>
      <c r="AU178" s="211" t="s">
        <v>78</v>
      </c>
      <c r="AY178" s="17" t="s">
        <v>144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74</v>
      </c>
      <c r="BK178" s="212">
        <f>ROUND(I178*H178,2)</f>
        <v>0</v>
      </c>
      <c r="BL178" s="17" t="s">
        <v>152</v>
      </c>
      <c r="BM178" s="211" t="s">
        <v>236</v>
      </c>
    </row>
    <row r="179" spans="1:47" s="2" customFormat="1" ht="12">
      <c r="A179" s="38"/>
      <c r="B179" s="39"/>
      <c r="C179" s="40"/>
      <c r="D179" s="213" t="s">
        <v>153</v>
      </c>
      <c r="E179" s="40"/>
      <c r="F179" s="214" t="s">
        <v>237</v>
      </c>
      <c r="G179" s="40"/>
      <c r="H179" s="40"/>
      <c r="I179" s="215"/>
      <c r="J179" s="40"/>
      <c r="K179" s="40"/>
      <c r="L179" s="44"/>
      <c r="M179" s="216"/>
      <c r="N179" s="217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153</v>
      </c>
      <c r="AU179" s="17" t="s">
        <v>78</v>
      </c>
    </row>
    <row r="180" spans="1:47" s="2" customFormat="1" ht="12">
      <c r="A180" s="38"/>
      <c r="B180" s="39"/>
      <c r="C180" s="40"/>
      <c r="D180" s="218" t="s">
        <v>155</v>
      </c>
      <c r="E180" s="40"/>
      <c r="F180" s="219" t="s">
        <v>238</v>
      </c>
      <c r="G180" s="40"/>
      <c r="H180" s="40"/>
      <c r="I180" s="215"/>
      <c r="J180" s="40"/>
      <c r="K180" s="40"/>
      <c r="L180" s="44"/>
      <c r="M180" s="216"/>
      <c r="N180" s="217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155</v>
      </c>
      <c r="AU180" s="17" t="s">
        <v>78</v>
      </c>
    </row>
    <row r="181" spans="1:51" s="13" customFormat="1" ht="12">
      <c r="A181" s="13"/>
      <c r="B181" s="220"/>
      <c r="C181" s="221"/>
      <c r="D181" s="213" t="s">
        <v>157</v>
      </c>
      <c r="E181" s="222" t="s">
        <v>19</v>
      </c>
      <c r="F181" s="223" t="s">
        <v>239</v>
      </c>
      <c r="G181" s="221"/>
      <c r="H181" s="224">
        <v>176.96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157</v>
      </c>
      <c r="AU181" s="230" t="s">
        <v>78</v>
      </c>
      <c r="AV181" s="13" t="s">
        <v>78</v>
      </c>
      <c r="AW181" s="13" t="s">
        <v>32</v>
      </c>
      <c r="AX181" s="13" t="s">
        <v>69</v>
      </c>
      <c r="AY181" s="230" t="s">
        <v>144</v>
      </c>
    </row>
    <row r="182" spans="1:65" s="2" customFormat="1" ht="24.15" customHeight="1">
      <c r="A182" s="38"/>
      <c r="B182" s="39"/>
      <c r="C182" s="200" t="s">
        <v>231</v>
      </c>
      <c r="D182" s="200" t="s">
        <v>147</v>
      </c>
      <c r="E182" s="201" t="s">
        <v>240</v>
      </c>
      <c r="F182" s="202" t="s">
        <v>241</v>
      </c>
      <c r="G182" s="203" t="s">
        <v>162</v>
      </c>
      <c r="H182" s="204">
        <v>106.03</v>
      </c>
      <c r="I182" s="205"/>
      <c r="J182" s="206">
        <f>ROUND(I182*H182,2)</f>
        <v>0</v>
      </c>
      <c r="K182" s="202" t="s">
        <v>151</v>
      </c>
      <c r="L182" s="44"/>
      <c r="M182" s="207" t="s">
        <v>19</v>
      </c>
      <c r="N182" s="208" t="s">
        <v>40</v>
      </c>
      <c r="O182" s="84"/>
      <c r="P182" s="209">
        <f>O182*H182</f>
        <v>0</v>
      </c>
      <c r="Q182" s="209">
        <v>0.0065</v>
      </c>
      <c r="R182" s="209">
        <f>Q182*H182</f>
        <v>0.689195</v>
      </c>
      <c r="S182" s="209">
        <v>0</v>
      </c>
      <c r="T182" s="21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1" t="s">
        <v>152</v>
      </c>
      <c r="AT182" s="211" t="s">
        <v>147</v>
      </c>
      <c r="AU182" s="211" t="s">
        <v>78</v>
      </c>
      <c r="AY182" s="17" t="s">
        <v>144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7" t="s">
        <v>74</v>
      </c>
      <c r="BK182" s="212">
        <f>ROUND(I182*H182,2)</f>
        <v>0</v>
      </c>
      <c r="BL182" s="17" t="s">
        <v>152</v>
      </c>
      <c r="BM182" s="211" t="s">
        <v>242</v>
      </c>
    </row>
    <row r="183" spans="1:47" s="2" customFormat="1" ht="12">
      <c r="A183" s="38"/>
      <c r="B183" s="39"/>
      <c r="C183" s="40"/>
      <c r="D183" s="213" t="s">
        <v>153</v>
      </c>
      <c r="E183" s="40"/>
      <c r="F183" s="214" t="s">
        <v>243</v>
      </c>
      <c r="G183" s="40"/>
      <c r="H183" s="40"/>
      <c r="I183" s="215"/>
      <c r="J183" s="40"/>
      <c r="K183" s="40"/>
      <c r="L183" s="44"/>
      <c r="M183" s="216"/>
      <c r="N183" s="217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153</v>
      </c>
      <c r="AU183" s="17" t="s">
        <v>78</v>
      </c>
    </row>
    <row r="184" spans="1:47" s="2" customFormat="1" ht="12">
      <c r="A184" s="38"/>
      <c r="B184" s="39"/>
      <c r="C184" s="40"/>
      <c r="D184" s="218" t="s">
        <v>155</v>
      </c>
      <c r="E184" s="40"/>
      <c r="F184" s="219" t="s">
        <v>244</v>
      </c>
      <c r="G184" s="40"/>
      <c r="H184" s="40"/>
      <c r="I184" s="215"/>
      <c r="J184" s="40"/>
      <c r="K184" s="40"/>
      <c r="L184" s="44"/>
      <c r="M184" s="216"/>
      <c r="N184" s="217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155</v>
      </c>
      <c r="AU184" s="17" t="s">
        <v>78</v>
      </c>
    </row>
    <row r="185" spans="1:51" s="13" customFormat="1" ht="12">
      <c r="A185" s="13"/>
      <c r="B185" s="220"/>
      <c r="C185" s="221"/>
      <c r="D185" s="213" t="s">
        <v>157</v>
      </c>
      <c r="E185" s="222" t="s">
        <v>19</v>
      </c>
      <c r="F185" s="223" t="s">
        <v>245</v>
      </c>
      <c r="G185" s="221"/>
      <c r="H185" s="224">
        <v>106.03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0" t="s">
        <v>157</v>
      </c>
      <c r="AU185" s="230" t="s">
        <v>78</v>
      </c>
      <c r="AV185" s="13" t="s">
        <v>78</v>
      </c>
      <c r="AW185" s="13" t="s">
        <v>32</v>
      </c>
      <c r="AX185" s="13" t="s">
        <v>74</v>
      </c>
      <c r="AY185" s="230" t="s">
        <v>144</v>
      </c>
    </row>
    <row r="186" spans="1:65" s="2" customFormat="1" ht="24.15" customHeight="1">
      <c r="A186" s="38"/>
      <c r="B186" s="39"/>
      <c r="C186" s="200" t="s">
        <v>8</v>
      </c>
      <c r="D186" s="200" t="s">
        <v>147</v>
      </c>
      <c r="E186" s="201" t="s">
        <v>246</v>
      </c>
      <c r="F186" s="202" t="s">
        <v>247</v>
      </c>
      <c r="G186" s="203" t="s">
        <v>162</v>
      </c>
      <c r="H186" s="204">
        <v>176.96</v>
      </c>
      <c r="I186" s="205"/>
      <c r="J186" s="206">
        <f>ROUND(I186*H186,2)</f>
        <v>0</v>
      </c>
      <c r="K186" s="202" t="s">
        <v>151</v>
      </c>
      <c r="L186" s="44"/>
      <c r="M186" s="207" t="s">
        <v>19</v>
      </c>
      <c r="N186" s="208" t="s">
        <v>40</v>
      </c>
      <c r="O186" s="84"/>
      <c r="P186" s="209">
        <f>O186*H186</f>
        <v>0</v>
      </c>
      <c r="Q186" s="209">
        <v>0.004</v>
      </c>
      <c r="R186" s="209">
        <f>Q186*H186</f>
        <v>0.70784</v>
      </c>
      <c r="S186" s="209">
        <v>0</v>
      </c>
      <c r="T186" s="21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1" t="s">
        <v>152</v>
      </c>
      <c r="AT186" s="211" t="s">
        <v>147</v>
      </c>
      <c r="AU186" s="211" t="s">
        <v>78</v>
      </c>
      <c r="AY186" s="17" t="s">
        <v>144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7" t="s">
        <v>74</v>
      </c>
      <c r="BK186" s="212">
        <f>ROUND(I186*H186,2)</f>
        <v>0</v>
      </c>
      <c r="BL186" s="17" t="s">
        <v>152</v>
      </c>
      <c r="BM186" s="211" t="s">
        <v>248</v>
      </c>
    </row>
    <row r="187" spans="1:47" s="2" customFormat="1" ht="12">
      <c r="A187" s="38"/>
      <c r="B187" s="39"/>
      <c r="C187" s="40"/>
      <c r="D187" s="213" t="s">
        <v>153</v>
      </c>
      <c r="E187" s="40"/>
      <c r="F187" s="214" t="s">
        <v>249</v>
      </c>
      <c r="G187" s="40"/>
      <c r="H187" s="40"/>
      <c r="I187" s="215"/>
      <c r="J187" s="40"/>
      <c r="K187" s="40"/>
      <c r="L187" s="44"/>
      <c r="M187" s="216"/>
      <c r="N187" s="217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153</v>
      </c>
      <c r="AU187" s="17" t="s">
        <v>78</v>
      </c>
    </row>
    <row r="188" spans="1:47" s="2" customFormat="1" ht="12">
      <c r="A188" s="38"/>
      <c r="B188" s="39"/>
      <c r="C188" s="40"/>
      <c r="D188" s="218" t="s">
        <v>155</v>
      </c>
      <c r="E188" s="40"/>
      <c r="F188" s="219" t="s">
        <v>250</v>
      </c>
      <c r="G188" s="40"/>
      <c r="H188" s="40"/>
      <c r="I188" s="215"/>
      <c r="J188" s="40"/>
      <c r="K188" s="40"/>
      <c r="L188" s="44"/>
      <c r="M188" s="216"/>
      <c r="N188" s="217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155</v>
      </c>
      <c r="AU188" s="17" t="s">
        <v>78</v>
      </c>
    </row>
    <row r="189" spans="1:65" s="2" customFormat="1" ht="24.15" customHeight="1">
      <c r="A189" s="38"/>
      <c r="B189" s="39"/>
      <c r="C189" s="200" t="s">
        <v>242</v>
      </c>
      <c r="D189" s="200" t="s">
        <v>147</v>
      </c>
      <c r="E189" s="201" t="s">
        <v>251</v>
      </c>
      <c r="F189" s="202" t="s">
        <v>252</v>
      </c>
      <c r="G189" s="203" t="s">
        <v>162</v>
      </c>
      <c r="H189" s="204">
        <v>106.03</v>
      </c>
      <c r="I189" s="205"/>
      <c r="J189" s="206">
        <f>ROUND(I189*H189,2)</f>
        <v>0</v>
      </c>
      <c r="K189" s="202" t="s">
        <v>151</v>
      </c>
      <c r="L189" s="44"/>
      <c r="M189" s="207" t="s">
        <v>19</v>
      </c>
      <c r="N189" s="208" t="s">
        <v>40</v>
      </c>
      <c r="O189" s="84"/>
      <c r="P189" s="209">
        <f>O189*H189</f>
        <v>0</v>
      </c>
      <c r="Q189" s="209">
        <v>0.004</v>
      </c>
      <c r="R189" s="209">
        <f>Q189*H189</f>
        <v>0.42412</v>
      </c>
      <c r="S189" s="209">
        <v>0</v>
      </c>
      <c r="T189" s="21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1" t="s">
        <v>152</v>
      </c>
      <c r="AT189" s="211" t="s">
        <v>147</v>
      </c>
      <c r="AU189" s="211" t="s">
        <v>78</v>
      </c>
      <c r="AY189" s="17" t="s">
        <v>144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7" t="s">
        <v>74</v>
      </c>
      <c r="BK189" s="212">
        <f>ROUND(I189*H189,2)</f>
        <v>0</v>
      </c>
      <c r="BL189" s="17" t="s">
        <v>152</v>
      </c>
      <c r="BM189" s="211" t="s">
        <v>253</v>
      </c>
    </row>
    <row r="190" spans="1:47" s="2" customFormat="1" ht="12">
      <c r="A190" s="38"/>
      <c r="B190" s="39"/>
      <c r="C190" s="40"/>
      <c r="D190" s="213" t="s">
        <v>153</v>
      </c>
      <c r="E190" s="40"/>
      <c r="F190" s="214" t="s">
        <v>254</v>
      </c>
      <c r="G190" s="40"/>
      <c r="H190" s="40"/>
      <c r="I190" s="215"/>
      <c r="J190" s="40"/>
      <c r="K190" s="40"/>
      <c r="L190" s="44"/>
      <c r="M190" s="216"/>
      <c r="N190" s="217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153</v>
      </c>
      <c r="AU190" s="17" t="s">
        <v>78</v>
      </c>
    </row>
    <row r="191" spans="1:47" s="2" customFormat="1" ht="12">
      <c r="A191" s="38"/>
      <c r="B191" s="39"/>
      <c r="C191" s="40"/>
      <c r="D191" s="218" t="s">
        <v>155</v>
      </c>
      <c r="E191" s="40"/>
      <c r="F191" s="219" t="s">
        <v>255</v>
      </c>
      <c r="G191" s="40"/>
      <c r="H191" s="40"/>
      <c r="I191" s="215"/>
      <c r="J191" s="40"/>
      <c r="K191" s="40"/>
      <c r="L191" s="44"/>
      <c r="M191" s="216"/>
      <c r="N191" s="217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155</v>
      </c>
      <c r="AU191" s="17" t="s">
        <v>78</v>
      </c>
    </row>
    <row r="192" spans="1:65" s="2" customFormat="1" ht="24.15" customHeight="1">
      <c r="A192" s="38"/>
      <c r="B192" s="39"/>
      <c r="C192" s="200" t="s">
        <v>256</v>
      </c>
      <c r="D192" s="200" t="s">
        <v>147</v>
      </c>
      <c r="E192" s="201" t="s">
        <v>257</v>
      </c>
      <c r="F192" s="202" t="s">
        <v>258</v>
      </c>
      <c r="G192" s="203" t="s">
        <v>162</v>
      </c>
      <c r="H192" s="204">
        <v>176.96</v>
      </c>
      <c r="I192" s="205"/>
      <c r="J192" s="206">
        <f>ROUND(I192*H192,2)</f>
        <v>0</v>
      </c>
      <c r="K192" s="202" t="s">
        <v>151</v>
      </c>
      <c r="L192" s="44"/>
      <c r="M192" s="207" t="s">
        <v>19</v>
      </c>
      <c r="N192" s="208" t="s">
        <v>40</v>
      </c>
      <c r="O192" s="84"/>
      <c r="P192" s="209">
        <f>O192*H192</f>
        <v>0</v>
      </c>
      <c r="Q192" s="209">
        <v>0.0058</v>
      </c>
      <c r="R192" s="209">
        <f>Q192*H192</f>
        <v>1.026368</v>
      </c>
      <c r="S192" s="209">
        <v>0</v>
      </c>
      <c r="T192" s="21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1" t="s">
        <v>152</v>
      </c>
      <c r="AT192" s="211" t="s">
        <v>147</v>
      </c>
      <c r="AU192" s="211" t="s">
        <v>78</v>
      </c>
      <c r="AY192" s="17" t="s">
        <v>144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" t="s">
        <v>74</v>
      </c>
      <c r="BK192" s="212">
        <f>ROUND(I192*H192,2)</f>
        <v>0</v>
      </c>
      <c r="BL192" s="17" t="s">
        <v>152</v>
      </c>
      <c r="BM192" s="211" t="s">
        <v>259</v>
      </c>
    </row>
    <row r="193" spans="1:47" s="2" customFormat="1" ht="12">
      <c r="A193" s="38"/>
      <c r="B193" s="39"/>
      <c r="C193" s="40"/>
      <c r="D193" s="213" t="s">
        <v>153</v>
      </c>
      <c r="E193" s="40"/>
      <c r="F193" s="214" t="s">
        <v>260</v>
      </c>
      <c r="G193" s="40"/>
      <c r="H193" s="40"/>
      <c r="I193" s="215"/>
      <c r="J193" s="40"/>
      <c r="K193" s="40"/>
      <c r="L193" s="44"/>
      <c r="M193" s="216"/>
      <c r="N193" s="217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153</v>
      </c>
      <c r="AU193" s="17" t="s">
        <v>78</v>
      </c>
    </row>
    <row r="194" spans="1:47" s="2" customFormat="1" ht="12">
      <c r="A194" s="38"/>
      <c r="B194" s="39"/>
      <c r="C194" s="40"/>
      <c r="D194" s="218" t="s">
        <v>155</v>
      </c>
      <c r="E194" s="40"/>
      <c r="F194" s="219" t="s">
        <v>261</v>
      </c>
      <c r="G194" s="40"/>
      <c r="H194" s="40"/>
      <c r="I194" s="215"/>
      <c r="J194" s="40"/>
      <c r="K194" s="40"/>
      <c r="L194" s="44"/>
      <c r="M194" s="216"/>
      <c r="N194" s="217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155</v>
      </c>
      <c r="AU194" s="17" t="s">
        <v>78</v>
      </c>
    </row>
    <row r="195" spans="1:51" s="13" customFormat="1" ht="12">
      <c r="A195" s="13"/>
      <c r="B195" s="220"/>
      <c r="C195" s="221"/>
      <c r="D195" s="213" t="s">
        <v>157</v>
      </c>
      <c r="E195" s="222" t="s">
        <v>19</v>
      </c>
      <c r="F195" s="223" t="s">
        <v>239</v>
      </c>
      <c r="G195" s="221"/>
      <c r="H195" s="224">
        <v>176.96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157</v>
      </c>
      <c r="AU195" s="230" t="s">
        <v>78</v>
      </c>
      <c r="AV195" s="13" t="s">
        <v>78</v>
      </c>
      <c r="AW195" s="13" t="s">
        <v>32</v>
      </c>
      <c r="AX195" s="13" t="s">
        <v>69</v>
      </c>
      <c r="AY195" s="230" t="s">
        <v>144</v>
      </c>
    </row>
    <row r="196" spans="1:65" s="2" customFormat="1" ht="16.5" customHeight="1">
      <c r="A196" s="38"/>
      <c r="B196" s="39"/>
      <c r="C196" s="200" t="s">
        <v>262</v>
      </c>
      <c r="D196" s="200" t="s">
        <v>147</v>
      </c>
      <c r="E196" s="201" t="s">
        <v>263</v>
      </c>
      <c r="F196" s="202" t="s">
        <v>264</v>
      </c>
      <c r="G196" s="203" t="s">
        <v>162</v>
      </c>
      <c r="H196" s="204">
        <v>376.827</v>
      </c>
      <c r="I196" s="205"/>
      <c r="J196" s="206">
        <f>ROUND(I196*H196,2)</f>
        <v>0</v>
      </c>
      <c r="K196" s="202" t="s">
        <v>151</v>
      </c>
      <c r="L196" s="44"/>
      <c r="M196" s="207" t="s">
        <v>19</v>
      </c>
      <c r="N196" s="208" t="s">
        <v>40</v>
      </c>
      <c r="O196" s="84"/>
      <c r="P196" s="209">
        <f>O196*H196</f>
        <v>0</v>
      </c>
      <c r="Q196" s="209">
        <v>0.0065</v>
      </c>
      <c r="R196" s="209">
        <f>Q196*H196</f>
        <v>2.4493755</v>
      </c>
      <c r="S196" s="209">
        <v>0</v>
      </c>
      <c r="T196" s="21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1" t="s">
        <v>152</v>
      </c>
      <c r="AT196" s="211" t="s">
        <v>147</v>
      </c>
      <c r="AU196" s="211" t="s">
        <v>78</v>
      </c>
      <c r="AY196" s="17" t="s">
        <v>144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74</v>
      </c>
      <c r="BK196" s="212">
        <f>ROUND(I196*H196,2)</f>
        <v>0</v>
      </c>
      <c r="BL196" s="17" t="s">
        <v>152</v>
      </c>
      <c r="BM196" s="211" t="s">
        <v>265</v>
      </c>
    </row>
    <row r="197" spans="1:47" s="2" customFormat="1" ht="12">
      <c r="A197" s="38"/>
      <c r="B197" s="39"/>
      <c r="C197" s="40"/>
      <c r="D197" s="213" t="s">
        <v>153</v>
      </c>
      <c r="E197" s="40"/>
      <c r="F197" s="214" t="s">
        <v>266</v>
      </c>
      <c r="G197" s="40"/>
      <c r="H197" s="40"/>
      <c r="I197" s="215"/>
      <c r="J197" s="40"/>
      <c r="K197" s="40"/>
      <c r="L197" s="44"/>
      <c r="M197" s="216"/>
      <c r="N197" s="217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153</v>
      </c>
      <c r="AU197" s="17" t="s">
        <v>78</v>
      </c>
    </row>
    <row r="198" spans="1:47" s="2" customFormat="1" ht="12">
      <c r="A198" s="38"/>
      <c r="B198" s="39"/>
      <c r="C198" s="40"/>
      <c r="D198" s="218" t="s">
        <v>155</v>
      </c>
      <c r="E198" s="40"/>
      <c r="F198" s="219" t="s">
        <v>267</v>
      </c>
      <c r="G198" s="40"/>
      <c r="H198" s="40"/>
      <c r="I198" s="215"/>
      <c r="J198" s="40"/>
      <c r="K198" s="40"/>
      <c r="L198" s="44"/>
      <c r="M198" s="216"/>
      <c r="N198" s="217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155</v>
      </c>
      <c r="AU198" s="17" t="s">
        <v>78</v>
      </c>
    </row>
    <row r="199" spans="1:51" s="13" customFormat="1" ht="12">
      <c r="A199" s="13"/>
      <c r="B199" s="220"/>
      <c r="C199" s="221"/>
      <c r="D199" s="213" t="s">
        <v>157</v>
      </c>
      <c r="E199" s="222" t="s">
        <v>19</v>
      </c>
      <c r="F199" s="223" t="s">
        <v>268</v>
      </c>
      <c r="G199" s="221"/>
      <c r="H199" s="224">
        <v>384.307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157</v>
      </c>
      <c r="AU199" s="230" t="s">
        <v>78</v>
      </c>
      <c r="AV199" s="13" t="s">
        <v>78</v>
      </c>
      <c r="AW199" s="13" t="s">
        <v>32</v>
      </c>
      <c r="AX199" s="13" t="s">
        <v>69</v>
      </c>
      <c r="AY199" s="230" t="s">
        <v>144</v>
      </c>
    </row>
    <row r="200" spans="1:51" s="13" customFormat="1" ht="12">
      <c r="A200" s="13"/>
      <c r="B200" s="220"/>
      <c r="C200" s="221"/>
      <c r="D200" s="213" t="s">
        <v>157</v>
      </c>
      <c r="E200" s="222" t="s">
        <v>19</v>
      </c>
      <c r="F200" s="223" t="s">
        <v>269</v>
      </c>
      <c r="G200" s="221"/>
      <c r="H200" s="224">
        <v>-7.48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157</v>
      </c>
      <c r="AU200" s="230" t="s">
        <v>78</v>
      </c>
      <c r="AV200" s="13" t="s">
        <v>78</v>
      </c>
      <c r="AW200" s="13" t="s">
        <v>32</v>
      </c>
      <c r="AX200" s="13" t="s">
        <v>69</v>
      </c>
      <c r="AY200" s="230" t="s">
        <v>144</v>
      </c>
    </row>
    <row r="201" spans="1:65" s="2" customFormat="1" ht="24.15" customHeight="1">
      <c r="A201" s="38"/>
      <c r="B201" s="39"/>
      <c r="C201" s="200" t="s">
        <v>270</v>
      </c>
      <c r="D201" s="200" t="s">
        <v>147</v>
      </c>
      <c r="E201" s="201" t="s">
        <v>271</v>
      </c>
      <c r="F201" s="202" t="s">
        <v>272</v>
      </c>
      <c r="G201" s="203" t="s">
        <v>162</v>
      </c>
      <c r="H201" s="204">
        <v>53.44</v>
      </c>
      <c r="I201" s="205"/>
      <c r="J201" s="206">
        <f>ROUND(I201*H201,2)</f>
        <v>0</v>
      </c>
      <c r="K201" s="202" t="s">
        <v>151</v>
      </c>
      <c r="L201" s="44"/>
      <c r="M201" s="207" t="s">
        <v>19</v>
      </c>
      <c r="N201" s="208" t="s">
        <v>40</v>
      </c>
      <c r="O201" s="84"/>
      <c r="P201" s="209">
        <f>O201*H201</f>
        <v>0</v>
      </c>
      <c r="Q201" s="209">
        <v>0.0167</v>
      </c>
      <c r="R201" s="209">
        <f>Q201*H201</f>
        <v>0.8924479999999999</v>
      </c>
      <c r="S201" s="209">
        <v>0</v>
      </c>
      <c r="T201" s="21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1" t="s">
        <v>152</v>
      </c>
      <c r="AT201" s="211" t="s">
        <v>147</v>
      </c>
      <c r="AU201" s="211" t="s">
        <v>78</v>
      </c>
      <c r="AY201" s="17" t="s">
        <v>144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7" t="s">
        <v>74</v>
      </c>
      <c r="BK201" s="212">
        <f>ROUND(I201*H201,2)</f>
        <v>0</v>
      </c>
      <c r="BL201" s="17" t="s">
        <v>152</v>
      </c>
      <c r="BM201" s="211" t="s">
        <v>273</v>
      </c>
    </row>
    <row r="202" spans="1:47" s="2" customFormat="1" ht="12">
      <c r="A202" s="38"/>
      <c r="B202" s="39"/>
      <c r="C202" s="40"/>
      <c r="D202" s="213" t="s">
        <v>153</v>
      </c>
      <c r="E202" s="40"/>
      <c r="F202" s="214" t="s">
        <v>274</v>
      </c>
      <c r="G202" s="40"/>
      <c r="H202" s="40"/>
      <c r="I202" s="215"/>
      <c r="J202" s="40"/>
      <c r="K202" s="40"/>
      <c r="L202" s="44"/>
      <c r="M202" s="216"/>
      <c r="N202" s="217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153</v>
      </c>
      <c r="AU202" s="17" t="s">
        <v>78</v>
      </c>
    </row>
    <row r="203" spans="1:47" s="2" customFormat="1" ht="12">
      <c r="A203" s="38"/>
      <c r="B203" s="39"/>
      <c r="C203" s="40"/>
      <c r="D203" s="218" t="s">
        <v>155</v>
      </c>
      <c r="E203" s="40"/>
      <c r="F203" s="219" t="s">
        <v>275</v>
      </c>
      <c r="G203" s="40"/>
      <c r="H203" s="40"/>
      <c r="I203" s="215"/>
      <c r="J203" s="40"/>
      <c r="K203" s="40"/>
      <c r="L203" s="44"/>
      <c r="M203" s="216"/>
      <c r="N203" s="217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155</v>
      </c>
      <c r="AU203" s="17" t="s">
        <v>78</v>
      </c>
    </row>
    <row r="204" spans="1:51" s="13" customFormat="1" ht="12">
      <c r="A204" s="13"/>
      <c r="B204" s="220"/>
      <c r="C204" s="221"/>
      <c r="D204" s="213" t="s">
        <v>157</v>
      </c>
      <c r="E204" s="222" t="s">
        <v>19</v>
      </c>
      <c r="F204" s="223" t="s">
        <v>276</v>
      </c>
      <c r="G204" s="221"/>
      <c r="H204" s="224">
        <v>49.32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157</v>
      </c>
      <c r="AU204" s="230" t="s">
        <v>78</v>
      </c>
      <c r="AV204" s="13" t="s">
        <v>78</v>
      </c>
      <c r="AW204" s="13" t="s">
        <v>32</v>
      </c>
      <c r="AX204" s="13" t="s">
        <v>69</v>
      </c>
      <c r="AY204" s="230" t="s">
        <v>144</v>
      </c>
    </row>
    <row r="205" spans="1:51" s="13" customFormat="1" ht="12">
      <c r="A205" s="13"/>
      <c r="B205" s="220"/>
      <c r="C205" s="221"/>
      <c r="D205" s="213" t="s">
        <v>157</v>
      </c>
      <c r="E205" s="222" t="s">
        <v>19</v>
      </c>
      <c r="F205" s="223" t="s">
        <v>277</v>
      </c>
      <c r="G205" s="221"/>
      <c r="H205" s="224">
        <v>4.12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0" t="s">
        <v>157</v>
      </c>
      <c r="AU205" s="230" t="s">
        <v>78</v>
      </c>
      <c r="AV205" s="13" t="s">
        <v>78</v>
      </c>
      <c r="AW205" s="13" t="s">
        <v>32</v>
      </c>
      <c r="AX205" s="13" t="s">
        <v>69</v>
      </c>
      <c r="AY205" s="230" t="s">
        <v>144</v>
      </c>
    </row>
    <row r="206" spans="1:51" s="14" customFormat="1" ht="12">
      <c r="A206" s="14"/>
      <c r="B206" s="231"/>
      <c r="C206" s="232"/>
      <c r="D206" s="213" t="s">
        <v>157</v>
      </c>
      <c r="E206" s="233" t="s">
        <v>19</v>
      </c>
      <c r="F206" s="234" t="s">
        <v>159</v>
      </c>
      <c r="G206" s="232"/>
      <c r="H206" s="235">
        <v>53.44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1" t="s">
        <v>157</v>
      </c>
      <c r="AU206" s="241" t="s">
        <v>78</v>
      </c>
      <c r="AV206" s="14" t="s">
        <v>152</v>
      </c>
      <c r="AW206" s="14" t="s">
        <v>32</v>
      </c>
      <c r="AX206" s="14" t="s">
        <v>74</v>
      </c>
      <c r="AY206" s="241" t="s">
        <v>144</v>
      </c>
    </row>
    <row r="207" spans="1:65" s="2" customFormat="1" ht="24.15" customHeight="1">
      <c r="A207" s="38"/>
      <c r="B207" s="39"/>
      <c r="C207" s="200" t="s">
        <v>265</v>
      </c>
      <c r="D207" s="200" t="s">
        <v>147</v>
      </c>
      <c r="E207" s="201" t="s">
        <v>278</v>
      </c>
      <c r="F207" s="202" t="s">
        <v>279</v>
      </c>
      <c r="G207" s="203" t="s">
        <v>162</v>
      </c>
      <c r="H207" s="204">
        <v>49.32</v>
      </c>
      <c r="I207" s="205"/>
      <c r="J207" s="206">
        <f>ROUND(I207*H207,2)</f>
        <v>0</v>
      </c>
      <c r="K207" s="202" t="s">
        <v>151</v>
      </c>
      <c r="L207" s="44"/>
      <c r="M207" s="207" t="s">
        <v>19</v>
      </c>
      <c r="N207" s="208" t="s">
        <v>40</v>
      </c>
      <c r="O207" s="84"/>
      <c r="P207" s="209">
        <f>O207*H207</f>
        <v>0</v>
      </c>
      <c r="Q207" s="209">
        <v>0.02048</v>
      </c>
      <c r="R207" s="209">
        <f>Q207*H207</f>
        <v>1.0100736000000001</v>
      </c>
      <c r="S207" s="209">
        <v>0</v>
      </c>
      <c r="T207" s="21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1" t="s">
        <v>152</v>
      </c>
      <c r="AT207" s="211" t="s">
        <v>147</v>
      </c>
      <c r="AU207" s="211" t="s">
        <v>78</v>
      </c>
      <c r="AY207" s="17" t="s">
        <v>144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7" t="s">
        <v>74</v>
      </c>
      <c r="BK207" s="212">
        <f>ROUND(I207*H207,2)</f>
        <v>0</v>
      </c>
      <c r="BL207" s="17" t="s">
        <v>152</v>
      </c>
      <c r="BM207" s="211" t="s">
        <v>280</v>
      </c>
    </row>
    <row r="208" spans="1:47" s="2" customFormat="1" ht="12">
      <c r="A208" s="38"/>
      <c r="B208" s="39"/>
      <c r="C208" s="40"/>
      <c r="D208" s="213" t="s">
        <v>153</v>
      </c>
      <c r="E208" s="40"/>
      <c r="F208" s="214" t="s">
        <v>281</v>
      </c>
      <c r="G208" s="40"/>
      <c r="H208" s="40"/>
      <c r="I208" s="215"/>
      <c r="J208" s="40"/>
      <c r="K208" s="40"/>
      <c r="L208" s="44"/>
      <c r="M208" s="216"/>
      <c r="N208" s="217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153</v>
      </c>
      <c r="AU208" s="17" t="s">
        <v>78</v>
      </c>
    </row>
    <row r="209" spans="1:47" s="2" customFormat="1" ht="12">
      <c r="A209" s="38"/>
      <c r="B209" s="39"/>
      <c r="C209" s="40"/>
      <c r="D209" s="218" t="s">
        <v>155</v>
      </c>
      <c r="E209" s="40"/>
      <c r="F209" s="219" t="s">
        <v>282</v>
      </c>
      <c r="G209" s="40"/>
      <c r="H209" s="40"/>
      <c r="I209" s="215"/>
      <c r="J209" s="40"/>
      <c r="K209" s="40"/>
      <c r="L209" s="44"/>
      <c r="M209" s="216"/>
      <c r="N209" s="217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155</v>
      </c>
      <c r="AU209" s="17" t="s">
        <v>78</v>
      </c>
    </row>
    <row r="210" spans="1:65" s="2" customFormat="1" ht="24.15" customHeight="1">
      <c r="A210" s="38"/>
      <c r="B210" s="39"/>
      <c r="C210" s="200" t="s">
        <v>7</v>
      </c>
      <c r="D210" s="200" t="s">
        <v>147</v>
      </c>
      <c r="E210" s="201" t="s">
        <v>283</v>
      </c>
      <c r="F210" s="202" t="s">
        <v>284</v>
      </c>
      <c r="G210" s="203" t="s">
        <v>162</v>
      </c>
      <c r="H210" s="204">
        <v>7.48</v>
      </c>
      <c r="I210" s="205"/>
      <c r="J210" s="206">
        <f>ROUND(I210*H210,2)</f>
        <v>0</v>
      </c>
      <c r="K210" s="202" t="s">
        <v>151</v>
      </c>
      <c r="L210" s="44"/>
      <c r="M210" s="207" t="s">
        <v>19</v>
      </c>
      <c r="N210" s="208" t="s">
        <v>40</v>
      </c>
      <c r="O210" s="84"/>
      <c r="P210" s="209">
        <f>O210*H210</f>
        <v>0</v>
      </c>
      <c r="Q210" s="209">
        <v>0.0147</v>
      </c>
      <c r="R210" s="209">
        <f>Q210*H210</f>
        <v>0.109956</v>
      </c>
      <c r="S210" s="209">
        <v>0</v>
      </c>
      <c r="T210" s="21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1" t="s">
        <v>152</v>
      </c>
      <c r="AT210" s="211" t="s">
        <v>147</v>
      </c>
      <c r="AU210" s="211" t="s">
        <v>78</v>
      </c>
      <c r="AY210" s="17" t="s">
        <v>144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7" t="s">
        <v>74</v>
      </c>
      <c r="BK210" s="212">
        <f>ROUND(I210*H210,2)</f>
        <v>0</v>
      </c>
      <c r="BL210" s="17" t="s">
        <v>152</v>
      </c>
      <c r="BM210" s="211" t="s">
        <v>285</v>
      </c>
    </row>
    <row r="211" spans="1:47" s="2" customFormat="1" ht="12">
      <c r="A211" s="38"/>
      <c r="B211" s="39"/>
      <c r="C211" s="40"/>
      <c r="D211" s="213" t="s">
        <v>153</v>
      </c>
      <c r="E211" s="40"/>
      <c r="F211" s="214" t="s">
        <v>286</v>
      </c>
      <c r="G211" s="40"/>
      <c r="H211" s="40"/>
      <c r="I211" s="215"/>
      <c r="J211" s="40"/>
      <c r="K211" s="40"/>
      <c r="L211" s="44"/>
      <c r="M211" s="216"/>
      <c r="N211" s="217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153</v>
      </c>
      <c r="AU211" s="17" t="s">
        <v>78</v>
      </c>
    </row>
    <row r="212" spans="1:47" s="2" customFormat="1" ht="12">
      <c r="A212" s="38"/>
      <c r="B212" s="39"/>
      <c r="C212" s="40"/>
      <c r="D212" s="218" t="s">
        <v>155</v>
      </c>
      <c r="E212" s="40"/>
      <c r="F212" s="219" t="s">
        <v>287</v>
      </c>
      <c r="G212" s="40"/>
      <c r="H212" s="40"/>
      <c r="I212" s="215"/>
      <c r="J212" s="40"/>
      <c r="K212" s="40"/>
      <c r="L212" s="44"/>
      <c r="M212" s="216"/>
      <c r="N212" s="217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155</v>
      </c>
      <c r="AU212" s="17" t="s">
        <v>78</v>
      </c>
    </row>
    <row r="213" spans="1:51" s="13" customFormat="1" ht="12">
      <c r="A213" s="13"/>
      <c r="B213" s="220"/>
      <c r="C213" s="221"/>
      <c r="D213" s="213" t="s">
        <v>157</v>
      </c>
      <c r="E213" s="222" t="s">
        <v>19</v>
      </c>
      <c r="F213" s="223" t="s">
        <v>288</v>
      </c>
      <c r="G213" s="221"/>
      <c r="H213" s="224">
        <v>7.48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0" t="s">
        <v>157</v>
      </c>
      <c r="AU213" s="230" t="s">
        <v>78</v>
      </c>
      <c r="AV213" s="13" t="s">
        <v>78</v>
      </c>
      <c r="AW213" s="13" t="s">
        <v>32</v>
      </c>
      <c r="AX213" s="13" t="s">
        <v>74</v>
      </c>
      <c r="AY213" s="230" t="s">
        <v>144</v>
      </c>
    </row>
    <row r="214" spans="1:65" s="2" customFormat="1" ht="24.15" customHeight="1">
      <c r="A214" s="38"/>
      <c r="B214" s="39"/>
      <c r="C214" s="200" t="s">
        <v>280</v>
      </c>
      <c r="D214" s="200" t="s">
        <v>147</v>
      </c>
      <c r="E214" s="201" t="s">
        <v>289</v>
      </c>
      <c r="F214" s="202" t="s">
        <v>290</v>
      </c>
      <c r="G214" s="203" t="s">
        <v>162</v>
      </c>
      <c r="H214" s="204">
        <v>176.96</v>
      </c>
      <c r="I214" s="205"/>
      <c r="J214" s="206">
        <f>ROUND(I214*H214,2)</f>
        <v>0</v>
      </c>
      <c r="K214" s="202" t="s">
        <v>151</v>
      </c>
      <c r="L214" s="44"/>
      <c r="M214" s="207" t="s">
        <v>19</v>
      </c>
      <c r="N214" s="208" t="s">
        <v>40</v>
      </c>
      <c r="O214" s="84"/>
      <c r="P214" s="209">
        <f>O214*H214</f>
        <v>0</v>
      </c>
      <c r="Q214" s="209">
        <v>0.0052</v>
      </c>
      <c r="R214" s="209">
        <f>Q214*H214</f>
        <v>0.920192</v>
      </c>
      <c r="S214" s="209">
        <v>0</v>
      </c>
      <c r="T214" s="21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1" t="s">
        <v>152</v>
      </c>
      <c r="AT214" s="211" t="s">
        <v>147</v>
      </c>
      <c r="AU214" s="211" t="s">
        <v>78</v>
      </c>
      <c r="AY214" s="17" t="s">
        <v>144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7" t="s">
        <v>74</v>
      </c>
      <c r="BK214" s="212">
        <f>ROUND(I214*H214,2)</f>
        <v>0</v>
      </c>
      <c r="BL214" s="17" t="s">
        <v>152</v>
      </c>
      <c r="BM214" s="211" t="s">
        <v>291</v>
      </c>
    </row>
    <row r="215" spans="1:47" s="2" customFormat="1" ht="12">
      <c r="A215" s="38"/>
      <c r="B215" s="39"/>
      <c r="C215" s="40"/>
      <c r="D215" s="213" t="s">
        <v>153</v>
      </c>
      <c r="E215" s="40"/>
      <c r="F215" s="214" t="s">
        <v>292</v>
      </c>
      <c r="G215" s="40"/>
      <c r="H215" s="40"/>
      <c r="I215" s="215"/>
      <c r="J215" s="40"/>
      <c r="K215" s="40"/>
      <c r="L215" s="44"/>
      <c r="M215" s="216"/>
      <c r="N215" s="217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153</v>
      </c>
      <c r="AU215" s="17" t="s">
        <v>78</v>
      </c>
    </row>
    <row r="216" spans="1:47" s="2" customFormat="1" ht="12">
      <c r="A216" s="38"/>
      <c r="B216" s="39"/>
      <c r="C216" s="40"/>
      <c r="D216" s="218" t="s">
        <v>155</v>
      </c>
      <c r="E216" s="40"/>
      <c r="F216" s="219" t="s">
        <v>293</v>
      </c>
      <c r="G216" s="40"/>
      <c r="H216" s="40"/>
      <c r="I216" s="215"/>
      <c r="J216" s="40"/>
      <c r="K216" s="40"/>
      <c r="L216" s="44"/>
      <c r="M216" s="216"/>
      <c r="N216" s="217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155</v>
      </c>
      <c r="AU216" s="17" t="s">
        <v>78</v>
      </c>
    </row>
    <row r="217" spans="1:51" s="13" customFormat="1" ht="12">
      <c r="A217" s="13"/>
      <c r="B217" s="220"/>
      <c r="C217" s="221"/>
      <c r="D217" s="213" t="s">
        <v>157</v>
      </c>
      <c r="E217" s="222" t="s">
        <v>19</v>
      </c>
      <c r="F217" s="223" t="s">
        <v>239</v>
      </c>
      <c r="G217" s="221"/>
      <c r="H217" s="224">
        <v>176.96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0" t="s">
        <v>157</v>
      </c>
      <c r="AU217" s="230" t="s">
        <v>78</v>
      </c>
      <c r="AV217" s="13" t="s">
        <v>78</v>
      </c>
      <c r="AW217" s="13" t="s">
        <v>32</v>
      </c>
      <c r="AX217" s="13" t="s">
        <v>69</v>
      </c>
      <c r="AY217" s="230" t="s">
        <v>144</v>
      </c>
    </row>
    <row r="218" spans="1:65" s="2" customFormat="1" ht="24.15" customHeight="1">
      <c r="A218" s="38"/>
      <c r="B218" s="39"/>
      <c r="C218" s="200" t="s">
        <v>294</v>
      </c>
      <c r="D218" s="200" t="s">
        <v>147</v>
      </c>
      <c r="E218" s="201" t="s">
        <v>295</v>
      </c>
      <c r="F218" s="202" t="s">
        <v>296</v>
      </c>
      <c r="G218" s="203" t="s">
        <v>162</v>
      </c>
      <c r="H218" s="204">
        <v>482.857</v>
      </c>
      <c r="I218" s="205"/>
      <c r="J218" s="206">
        <f>ROUND(I218*H218,2)</f>
        <v>0</v>
      </c>
      <c r="K218" s="202" t="s">
        <v>151</v>
      </c>
      <c r="L218" s="44"/>
      <c r="M218" s="207" t="s">
        <v>19</v>
      </c>
      <c r="N218" s="208" t="s">
        <v>40</v>
      </c>
      <c r="O218" s="84"/>
      <c r="P218" s="209">
        <f>O218*H218</f>
        <v>0</v>
      </c>
      <c r="Q218" s="209">
        <v>0.004</v>
      </c>
      <c r="R218" s="209">
        <f>Q218*H218</f>
        <v>1.9314280000000001</v>
      </c>
      <c r="S218" s="209">
        <v>0</v>
      </c>
      <c r="T218" s="21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1" t="s">
        <v>152</v>
      </c>
      <c r="AT218" s="211" t="s">
        <v>147</v>
      </c>
      <c r="AU218" s="211" t="s">
        <v>78</v>
      </c>
      <c r="AY218" s="17" t="s">
        <v>144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74</v>
      </c>
      <c r="BK218" s="212">
        <f>ROUND(I218*H218,2)</f>
        <v>0</v>
      </c>
      <c r="BL218" s="17" t="s">
        <v>152</v>
      </c>
      <c r="BM218" s="211" t="s">
        <v>297</v>
      </c>
    </row>
    <row r="219" spans="1:47" s="2" customFormat="1" ht="12">
      <c r="A219" s="38"/>
      <c r="B219" s="39"/>
      <c r="C219" s="40"/>
      <c r="D219" s="213" t="s">
        <v>153</v>
      </c>
      <c r="E219" s="40"/>
      <c r="F219" s="214" t="s">
        <v>298</v>
      </c>
      <c r="G219" s="40"/>
      <c r="H219" s="40"/>
      <c r="I219" s="215"/>
      <c r="J219" s="40"/>
      <c r="K219" s="40"/>
      <c r="L219" s="44"/>
      <c r="M219" s="216"/>
      <c r="N219" s="217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153</v>
      </c>
      <c r="AU219" s="17" t="s">
        <v>78</v>
      </c>
    </row>
    <row r="220" spans="1:47" s="2" customFormat="1" ht="12">
      <c r="A220" s="38"/>
      <c r="B220" s="39"/>
      <c r="C220" s="40"/>
      <c r="D220" s="218" t="s">
        <v>155</v>
      </c>
      <c r="E220" s="40"/>
      <c r="F220" s="219" t="s">
        <v>299</v>
      </c>
      <c r="G220" s="40"/>
      <c r="H220" s="40"/>
      <c r="I220" s="215"/>
      <c r="J220" s="40"/>
      <c r="K220" s="40"/>
      <c r="L220" s="44"/>
      <c r="M220" s="216"/>
      <c r="N220" s="217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155</v>
      </c>
      <c r="AU220" s="17" t="s">
        <v>78</v>
      </c>
    </row>
    <row r="221" spans="1:65" s="2" customFormat="1" ht="16.5" customHeight="1">
      <c r="A221" s="38"/>
      <c r="B221" s="39"/>
      <c r="C221" s="200" t="s">
        <v>300</v>
      </c>
      <c r="D221" s="200" t="s">
        <v>147</v>
      </c>
      <c r="E221" s="201" t="s">
        <v>301</v>
      </c>
      <c r="F221" s="202" t="s">
        <v>302</v>
      </c>
      <c r="G221" s="203" t="s">
        <v>162</v>
      </c>
      <c r="H221" s="204">
        <v>8.064</v>
      </c>
      <c r="I221" s="205"/>
      <c r="J221" s="206">
        <f>ROUND(I221*H221,2)</f>
        <v>0</v>
      </c>
      <c r="K221" s="202" t="s">
        <v>151</v>
      </c>
      <c r="L221" s="44"/>
      <c r="M221" s="207" t="s">
        <v>19</v>
      </c>
      <c r="N221" s="208" t="s">
        <v>40</v>
      </c>
      <c r="O221" s="84"/>
      <c r="P221" s="209">
        <f>O221*H221</f>
        <v>0</v>
      </c>
      <c r="Q221" s="209">
        <v>0.0296</v>
      </c>
      <c r="R221" s="209">
        <f>Q221*H221</f>
        <v>0.2386944</v>
      </c>
      <c r="S221" s="209">
        <v>0</v>
      </c>
      <c r="T221" s="21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1" t="s">
        <v>152</v>
      </c>
      <c r="AT221" s="211" t="s">
        <v>147</v>
      </c>
      <c r="AU221" s="211" t="s">
        <v>78</v>
      </c>
      <c r="AY221" s="17" t="s">
        <v>144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7" t="s">
        <v>74</v>
      </c>
      <c r="BK221" s="212">
        <f>ROUND(I221*H221,2)</f>
        <v>0</v>
      </c>
      <c r="BL221" s="17" t="s">
        <v>152</v>
      </c>
      <c r="BM221" s="211" t="s">
        <v>303</v>
      </c>
    </row>
    <row r="222" spans="1:47" s="2" customFormat="1" ht="12">
      <c r="A222" s="38"/>
      <c r="B222" s="39"/>
      <c r="C222" s="40"/>
      <c r="D222" s="213" t="s">
        <v>153</v>
      </c>
      <c r="E222" s="40"/>
      <c r="F222" s="214" t="s">
        <v>304</v>
      </c>
      <c r="G222" s="40"/>
      <c r="H222" s="40"/>
      <c r="I222" s="215"/>
      <c r="J222" s="40"/>
      <c r="K222" s="40"/>
      <c r="L222" s="44"/>
      <c r="M222" s="216"/>
      <c r="N222" s="217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153</v>
      </c>
      <c r="AU222" s="17" t="s">
        <v>78</v>
      </c>
    </row>
    <row r="223" spans="1:47" s="2" customFormat="1" ht="12">
      <c r="A223" s="38"/>
      <c r="B223" s="39"/>
      <c r="C223" s="40"/>
      <c r="D223" s="218" t="s">
        <v>155</v>
      </c>
      <c r="E223" s="40"/>
      <c r="F223" s="219" t="s">
        <v>305</v>
      </c>
      <c r="G223" s="40"/>
      <c r="H223" s="40"/>
      <c r="I223" s="215"/>
      <c r="J223" s="40"/>
      <c r="K223" s="40"/>
      <c r="L223" s="44"/>
      <c r="M223" s="216"/>
      <c r="N223" s="217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155</v>
      </c>
      <c r="AU223" s="17" t="s">
        <v>78</v>
      </c>
    </row>
    <row r="224" spans="1:51" s="13" customFormat="1" ht="12">
      <c r="A224" s="13"/>
      <c r="B224" s="220"/>
      <c r="C224" s="221"/>
      <c r="D224" s="213" t="s">
        <v>157</v>
      </c>
      <c r="E224" s="222" t="s">
        <v>19</v>
      </c>
      <c r="F224" s="223" t="s">
        <v>306</v>
      </c>
      <c r="G224" s="221"/>
      <c r="H224" s="224">
        <v>1.17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0" t="s">
        <v>157</v>
      </c>
      <c r="AU224" s="230" t="s">
        <v>78</v>
      </c>
      <c r="AV224" s="13" t="s">
        <v>78</v>
      </c>
      <c r="AW224" s="13" t="s">
        <v>32</v>
      </c>
      <c r="AX224" s="13" t="s">
        <v>69</v>
      </c>
      <c r="AY224" s="230" t="s">
        <v>144</v>
      </c>
    </row>
    <row r="225" spans="1:51" s="13" customFormat="1" ht="12">
      <c r="A225" s="13"/>
      <c r="B225" s="220"/>
      <c r="C225" s="221"/>
      <c r="D225" s="213" t="s">
        <v>157</v>
      </c>
      <c r="E225" s="222" t="s">
        <v>19</v>
      </c>
      <c r="F225" s="223" t="s">
        <v>307</v>
      </c>
      <c r="G225" s="221"/>
      <c r="H225" s="224">
        <v>6.894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0" t="s">
        <v>157</v>
      </c>
      <c r="AU225" s="230" t="s">
        <v>78</v>
      </c>
      <c r="AV225" s="13" t="s">
        <v>78</v>
      </c>
      <c r="AW225" s="13" t="s">
        <v>32</v>
      </c>
      <c r="AX225" s="13" t="s">
        <v>69</v>
      </c>
      <c r="AY225" s="230" t="s">
        <v>144</v>
      </c>
    </row>
    <row r="226" spans="1:65" s="2" customFormat="1" ht="24.15" customHeight="1">
      <c r="A226" s="38"/>
      <c r="B226" s="39"/>
      <c r="C226" s="200" t="s">
        <v>308</v>
      </c>
      <c r="D226" s="200" t="s">
        <v>147</v>
      </c>
      <c r="E226" s="201" t="s">
        <v>309</v>
      </c>
      <c r="F226" s="202" t="s">
        <v>310</v>
      </c>
      <c r="G226" s="203" t="s">
        <v>162</v>
      </c>
      <c r="H226" s="204">
        <v>482.857</v>
      </c>
      <c r="I226" s="205"/>
      <c r="J226" s="206">
        <f>ROUND(I226*H226,2)</f>
        <v>0</v>
      </c>
      <c r="K226" s="202" t="s">
        <v>151</v>
      </c>
      <c r="L226" s="44"/>
      <c r="M226" s="207" t="s">
        <v>19</v>
      </c>
      <c r="N226" s="208" t="s">
        <v>40</v>
      </c>
      <c r="O226" s="84"/>
      <c r="P226" s="209">
        <f>O226*H226</f>
        <v>0</v>
      </c>
      <c r="Q226" s="209">
        <v>0.0156</v>
      </c>
      <c r="R226" s="209">
        <f>Q226*H226</f>
        <v>7.5325692</v>
      </c>
      <c r="S226" s="209">
        <v>0</v>
      </c>
      <c r="T226" s="21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1" t="s">
        <v>152</v>
      </c>
      <c r="AT226" s="211" t="s">
        <v>147</v>
      </c>
      <c r="AU226" s="211" t="s">
        <v>78</v>
      </c>
      <c r="AY226" s="17" t="s">
        <v>144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7" t="s">
        <v>74</v>
      </c>
      <c r="BK226" s="212">
        <f>ROUND(I226*H226,2)</f>
        <v>0</v>
      </c>
      <c r="BL226" s="17" t="s">
        <v>152</v>
      </c>
      <c r="BM226" s="211" t="s">
        <v>311</v>
      </c>
    </row>
    <row r="227" spans="1:47" s="2" customFormat="1" ht="12">
      <c r="A227" s="38"/>
      <c r="B227" s="39"/>
      <c r="C227" s="40"/>
      <c r="D227" s="213" t="s">
        <v>153</v>
      </c>
      <c r="E227" s="40"/>
      <c r="F227" s="214" t="s">
        <v>312</v>
      </c>
      <c r="G227" s="40"/>
      <c r="H227" s="40"/>
      <c r="I227" s="215"/>
      <c r="J227" s="40"/>
      <c r="K227" s="40"/>
      <c r="L227" s="44"/>
      <c r="M227" s="216"/>
      <c r="N227" s="217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153</v>
      </c>
      <c r="AU227" s="17" t="s">
        <v>78</v>
      </c>
    </row>
    <row r="228" spans="1:47" s="2" customFormat="1" ht="12">
      <c r="A228" s="38"/>
      <c r="B228" s="39"/>
      <c r="C228" s="40"/>
      <c r="D228" s="218" t="s">
        <v>155</v>
      </c>
      <c r="E228" s="40"/>
      <c r="F228" s="219" t="s">
        <v>313</v>
      </c>
      <c r="G228" s="40"/>
      <c r="H228" s="40"/>
      <c r="I228" s="215"/>
      <c r="J228" s="40"/>
      <c r="K228" s="40"/>
      <c r="L228" s="44"/>
      <c r="M228" s="216"/>
      <c r="N228" s="217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155</v>
      </c>
      <c r="AU228" s="17" t="s">
        <v>78</v>
      </c>
    </row>
    <row r="229" spans="1:51" s="13" customFormat="1" ht="12">
      <c r="A229" s="13"/>
      <c r="B229" s="220"/>
      <c r="C229" s="221"/>
      <c r="D229" s="213" t="s">
        <v>157</v>
      </c>
      <c r="E229" s="222" t="s">
        <v>19</v>
      </c>
      <c r="F229" s="223" t="s">
        <v>268</v>
      </c>
      <c r="G229" s="221"/>
      <c r="H229" s="224">
        <v>384.307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0" t="s">
        <v>157</v>
      </c>
      <c r="AU229" s="230" t="s">
        <v>78</v>
      </c>
      <c r="AV229" s="13" t="s">
        <v>78</v>
      </c>
      <c r="AW229" s="13" t="s">
        <v>32</v>
      </c>
      <c r="AX229" s="13" t="s">
        <v>69</v>
      </c>
      <c r="AY229" s="230" t="s">
        <v>144</v>
      </c>
    </row>
    <row r="230" spans="1:51" s="13" customFormat="1" ht="12">
      <c r="A230" s="13"/>
      <c r="B230" s="220"/>
      <c r="C230" s="221"/>
      <c r="D230" s="213" t="s">
        <v>157</v>
      </c>
      <c r="E230" s="222" t="s">
        <v>19</v>
      </c>
      <c r="F230" s="223" t="s">
        <v>314</v>
      </c>
      <c r="G230" s="221"/>
      <c r="H230" s="224">
        <v>106.03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157</v>
      </c>
      <c r="AU230" s="230" t="s">
        <v>78</v>
      </c>
      <c r="AV230" s="13" t="s">
        <v>78</v>
      </c>
      <c r="AW230" s="13" t="s">
        <v>32</v>
      </c>
      <c r="AX230" s="13" t="s">
        <v>69</v>
      </c>
      <c r="AY230" s="230" t="s">
        <v>144</v>
      </c>
    </row>
    <row r="231" spans="1:51" s="13" customFormat="1" ht="12">
      <c r="A231" s="13"/>
      <c r="B231" s="220"/>
      <c r="C231" s="221"/>
      <c r="D231" s="213" t="s">
        <v>157</v>
      </c>
      <c r="E231" s="222" t="s">
        <v>19</v>
      </c>
      <c r="F231" s="223" t="s">
        <v>315</v>
      </c>
      <c r="G231" s="221"/>
      <c r="H231" s="224">
        <v>-7.48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0" t="s">
        <v>157</v>
      </c>
      <c r="AU231" s="230" t="s">
        <v>78</v>
      </c>
      <c r="AV231" s="13" t="s">
        <v>78</v>
      </c>
      <c r="AW231" s="13" t="s">
        <v>32</v>
      </c>
      <c r="AX231" s="13" t="s">
        <v>69</v>
      </c>
      <c r="AY231" s="230" t="s">
        <v>144</v>
      </c>
    </row>
    <row r="232" spans="1:65" s="2" customFormat="1" ht="24.15" customHeight="1">
      <c r="A232" s="38"/>
      <c r="B232" s="39"/>
      <c r="C232" s="200" t="s">
        <v>285</v>
      </c>
      <c r="D232" s="200" t="s">
        <v>147</v>
      </c>
      <c r="E232" s="201" t="s">
        <v>316</v>
      </c>
      <c r="F232" s="202" t="s">
        <v>317</v>
      </c>
      <c r="G232" s="203" t="s">
        <v>162</v>
      </c>
      <c r="H232" s="204">
        <v>482.857</v>
      </c>
      <c r="I232" s="205"/>
      <c r="J232" s="206">
        <f>ROUND(I232*H232,2)</f>
        <v>0</v>
      </c>
      <c r="K232" s="202" t="s">
        <v>151</v>
      </c>
      <c r="L232" s="44"/>
      <c r="M232" s="207" t="s">
        <v>19</v>
      </c>
      <c r="N232" s="208" t="s">
        <v>40</v>
      </c>
      <c r="O232" s="84"/>
      <c r="P232" s="209">
        <f>O232*H232</f>
        <v>0</v>
      </c>
      <c r="Q232" s="209">
        <v>0.0174</v>
      </c>
      <c r="R232" s="209">
        <f>Q232*H232</f>
        <v>8.4017118</v>
      </c>
      <c r="S232" s="209">
        <v>0</v>
      </c>
      <c r="T232" s="21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1" t="s">
        <v>152</v>
      </c>
      <c r="AT232" s="211" t="s">
        <v>147</v>
      </c>
      <c r="AU232" s="211" t="s">
        <v>78</v>
      </c>
      <c r="AY232" s="17" t="s">
        <v>144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" t="s">
        <v>74</v>
      </c>
      <c r="BK232" s="212">
        <f>ROUND(I232*H232,2)</f>
        <v>0</v>
      </c>
      <c r="BL232" s="17" t="s">
        <v>152</v>
      </c>
      <c r="BM232" s="211" t="s">
        <v>318</v>
      </c>
    </row>
    <row r="233" spans="1:47" s="2" customFormat="1" ht="12">
      <c r="A233" s="38"/>
      <c r="B233" s="39"/>
      <c r="C233" s="40"/>
      <c r="D233" s="213" t="s">
        <v>153</v>
      </c>
      <c r="E233" s="40"/>
      <c r="F233" s="214" t="s">
        <v>319</v>
      </c>
      <c r="G233" s="40"/>
      <c r="H233" s="40"/>
      <c r="I233" s="215"/>
      <c r="J233" s="40"/>
      <c r="K233" s="40"/>
      <c r="L233" s="44"/>
      <c r="M233" s="216"/>
      <c r="N233" s="217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153</v>
      </c>
      <c r="AU233" s="17" t="s">
        <v>78</v>
      </c>
    </row>
    <row r="234" spans="1:47" s="2" customFormat="1" ht="12">
      <c r="A234" s="38"/>
      <c r="B234" s="39"/>
      <c r="C234" s="40"/>
      <c r="D234" s="218" t="s">
        <v>155</v>
      </c>
      <c r="E234" s="40"/>
      <c r="F234" s="219" t="s">
        <v>320</v>
      </c>
      <c r="G234" s="40"/>
      <c r="H234" s="40"/>
      <c r="I234" s="215"/>
      <c r="J234" s="40"/>
      <c r="K234" s="40"/>
      <c r="L234" s="44"/>
      <c r="M234" s="216"/>
      <c r="N234" s="217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155</v>
      </c>
      <c r="AU234" s="17" t="s">
        <v>78</v>
      </c>
    </row>
    <row r="235" spans="1:51" s="13" customFormat="1" ht="12">
      <c r="A235" s="13"/>
      <c r="B235" s="220"/>
      <c r="C235" s="221"/>
      <c r="D235" s="213" t="s">
        <v>157</v>
      </c>
      <c r="E235" s="222" t="s">
        <v>19</v>
      </c>
      <c r="F235" s="223" t="s">
        <v>268</v>
      </c>
      <c r="G235" s="221"/>
      <c r="H235" s="224">
        <v>384.307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0" t="s">
        <v>157</v>
      </c>
      <c r="AU235" s="230" t="s">
        <v>78</v>
      </c>
      <c r="AV235" s="13" t="s">
        <v>78</v>
      </c>
      <c r="AW235" s="13" t="s">
        <v>32</v>
      </c>
      <c r="AX235" s="13" t="s">
        <v>69</v>
      </c>
      <c r="AY235" s="230" t="s">
        <v>144</v>
      </c>
    </row>
    <row r="236" spans="1:51" s="13" customFormat="1" ht="12">
      <c r="A236" s="13"/>
      <c r="B236" s="220"/>
      <c r="C236" s="221"/>
      <c r="D236" s="213" t="s">
        <v>157</v>
      </c>
      <c r="E236" s="222" t="s">
        <v>19</v>
      </c>
      <c r="F236" s="223" t="s">
        <v>314</v>
      </c>
      <c r="G236" s="221"/>
      <c r="H236" s="224">
        <v>106.03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0" t="s">
        <v>157</v>
      </c>
      <c r="AU236" s="230" t="s">
        <v>78</v>
      </c>
      <c r="AV236" s="13" t="s">
        <v>78</v>
      </c>
      <c r="AW236" s="13" t="s">
        <v>32</v>
      </c>
      <c r="AX236" s="13" t="s">
        <v>69</v>
      </c>
      <c r="AY236" s="230" t="s">
        <v>144</v>
      </c>
    </row>
    <row r="237" spans="1:51" s="13" customFormat="1" ht="12">
      <c r="A237" s="13"/>
      <c r="B237" s="220"/>
      <c r="C237" s="221"/>
      <c r="D237" s="213" t="s">
        <v>157</v>
      </c>
      <c r="E237" s="222" t="s">
        <v>19</v>
      </c>
      <c r="F237" s="223" t="s">
        <v>269</v>
      </c>
      <c r="G237" s="221"/>
      <c r="H237" s="224">
        <v>-7.48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0" t="s">
        <v>157</v>
      </c>
      <c r="AU237" s="230" t="s">
        <v>78</v>
      </c>
      <c r="AV237" s="13" t="s">
        <v>78</v>
      </c>
      <c r="AW237" s="13" t="s">
        <v>32</v>
      </c>
      <c r="AX237" s="13" t="s">
        <v>69</v>
      </c>
      <c r="AY237" s="230" t="s">
        <v>144</v>
      </c>
    </row>
    <row r="238" spans="1:65" s="2" customFormat="1" ht="16.5" customHeight="1">
      <c r="A238" s="38"/>
      <c r="B238" s="39"/>
      <c r="C238" s="200" t="s">
        <v>321</v>
      </c>
      <c r="D238" s="200" t="s">
        <v>147</v>
      </c>
      <c r="E238" s="201" t="s">
        <v>322</v>
      </c>
      <c r="F238" s="202" t="s">
        <v>323</v>
      </c>
      <c r="G238" s="203" t="s">
        <v>162</v>
      </c>
      <c r="H238" s="204">
        <v>0.57</v>
      </c>
      <c r="I238" s="205"/>
      <c r="J238" s="206">
        <f>ROUND(I238*H238,2)</f>
        <v>0</v>
      </c>
      <c r="K238" s="202" t="s">
        <v>151</v>
      </c>
      <c r="L238" s="44"/>
      <c r="M238" s="207" t="s">
        <v>19</v>
      </c>
      <c r="N238" s="208" t="s">
        <v>40</v>
      </c>
      <c r="O238" s="84"/>
      <c r="P238" s="209">
        <f>O238*H238</f>
        <v>0</v>
      </c>
      <c r="Q238" s="209">
        <v>0.00085</v>
      </c>
      <c r="R238" s="209">
        <f>Q238*H238</f>
        <v>0.0004844999999999999</v>
      </c>
      <c r="S238" s="209">
        <v>0</v>
      </c>
      <c r="T238" s="21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1" t="s">
        <v>152</v>
      </c>
      <c r="AT238" s="211" t="s">
        <v>147</v>
      </c>
      <c r="AU238" s="211" t="s">
        <v>78</v>
      </c>
      <c r="AY238" s="17" t="s">
        <v>144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74</v>
      </c>
      <c r="BK238" s="212">
        <f>ROUND(I238*H238,2)</f>
        <v>0</v>
      </c>
      <c r="BL238" s="17" t="s">
        <v>152</v>
      </c>
      <c r="BM238" s="211" t="s">
        <v>324</v>
      </c>
    </row>
    <row r="239" spans="1:47" s="2" customFormat="1" ht="12">
      <c r="A239" s="38"/>
      <c r="B239" s="39"/>
      <c r="C239" s="40"/>
      <c r="D239" s="213" t="s">
        <v>153</v>
      </c>
      <c r="E239" s="40"/>
      <c r="F239" s="214" t="s">
        <v>325</v>
      </c>
      <c r="G239" s="40"/>
      <c r="H239" s="40"/>
      <c r="I239" s="215"/>
      <c r="J239" s="40"/>
      <c r="K239" s="40"/>
      <c r="L239" s="44"/>
      <c r="M239" s="216"/>
      <c r="N239" s="217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153</v>
      </c>
      <c r="AU239" s="17" t="s">
        <v>78</v>
      </c>
    </row>
    <row r="240" spans="1:47" s="2" customFormat="1" ht="12">
      <c r="A240" s="38"/>
      <c r="B240" s="39"/>
      <c r="C240" s="40"/>
      <c r="D240" s="218" t="s">
        <v>155</v>
      </c>
      <c r="E240" s="40"/>
      <c r="F240" s="219" t="s">
        <v>326</v>
      </c>
      <c r="G240" s="40"/>
      <c r="H240" s="40"/>
      <c r="I240" s="215"/>
      <c r="J240" s="40"/>
      <c r="K240" s="40"/>
      <c r="L240" s="44"/>
      <c r="M240" s="216"/>
      <c r="N240" s="217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155</v>
      </c>
      <c r="AU240" s="17" t="s">
        <v>78</v>
      </c>
    </row>
    <row r="241" spans="1:51" s="13" customFormat="1" ht="12">
      <c r="A241" s="13"/>
      <c r="B241" s="220"/>
      <c r="C241" s="221"/>
      <c r="D241" s="213" t="s">
        <v>157</v>
      </c>
      <c r="E241" s="222" t="s">
        <v>19</v>
      </c>
      <c r="F241" s="223" t="s">
        <v>327</v>
      </c>
      <c r="G241" s="221"/>
      <c r="H241" s="224">
        <v>0.57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0" t="s">
        <v>157</v>
      </c>
      <c r="AU241" s="230" t="s">
        <v>78</v>
      </c>
      <c r="AV241" s="13" t="s">
        <v>78</v>
      </c>
      <c r="AW241" s="13" t="s">
        <v>32</v>
      </c>
      <c r="AX241" s="13" t="s">
        <v>69</v>
      </c>
      <c r="AY241" s="230" t="s">
        <v>144</v>
      </c>
    </row>
    <row r="242" spans="1:51" s="14" customFormat="1" ht="12">
      <c r="A242" s="14"/>
      <c r="B242" s="231"/>
      <c r="C242" s="232"/>
      <c r="D242" s="213" t="s">
        <v>157</v>
      </c>
      <c r="E242" s="233" t="s">
        <v>19</v>
      </c>
      <c r="F242" s="234" t="s">
        <v>159</v>
      </c>
      <c r="G242" s="232"/>
      <c r="H242" s="235">
        <v>0.57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1" t="s">
        <v>157</v>
      </c>
      <c r="AU242" s="241" t="s">
        <v>78</v>
      </c>
      <c r="AV242" s="14" t="s">
        <v>152</v>
      </c>
      <c r="AW242" s="14" t="s">
        <v>32</v>
      </c>
      <c r="AX242" s="14" t="s">
        <v>74</v>
      </c>
      <c r="AY242" s="241" t="s">
        <v>144</v>
      </c>
    </row>
    <row r="243" spans="1:65" s="2" customFormat="1" ht="24.15" customHeight="1">
      <c r="A243" s="38"/>
      <c r="B243" s="39"/>
      <c r="C243" s="200" t="s">
        <v>291</v>
      </c>
      <c r="D243" s="200" t="s">
        <v>147</v>
      </c>
      <c r="E243" s="201" t="s">
        <v>328</v>
      </c>
      <c r="F243" s="202" t="s">
        <v>329</v>
      </c>
      <c r="G243" s="203" t="s">
        <v>190</v>
      </c>
      <c r="H243" s="204">
        <v>111.56</v>
      </c>
      <c r="I243" s="205"/>
      <c r="J243" s="206">
        <f>ROUND(I243*H243,2)</f>
        <v>0</v>
      </c>
      <c r="K243" s="202" t="s">
        <v>330</v>
      </c>
      <c r="L243" s="44"/>
      <c r="M243" s="207" t="s">
        <v>19</v>
      </c>
      <c r="N243" s="208" t="s">
        <v>40</v>
      </c>
      <c r="O243" s="84"/>
      <c r="P243" s="209">
        <f>O243*H243</f>
        <v>0</v>
      </c>
      <c r="Q243" s="209">
        <v>0.0015</v>
      </c>
      <c r="R243" s="209">
        <f>Q243*H243</f>
        <v>0.16734000000000002</v>
      </c>
      <c r="S243" s="209">
        <v>0</v>
      </c>
      <c r="T243" s="21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1" t="s">
        <v>152</v>
      </c>
      <c r="AT243" s="211" t="s">
        <v>147</v>
      </c>
      <c r="AU243" s="211" t="s">
        <v>78</v>
      </c>
      <c r="AY243" s="17" t="s">
        <v>144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7" t="s">
        <v>74</v>
      </c>
      <c r="BK243" s="212">
        <f>ROUND(I243*H243,2)</f>
        <v>0</v>
      </c>
      <c r="BL243" s="17" t="s">
        <v>152</v>
      </c>
      <c r="BM243" s="211" t="s">
        <v>331</v>
      </c>
    </row>
    <row r="244" spans="1:47" s="2" customFormat="1" ht="12">
      <c r="A244" s="38"/>
      <c r="B244" s="39"/>
      <c r="C244" s="40"/>
      <c r="D244" s="213" t="s">
        <v>153</v>
      </c>
      <c r="E244" s="40"/>
      <c r="F244" s="214" t="s">
        <v>332</v>
      </c>
      <c r="G244" s="40"/>
      <c r="H244" s="40"/>
      <c r="I244" s="215"/>
      <c r="J244" s="40"/>
      <c r="K244" s="40"/>
      <c r="L244" s="44"/>
      <c r="M244" s="216"/>
      <c r="N244" s="217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153</v>
      </c>
      <c r="AU244" s="17" t="s">
        <v>78</v>
      </c>
    </row>
    <row r="245" spans="1:47" s="2" customFormat="1" ht="12">
      <c r="A245" s="38"/>
      <c r="B245" s="39"/>
      <c r="C245" s="40"/>
      <c r="D245" s="218" t="s">
        <v>155</v>
      </c>
      <c r="E245" s="40"/>
      <c r="F245" s="219" t="s">
        <v>333</v>
      </c>
      <c r="G245" s="40"/>
      <c r="H245" s="40"/>
      <c r="I245" s="215"/>
      <c r="J245" s="40"/>
      <c r="K245" s="40"/>
      <c r="L245" s="44"/>
      <c r="M245" s="216"/>
      <c r="N245" s="217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155</v>
      </c>
      <c r="AU245" s="17" t="s">
        <v>78</v>
      </c>
    </row>
    <row r="246" spans="1:47" s="2" customFormat="1" ht="12">
      <c r="A246" s="38"/>
      <c r="B246" s="39"/>
      <c r="C246" s="40"/>
      <c r="D246" s="213" t="s">
        <v>334</v>
      </c>
      <c r="E246" s="40"/>
      <c r="F246" s="252" t="s">
        <v>335</v>
      </c>
      <c r="G246" s="40"/>
      <c r="H246" s="40"/>
      <c r="I246" s="215"/>
      <c r="J246" s="40"/>
      <c r="K246" s="40"/>
      <c r="L246" s="44"/>
      <c r="M246" s="216"/>
      <c r="N246" s="217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334</v>
      </c>
      <c r="AU246" s="17" t="s">
        <v>78</v>
      </c>
    </row>
    <row r="247" spans="1:51" s="15" customFormat="1" ht="12">
      <c r="A247" s="15"/>
      <c r="B247" s="253"/>
      <c r="C247" s="254"/>
      <c r="D247" s="213" t="s">
        <v>157</v>
      </c>
      <c r="E247" s="255" t="s">
        <v>19</v>
      </c>
      <c r="F247" s="256" t="s">
        <v>336</v>
      </c>
      <c r="G247" s="254"/>
      <c r="H247" s="255" t="s">
        <v>19</v>
      </c>
      <c r="I247" s="257"/>
      <c r="J247" s="254"/>
      <c r="K247" s="254"/>
      <c r="L247" s="258"/>
      <c r="M247" s="259"/>
      <c r="N247" s="260"/>
      <c r="O247" s="260"/>
      <c r="P247" s="260"/>
      <c r="Q247" s="260"/>
      <c r="R247" s="260"/>
      <c r="S247" s="260"/>
      <c r="T247" s="26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2" t="s">
        <v>157</v>
      </c>
      <c r="AU247" s="262" t="s">
        <v>78</v>
      </c>
      <c r="AV247" s="15" t="s">
        <v>74</v>
      </c>
      <c r="AW247" s="15" t="s">
        <v>32</v>
      </c>
      <c r="AX247" s="15" t="s">
        <v>69</v>
      </c>
      <c r="AY247" s="262" t="s">
        <v>144</v>
      </c>
    </row>
    <row r="248" spans="1:51" s="13" customFormat="1" ht="12">
      <c r="A248" s="13"/>
      <c r="B248" s="220"/>
      <c r="C248" s="221"/>
      <c r="D248" s="213" t="s">
        <v>157</v>
      </c>
      <c r="E248" s="222" t="s">
        <v>19</v>
      </c>
      <c r="F248" s="223" t="s">
        <v>337</v>
      </c>
      <c r="G248" s="221"/>
      <c r="H248" s="224">
        <v>7.8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0" t="s">
        <v>157</v>
      </c>
      <c r="AU248" s="230" t="s">
        <v>78</v>
      </c>
      <c r="AV248" s="13" t="s">
        <v>78</v>
      </c>
      <c r="AW248" s="13" t="s">
        <v>32</v>
      </c>
      <c r="AX248" s="13" t="s">
        <v>69</v>
      </c>
      <c r="AY248" s="230" t="s">
        <v>144</v>
      </c>
    </row>
    <row r="249" spans="1:51" s="13" customFormat="1" ht="12">
      <c r="A249" s="13"/>
      <c r="B249" s="220"/>
      <c r="C249" s="221"/>
      <c r="D249" s="213" t="s">
        <v>157</v>
      </c>
      <c r="E249" s="222" t="s">
        <v>19</v>
      </c>
      <c r="F249" s="223" t="s">
        <v>338</v>
      </c>
      <c r="G249" s="221"/>
      <c r="H249" s="224">
        <v>91.92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0" t="s">
        <v>157</v>
      </c>
      <c r="AU249" s="230" t="s">
        <v>78</v>
      </c>
      <c r="AV249" s="13" t="s">
        <v>78</v>
      </c>
      <c r="AW249" s="13" t="s">
        <v>32</v>
      </c>
      <c r="AX249" s="13" t="s">
        <v>69</v>
      </c>
      <c r="AY249" s="230" t="s">
        <v>144</v>
      </c>
    </row>
    <row r="250" spans="1:51" s="15" customFormat="1" ht="12">
      <c r="A250" s="15"/>
      <c r="B250" s="253"/>
      <c r="C250" s="254"/>
      <c r="D250" s="213" t="s">
        <v>157</v>
      </c>
      <c r="E250" s="255" t="s">
        <v>19</v>
      </c>
      <c r="F250" s="256" t="s">
        <v>339</v>
      </c>
      <c r="G250" s="254"/>
      <c r="H250" s="255" t="s">
        <v>19</v>
      </c>
      <c r="I250" s="257"/>
      <c r="J250" s="254"/>
      <c r="K250" s="254"/>
      <c r="L250" s="258"/>
      <c r="M250" s="259"/>
      <c r="N250" s="260"/>
      <c r="O250" s="260"/>
      <c r="P250" s="260"/>
      <c r="Q250" s="260"/>
      <c r="R250" s="260"/>
      <c r="S250" s="260"/>
      <c r="T250" s="26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2" t="s">
        <v>157</v>
      </c>
      <c r="AU250" s="262" t="s">
        <v>78</v>
      </c>
      <c r="AV250" s="15" t="s">
        <v>74</v>
      </c>
      <c r="AW250" s="15" t="s">
        <v>32</v>
      </c>
      <c r="AX250" s="15" t="s">
        <v>69</v>
      </c>
      <c r="AY250" s="262" t="s">
        <v>144</v>
      </c>
    </row>
    <row r="251" spans="1:51" s="13" customFormat="1" ht="12">
      <c r="A251" s="13"/>
      <c r="B251" s="220"/>
      <c r="C251" s="221"/>
      <c r="D251" s="213" t="s">
        <v>157</v>
      </c>
      <c r="E251" s="222" t="s">
        <v>19</v>
      </c>
      <c r="F251" s="223" t="s">
        <v>340</v>
      </c>
      <c r="G251" s="221"/>
      <c r="H251" s="224">
        <v>11.84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157</v>
      </c>
      <c r="AU251" s="230" t="s">
        <v>78</v>
      </c>
      <c r="AV251" s="13" t="s">
        <v>78</v>
      </c>
      <c r="AW251" s="13" t="s">
        <v>32</v>
      </c>
      <c r="AX251" s="13" t="s">
        <v>69</v>
      </c>
      <c r="AY251" s="230" t="s">
        <v>144</v>
      </c>
    </row>
    <row r="252" spans="1:65" s="2" customFormat="1" ht="24.15" customHeight="1">
      <c r="A252" s="38"/>
      <c r="B252" s="39"/>
      <c r="C252" s="200" t="s">
        <v>341</v>
      </c>
      <c r="D252" s="200" t="s">
        <v>147</v>
      </c>
      <c r="E252" s="201" t="s">
        <v>342</v>
      </c>
      <c r="F252" s="202" t="s">
        <v>343</v>
      </c>
      <c r="G252" s="203" t="s">
        <v>344</v>
      </c>
      <c r="H252" s="204">
        <v>0.069</v>
      </c>
      <c r="I252" s="205"/>
      <c r="J252" s="206">
        <f>ROUND(I252*H252,2)</f>
        <v>0</v>
      </c>
      <c r="K252" s="202" t="s">
        <v>151</v>
      </c>
      <c r="L252" s="44"/>
      <c r="M252" s="207" t="s">
        <v>19</v>
      </c>
      <c r="N252" s="208" t="s">
        <v>40</v>
      </c>
      <c r="O252" s="84"/>
      <c r="P252" s="209">
        <f>O252*H252</f>
        <v>0</v>
      </c>
      <c r="Q252" s="209">
        <v>2.30102</v>
      </c>
      <c r="R252" s="209">
        <f>Q252*H252</f>
        <v>0.15877038</v>
      </c>
      <c r="S252" s="209">
        <v>0</v>
      </c>
      <c r="T252" s="21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1" t="s">
        <v>152</v>
      </c>
      <c r="AT252" s="211" t="s">
        <v>147</v>
      </c>
      <c r="AU252" s="211" t="s">
        <v>78</v>
      </c>
      <c r="AY252" s="17" t="s">
        <v>144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7" t="s">
        <v>74</v>
      </c>
      <c r="BK252" s="212">
        <f>ROUND(I252*H252,2)</f>
        <v>0</v>
      </c>
      <c r="BL252" s="17" t="s">
        <v>152</v>
      </c>
      <c r="BM252" s="211" t="s">
        <v>345</v>
      </c>
    </row>
    <row r="253" spans="1:47" s="2" customFormat="1" ht="12">
      <c r="A253" s="38"/>
      <c r="B253" s="39"/>
      <c r="C253" s="40"/>
      <c r="D253" s="213" t="s">
        <v>153</v>
      </c>
      <c r="E253" s="40"/>
      <c r="F253" s="214" t="s">
        <v>346</v>
      </c>
      <c r="G253" s="40"/>
      <c r="H253" s="40"/>
      <c r="I253" s="215"/>
      <c r="J253" s="40"/>
      <c r="K253" s="40"/>
      <c r="L253" s="44"/>
      <c r="M253" s="216"/>
      <c r="N253" s="217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153</v>
      </c>
      <c r="AU253" s="17" t="s">
        <v>78</v>
      </c>
    </row>
    <row r="254" spans="1:47" s="2" customFormat="1" ht="12">
      <c r="A254" s="38"/>
      <c r="B254" s="39"/>
      <c r="C254" s="40"/>
      <c r="D254" s="218" t="s">
        <v>155</v>
      </c>
      <c r="E254" s="40"/>
      <c r="F254" s="219" t="s">
        <v>347</v>
      </c>
      <c r="G254" s="40"/>
      <c r="H254" s="40"/>
      <c r="I254" s="215"/>
      <c r="J254" s="40"/>
      <c r="K254" s="40"/>
      <c r="L254" s="44"/>
      <c r="M254" s="216"/>
      <c r="N254" s="217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155</v>
      </c>
      <c r="AU254" s="17" t="s">
        <v>78</v>
      </c>
    </row>
    <row r="255" spans="1:51" s="13" customFormat="1" ht="12">
      <c r="A255" s="13"/>
      <c r="B255" s="220"/>
      <c r="C255" s="221"/>
      <c r="D255" s="213" t="s">
        <v>157</v>
      </c>
      <c r="E255" s="222" t="s">
        <v>19</v>
      </c>
      <c r="F255" s="223" t="s">
        <v>348</v>
      </c>
      <c r="G255" s="221"/>
      <c r="H255" s="224">
        <v>0.018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0" t="s">
        <v>157</v>
      </c>
      <c r="AU255" s="230" t="s">
        <v>78</v>
      </c>
      <c r="AV255" s="13" t="s">
        <v>78</v>
      </c>
      <c r="AW255" s="13" t="s">
        <v>32</v>
      </c>
      <c r="AX255" s="13" t="s">
        <v>69</v>
      </c>
      <c r="AY255" s="230" t="s">
        <v>144</v>
      </c>
    </row>
    <row r="256" spans="1:51" s="13" customFormat="1" ht="12">
      <c r="A256" s="13"/>
      <c r="B256" s="220"/>
      <c r="C256" s="221"/>
      <c r="D256" s="213" t="s">
        <v>157</v>
      </c>
      <c r="E256" s="222" t="s">
        <v>19</v>
      </c>
      <c r="F256" s="223" t="s">
        <v>349</v>
      </c>
      <c r="G256" s="221"/>
      <c r="H256" s="224">
        <v>0.051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0" t="s">
        <v>157</v>
      </c>
      <c r="AU256" s="230" t="s">
        <v>78</v>
      </c>
      <c r="AV256" s="13" t="s">
        <v>78</v>
      </c>
      <c r="AW256" s="13" t="s">
        <v>32</v>
      </c>
      <c r="AX256" s="13" t="s">
        <v>69</v>
      </c>
      <c r="AY256" s="230" t="s">
        <v>144</v>
      </c>
    </row>
    <row r="257" spans="1:51" s="14" customFormat="1" ht="12">
      <c r="A257" s="14"/>
      <c r="B257" s="231"/>
      <c r="C257" s="232"/>
      <c r="D257" s="213" t="s">
        <v>157</v>
      </c>
      <c r="E257" s="233" t="s">
        <v>19</v>
      </c>
      <c r="F257" s="234" t="s">
        <v>159</v>
      </c>
      <c r="G257" s="232"/>
      <c r="H257" s="235">
        <v>0.069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1" t="s">
        <v>157</v>
      </c>
      <c r="AU257" s="241" t="s">
        <v>78</v>
      </c>
      <c r="AV257" s="14" t="s">
        <v>152</v>
      </c>
      <c r="AW257" s="14" t="s">
        <v>32</v>
      </c>
      <c r="AX257" s="14" t="s">
        <v>74</v>
      </c>
      <c r="AY257" s="241" t="s">
        <v>144</v>
      </c>
    </row>
    <row r="258" spans="1:65" s="2" customFormat="1" ht="16.5" customHeight="1">
      <c r="A258" s="38"/>
      <c r="B258" s="39"/>
      <c r="C258" s="200" t="s">
        <v>324</v>
      </c>
      <c r="D258" s="200" t="s">
        <v>147</v>
      </c>
      <c r="E258" s="201" t="s">
        <v>350</v>
      </c>
      <c r="F258" s="202" t="s">
        <v>351</v>
      </c>
      <c r="G258" s="203" t="s">
        <v>162</v>
      </c>
      <c r="H258" s="204">
        <v>0.646</v>
      </c>
      <c r="I258" s="205"/>
      <c r="J258" s="206">
        <f>ROUND(I258*H258,2)</f>
        <v>0</v>
      </c>
      <c r="K258" s="202" t="s">
        <v>151</v>
      </c>
      <c r="L258" s="44"/>
      <c r="M258" s="207" t="s">
        <v>19</v>
      </c>
      <c r="N258" s="208" t="s">
        <v>40</v>
      </c>
      <c r="O258" s="84"/>
      <c r="P258" s="209">
        <f>O258*H258</f>
        <v>0</v>
      </c>
      <c r="Q258" s="209">
        <v>0.01352</v>
      </c>
      <c r="R258" s="209">
        <f>Q258*H258</f>
        <v>0.008733920000000001</v>
      </c>
      <c r="S258" s="209">
        <v>0</v>
      </c>
      <c r="T258" s="21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1" t="s">
        <v>152</v>
      </c>
      <c r="AT258" s="211" t="s">
        <v>147</v>
      </c>
      <c r="AU258" s="211" t="s">
        <v>78</v>
      </c>
      <c r="AY258" s="17" t="s">
        <v>144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7" t="s">
        <v>74</v>
      </c>
      <c r="BK258" s="212">
        <f>ROUND(I258*H258,2)</f>
        <v>0</v>
      </c>
      <c r="BL258" s="17" t="s">
        <v>152</v>
      </c>
      <c r="BM258" s="211" t="s">
        <v>352</v>
      </c>
    </row>
    <row r="259" spans="1:47" s="2" customFormat="1" ht="12">
      <c r="A259" s="38"/>
      <c r="B259" s="39"/>
      <c r="C259" s="40"/>
      <c r="D259" s="213" t="s">
        <v>153</v>
      </c>
      <c r="E259" s="40"/>
      <c r="F259" s="214" t="s">
        <v>353</v>
      </c>
      <c r="G259" s="40"/>
      <c r="H259" s="40"/>
      <c r="I259" s="215"/>
      <c r="J259" s="40"/>
      <c r="K259" s="40"/>
      <c r="L259" s="44"/>
      <c r="M259" s="216"/>
      <c r="N259" s="217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153</v>
      </c>
      <c r="AU259" s="17" t="s">
        <v>78</v>
      </c>
    </row>
    <row r="260" spans="1:47" s="2" customFormat="1" ht="12">
      <c r="A260" s="38"/>
      <c r="B260" s="39"/>
      <c r="C260" s="40"/>
      <c r="D260" s="218" t="s">
        <v>155</v>
      </c>
      <c r="E260" s="40"/>
      <c r="F260" s="219" t="s">
        <v>354</v>
      </c>
      <c r="G260" s="40"/>
      <c r="H260" s="40"/>
      <c r="I260" s="215"/>
      <c r="J260" s="40"/>
      <c r="K260" s="40"/>
      <c r="L260" s="44"/>
      <c r="M260" s="216"/>
      <c r="N260" s="217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155</v>
      </c>
      <c r="AU260" s="17" t="s">
        <v>78</v>
      </c>
    </row>
    <row r="261" spans="1:51" s="13" customFormat="1" ht="12">
      <c r="A261" s="13"/>
      <c r="B261" s="220"/>
      <c r="C261" s="221"/>
      <c r="D261" s="213" t="s">
        <v>157</v>
      </c>
      <c r="E261" s="222" t="s">
        <v>19</v>
      </c>
      <c r="F261" s="223" t="s">
        <v>355</v>
      </c>
      <c r="G261" s="221"/>
      <c r="H261" s="224">
        <v>0.646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0" t="s">
        <v>157</v>
      </c>
      <c r="AU261" s="230" t="s">
        <v>78</v>
      </c>
      <c r="AV261" s="13" t="s">
        <v>78</v>
      </c>
      <c r="AW261" s="13" t="s">
        <v>32</v>
      </c>
      <c r="AX261" s="13" t="s">
        <v>69</v>
      </c>
      <c r="AY261" s="230" t="s">
        <v>144</v>
      </c>
    </row>
    <row r="262" spans="1:51" s="14" customFormat="1" ht="12">
      <c r="A262" s="14"/>
      <c r="B262" s="231"/>
      <c r="C262" s="232"/>
      <c r="D262" s="213" t="s">
        <v>157</v>
      </c>
      <c r="E262" s="233" t="s">
        <v>19</v>
      </c>
      <c r="F262" s="234" t="s">
        <v>159</v>
      </c>
      <c r="G262" s="232"/>
      <c r="H262" s="235">
        <v>0.646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1" t="s">
        <v>157</v>
      </c>
      <c r="AU262" s="241" t="s">
        <v>78</v>
      </c>
      <c r="AV262" s="14" t="s">
        <v>152</v>
      </c>
      <c r="AW262" s="14" t="s">
        <v>32</v>
      </c>
      <c r="AX262" s="14" t="s">
        <v>74</v>
      </c>
      <c r="AY262" s="241" t="s">
        <v>144</v>
      </c>
    </row>
    <row r="263" spans="1:65" s="2" customFormat="1" ht="16.5" customHeight="1">
      <c r="A263" s="38"/>
      <c r="B263" s="39"/>
      <c r="C263" s="200" t="s">
        <v>356</v>
      </c>
      <c r="D263" s="200" t="s">
        <v>147</v>
      </c>
      <c r="E263" s="201" t="s">
        <v>357</v>
      </c>
      <c r="F263" s="202" t="s">
        <v>358</v>
      </c>
      <c r="G263" s="203" t="s">
        <v>162</v>
      </c>
      <c r="H263" s="204">
        <v>0.646</v>
      </c>
      <c r="I263" s="205"/>
      <c r="J263" s="206">
        <f>ROUND(I263*H263,2)</f>
        <v>0</v>
      </c>
      <c r="K263" s="202" t="s">
        <v>151</v>
      </c>
      <c r="L263" s="44"/>
      <c r="M263" s="207" t="s">
        <v>19</v>
      </c>
      <c r="N263" s="208" t="s">
        <v>40</v>
      </c>
      <c r="O263" s="84"/>
      <c r="P263" s="209">
        <f>O263*H263</f>
        <v>0</v>
      </c>
      <c r="Q263" s="209">
        <v>0</v>
      </c>
      <c r="R263" s="209">
        <f>Q263*H263</f>
        <v>0</v>
      </c>
      <c r="S263" s="209">
        <v>0</v>
      </c>
      <c r="T263" s="21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1" t="s">
        <v>152</v>
      </c>
      <c r="AT263" s="211" t="s">
        <v>147</v>
      </c>
      <c r="AU263" s="211" t="s">
        <v>78</v>
      </c>
      <c r="AY263" s="17" t="s">
        <v>144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7" t="s">
        <v>74</v>
      </c>
      <c r="BK263" s="212">
        <f>ROUND(I263*H263,2)</f>
        <v>0</v>
      </c>
      <c r="BL263" s="17" t="s">
        <v>152</v>
      </c>
      <c r="BM263" s="211" t="s">
        <v>359</v>
      </c>
    </row>
    <row r="264" spans="1:47" s="2" customFormat="1" ht="12">
      <c r="A264" s="38"/>
      <c r="B264" s="39"/>
      <c r="C264" s="40"/>
      <c r="D264" s="213" t="s">
        <v>153</v>
      </c>
      <c r="E264" s="40"/>
      <c r="F264" s="214" t="s">
        <v>360</v>
      </c>
      <c r="G264" s="40"/>
      <c r="H264" s="40"/>
      <c r="I264" s="215"/>
      <c r="J264" s="40"/>
      <c r="K264" s="40"/>
      <c r="L264" s="44"/>
      <c r="M264" s="216"/>
      <c r="N264" s="217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153</v>
      </c>
      <c r="AU264" s="17" t="s">
        <v>78</v>
      </c>
    </row>
    <row r="265" spans="1:47" s="2" customFormat="1" ht="12">
      <c r="A265" s="38"/>
      <c r="B265" s="39"/>
      <c r="C265" s="40"/>
      <c r="D265" s="218" t="s">
        <v>155</v>
      </c>
      <c r="E265" s="40"/>
      <c r="F265" s="219" t="s">
        <v>361</v>
      </c>
      <c r="G265" s="40"/>
      <c r="H265" s="40"/>
      <c r="I265" s="215"/>
      <c r="J265" s="40"/>
      <c r="K265" s="40"/>
      <c r="L265" s="44"/>
      <c r="M265" s="216"/>
      <c r="N265" s="217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155</v>
      </c>
      <c r="AU265" s="17" t="s">
        <v>78</v>
      </c>
    </row>
    <row r="266" spans="1:65" s="2" customFormat="1" ht="24.15" customHeight="1">
      <c r="A266" s="38"/>
      <c r="B266" s="39"/>
      <c r="C266" s="200" t="s">
        <v>345</v>
      </c>
      <c r="D266" s="200" t="s">
        <v>147</v>
      </c>
      <c r="E266" s="201" t="s">
        <v>362</v>
      </c>
      <c r="F266" s="202" t="s">
        <v>363</v>
      </c>
      <c r="G266" s="203" t="s">
        <v>162</v>
      </c>
      <c r="H266" s="204">
        <v>5.099</v>
      </c>
      <c r="I266" s="205"/>
      <c r="J266" s="206">
        <f>ROUND(I266*H266,2)</f>
        <v>0</v>
      </c>
      <c r="K266" s="202" t="s">
        <v>151</v>
      </c>
      <c r="L266" s="44"/>
      <c r="M266" s="207" t="s">
        <v>19</v>
      </c>
      <c r="N266" s="208" t="s">
        <v>40</v>
      </c>
      <c r="O266" s="84"/>
      <c r="P266" s="209">
        <f>O266*H266</f>
        <v>0</v>
      </c>
      <c r="Q266" s="209">
        <v>0.084</v>
      </c>
      <c r="R266" s="209">
        <f>Q266*H266</f>
        <v>0.42831600000000003</v>
      </c>
      <c r="S266" s="209">
        <v>0</v>
      </c>
      <c r="T266" s="21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11" t="s">
        <v>152</v>
      </c>
      <c r="AT266" s="211" t="s">
        <v>147</v>
      </c>
      <c r="AU266" s="211" t="s">
        <v>78</v>
      </c>
      <c r="AY266" s="17" t="s">
        <v>144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7" t="s">
        <v>74</v>
      </c>
      <c r="BK266" s="212">
        <f>ROUND(I266*H266,2)</f>
        <v>0</v>
      </c>
      <c r="BL266" s="17" t="s">
        <v>152</v>
      </c>
      <c r="BM266" s="211" t="s">
        <v>364</v>
      </c>
    </row>
    <row r="267" spans="1:47" s="2" customFormat="1" ht="12">
      <c r="A267" s="38"/>
      <c r="B267" s="39"/>
      <c r="C267" s="40"/>
      <c r="D267" s="213" t="s">
        <v>153</v>
      </c>
      <c r="E267" s="40"/>
      <c r="F267" s="214" t="s">
        <v>365</v>
      </c>
      <c r="G267" s="40"/>
      <c r="H267" s="40"/>
      <c r="I267" s="215"/>
      <c r="J267" s="40"/>
      <c r="K267" s="40"/>
      <c r="L267" s="44"/>
      <c r="M267" s="216"/>
      <c r="N267" s="217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153</v>
      </c>
      <c r="AU267" s="17" t="s">
        <v>78</v>
      </c>
    </row>
    <row r="268" spans="1:47" s="2" customFormat="1" ht="12">
      <c r="A268" s="38"/>
      <c r="B268" s="39"/>
      <c r="C268" s="40"/>
      <c r="D268" s="218" t="s">
        <v>155</v>
      </c>
      <c r="E268" s="40"/>
      <c r="F268" s="219" t="s">
        <v>366</v>
      </c>
      <c r="G268" s="40"/>
      <c r="H268" s="40"/>
      <c r="I268" s="215"/>
      <c r="J268" s="40"/>
      <c r="K268" s="40"/>
      <c r="L268" s="44"/>
      <c r="M268" s="216"/>
      <c r="N268" s="217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155</v>
      </c>
      <c r="AU268" s="17" t="s">
        <v>78</v>
      </c>
    </row>
    <row r="269" spans="1:51" s="13" customFormat="1" ht="12">
      <c r="A269" s="13"/>
      <c r="B269" s="220"/>
      <c r="C269" s="221"/>
      <c r="D269" s="213" t="s">
        <v>157</v>
      </c>
      <c r="E269" s="222" t="s">
        <v>19</v>
      </c>
      <c r="F269" s="223" t="s">
        <v>367</v>
      </c>
      <c r="G269" s="221"/>
      <c r="H269" s="224">
        <v>5.0985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0" t="s">
        <v>157</v>
      </c>
      <c r="AU269" s="230" t="s">
        <v>78</v>
      </c>
      <c r="AV269" s="13" t="s">
        <v>78</v>
      </c>
      <c r="AW269" s="13" t="s">
        <v>32</v>
      </c>
      <c r="AX269" s="13" t="s">
        <v>74</v>
      </c>
      <c r="AY269" s="230" t="s">
        <v>144</v>
      </c>
    </row>
    <row r="270" spans="1:65" s="2" customFormat="1" ht="21.75" customHeight="1">
      <c r="A270" s="38"/>
      <c r="B270" s="39"/>
      <c r="C270" s="200" t="s">
        <v>368</v>
      </c>
      <c r="D270" s="200" t="s">
        <v>147</v>
      </c>
      <c r="E270" s="201" t="s">
        <v>369</v>
      </c>
      <c r="F270" s="202" t="s">
        <v>370</v>
      </c>
      <c r="G270" s="203" t="s">
        <v>218</v>
      </c>
      <c r="H270" s="204">
        <v>13</v>
      </c>
      <c r="I270" s="205"/>
      <c r="J270" s="206">
        <f>ROUND(I270*H270,2)</f>
        <v>0</v>
      </c>
      <c r="K270" s="202" t="s">
        <v>151</v>
      </c>
      <c r="L270" s="44"/>
      <c r="M270" s="207" t="s">
        <v>19</v>
      </c>
      <c r="N270" s="208" t="s">
        <v>40</v>
      </c>
      <c r="O270" s="84"/>
      <c r="P270" s="209">
        <f>O270*H270</f>
        <v>0</v>
      </c>
      <c r="Q270" s="209">
        <v>0.04684</v>
      </c>
      <c r="R270" s="209">
        <f>Q270*H270</f>
        <v>0.60892</v>
      </c>
      <c r="S270" s="209">
        <v>0</v>
      </c>
      <c r="T270" s="21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1" t="s">
        <v>152</v>
      </c>
      <c r="AT270" s="211" t="s">
        <v>147</v>
      </c>
      <c r="AU270" s="211" t="s">
        <v>78</v>
      </c>
      <c r="AY270" s="17" t="s">
        <v>144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17" t="s">
        <v>74</v>
      </c>
      <c r="BK270" s="212">
        <f>ROUND(I270*H270,2)</f>
        <v>0</v>
      </c>
      <c r="BL270" s="17" t="s">
        <v>152</v>
      </c>
      <c r="BM270" s="211" t="s">
        <v>371</v>
      </c>
    </row>
    <row r="271" spans="1:47" s="2" customFormat="1" ht="12">
      <c r="A271" s="38"/>
      <c r="B271" s="39"/>
      <c r="C271" s="40"/>
      <c r="D271" s="213" t="s">
        <v>153</v>
      </c>
      <c r="E271" s="40"/>
      <c r="F271" s="214" t="s">
        <v>372</v>
      </c>
      <c r="G271" s="40"/>
      <c r="H271" s="40"/>
      <c r="I271" s="215"/>
      <c r="J271" s="40"/>
      <c r="K271" s="40"/>
      <c r="L271" s="44"/>
      <c r="M271" s="216"/>
      <c r="N271" s="217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153</v>
      </c>
      <c r="AU271" s="17" t="s">
        <v>78</v>
      </c>
    </row>
    <row r="272" spans="1:47" s="2" customFormat="1" ht="12">
      <c r="A272" s="38"/>
      <c r="B272" s="39"/>
      <c r="C272" s="40"/>
      <c r="D272" s="218" t="s">
        <v>155</v>
      </c>
      <c r="E272" s="40"/>
      <c r="F272" s="219" t="s">
        <v>373</v>
      </c>
      <c r="G272" s="40"/>
      <c r="H272" s="40"/>
      <c r="I272" s="215"/>
      <c r="J272" s="40"/>
      <c r="K272" s="40"/>
      <c r="L272" s="44"/>
      <c r="M272" s="216"/>
      <c r="N272" s="217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155</v>
      </c>
      <c r="AU272" s="17" t="s">
        <v>78</v>
      </c>
    </row>
    <row r="273" spans="1:51" s="13" customFormat="1" ht="12">
      <c r="A273" s="13"/>
      <c r="B273" s="220"/>
      <c r="C273" s="221"/>
      <c r="D273" s="213" t="s">
        <v>157</v>
      </c>
      <c r="E273" s="222" t="s">
        <v>19</v>
      </c>
      <c r="F273" s="223" t="s">
        <v>374</v>
      </c>
      <c r="G273" s="221"/>
      <c r="H273" s="224">
        <v>3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0" t="s">
        <v>157</v>
      </c>
      <c r="AU273" s="230" t="s">
        <v>78</v>
      </c>
      <c r="AV273" s="13" t="s">
        <v>78</v>
      </c>
      <c r="AW273" s="13" t="s">
        <v>32</v>
      </c>
      <c r="AX273" s="13" t="s">
        <v>69</v>
      </c>
      <c r="AY273" s="230" t="s">
        <v>144</v>
      </c>
    </row>
    <row r="274" spans="1:51" s="13" customFormat="1" ht="12">
      <c r="A274" s="13"/>
      <c r="B274" s="220"/>
      <c r="C274" s="221"/>
      <c r="D274" s="213" t="s">
        <v>157</v>
      </c>
      <c r="E274" s="222" t="s">
        <v>19</v>
      </c>
      <c r="F274" s="223" t="s">
        <v>375</v>
      </c>
      <c r="G274" s="221"/>
      <c r="H274" s="224">
        <v>4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0" t="s">
        <v>157</v>
      </c>
      <c r="AU274" s="230" t="s">
        <v>78</v>
      </c>
      <c r="AV274" s="13" t="s">
        <v>78</v>
      </c>
      <c r="AW274" s="13" t="s">
        <v>32</v>
      </c>
      <c r="AX274" s="13" t="s">
        <v>69</v>
      </c>
      <c r="AY274" s="230" t="s">
        <v>144</v>
      </c>
    </row>
    <row r="275" spans="1:51" s="13" customFormat="1" ht="12">
      <c r="A275" s="13"/>
      <c r="B275" s="220"/>
      <c r="C275" s="221"/>
      <c r="D275" s="213" t="s">
        <v>157</v>
      </c>
      <c r="E275" s="222" t="s">
        <v>19</v>
      </c>
      <c r="F275" s="223" t="s">
        <v>376</v>
      </c>
      <c r="G275" s="221"/>
      <c r="H275" s="224">
        <v>4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0" t="s">
        <v>157</v>
      </c>
      <c r="AU275" s="230" t="s">
        <v>78</v>
      </c>
      <c r="AV275" s="13" t="s">
        <v>78</v>
      </c>
      <c r="AW275" s="13" t="s">
        <v>32</v>
      </c>
      <c r="AX275" s="13" t="s">
        <v>69</v>
      </c>
      <c r="AY275" s="230" t="s">
        <v>144</v>
      </c>
    </row>
    <row r="276" spans="1:51" s="13" customFormat="1" ht="12">
      <c r="A276" s="13"/>
      <c r="B276" s="220"/>
      <c r="C276" s="221"/>
      <c r="D276" s="213" t="s">
        <v>157</v>
      </c>
      <c r="E276" s="222" t="s">
        <v>19</v>
      </c>
      <c r="F276" s="223" t="s">
        <v>377</v>
      </c>
      <c r="G276" s="221"/>
      <c r="H276" s="224">
        <v>2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0" t="s">
        <v>157</v>
      </c>
      <c r="AU276" s="230" t="s">
        <v>78</v>
      </c>
      <c r="AV276" s="13" t="s">
        <v>78</v>
      </c>
      <c r="AW276" s="13" t="s">
        <v>32</v>
      </c>
      <c r="AX276" s="13" t="s">
        <v>69</v>
      </c>
      <c r="AY276" s="230" t="s">
        <v>144</v>
      </c>
    </row>
    <row r="277" spans="1:65" s="2" customFormat="1" ht="24.15" customHeight="1">
      <c r="A277" s="38"/>
      <c r="B277" s="39"/>
      <c r="C277" s="242" t="s">
        <v>352</v>
      </c>
      <c r="D277" s="242" t="s">
        <v>228</v>
      </c>
      <c r="E277" s="243" t="s">
        <v>378</v>
      </c>
      <c r="F277" s="244" t="s">
        <v>379</v>
      </c>
      <c r="G277" s="245" t="s">
        <v>218</v>
      </c>
      <c r="H277" s="246">
        <v>5</v>
      </c>
      <c r="I277" s="247"/>
      <c r="J277" s="248">
        <f>ROUND(I277*H277,2)</f>
        <v>0</v>
      </c>
      <c r="K277" s="244" t="s">
        <v>151</v>
      </c>
      <c r="L277" s="249"/>
      <c r="M277" s="250" t="s">
        <v>19</v>
      </c>
      <c r="N277" s="251" t="s">
        <v>40</v>
      </c>
      <c r="O277" s="84"/>
      <c r="P277" s="209">
        <f>O277*H277</f>
        <v>0</v>
      </c>
      <c r="Q277" s="209">
        <v>0.01201</v>
      </c>
      <c r="R277" s="209">
        <f>Q277*H277</f>
        <v>0.06005</v>
      </c>
      <c r="S277" s="209">
        <v>0</v>
      </c>
      <c r="T277" s="21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1" t="s">
        <v>201</v>
      </c>
      <c r="AT277" s="211" t="s">
        <v>228</v>
      </c>
      <c r="AU277" s="211" t="s">
        <v>78</v>
      </c>
      <c r="AY277" s="17" t="s">
        <v>144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7" t="s">
        <v>74</v>
      </c>
      <c r="BK277" s="212">
        <f>ROUND(I277*H277,2)</f>
        <v>0</v>
      </c>
      <c r="BL277" s="17" t="s">
        <v>152</v>
      </c>
      <c r="BM277" s="211" t="s">
        <v>380</v>
      </c>
    </row>
    <row r="278" spans="1:47" s="2" customFormat="1" ht="12">
      <c r="A278" s="38"/>
      <c r="B278" s="39"/>
      <c r="C278" s="40"/>
      <c r="D278" s="213" t="s">
        <v>153</v>
      </c>
      <c r="E278" s="40"/>
      <c r="F278" s="214" t="s">
        <v>379</v>
      </c>
      <c r="G278" s="40"/>
      <c r="H278" s="40"/>
      <c r="I278" s="215"/>
      <c r="J278" s="40"/>
      <c r="K278" s="40"/>
      <c r="L278" s="44"/>
      <c r="M278" s="216"/>
      <c r="N278" s="217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153</v>
      </c>
      <c r="AU278" s="17" t="s">
        <v>78</v>
      </c>
    </row>
    <row r="279" spans="1:51" s="13" customFormat="1" ht="12">
      <c r="A279" s="13"/>
      <c r="B279" s="220"/>
      <c r="C279" s="221"/>
      <c r="D279" s="213" t="s">
        <v>157</v>
      </c>
      <c r="E279" s="222" t="s">
        <v>19</v>
      </c>
      <c r="F279" s="223" t="s">
        <v>381</v>
      </c>
      <c r="G279" s="221"/>
      <c r="H279" s="224">
        <v>2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0" t="s">
        <v>157</v>
      </c>
      <c r="AU279" s="230" t="s">
        <v>78</v>
      </c>
      <c r="AV279" s="13" t="s">
        <v>78</v>
      </c>
      <c r="AW279" s="13" t="s">
        <v>32</v>
      </c>
      <c r="AX279" s="13" t="s">
        <v>69</v>
      </c>
      <c r="AY279" s="230" t="s">
        <v>144</v>
      </c>
    </row>
    <row r="280" spans="1:51" s="13" customFormat="1" ht="12">
      <c r="A280" s="13"/>
      <c r="B280" s="220"/>
      <c r="C280" s="221"/>
      <c r="D280" s="213" t="s">
        <v>157</v>
      </c>
      <c r="E280" s="222" t="s">
        <v>19</v>
      </c>
      <c r="F280" s="223" t="s">
        <v>382</v>
      </c>
      <c r="G280" s="221"/>
      <c r="H280" s="224">
        <v>1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0" t="s">
        <v>157</v>
      </c>
      <c r="AU280" s="230" t="s">
        <v>78</v>
      </c>
      <c r="AV280" s="13" t="s">
        <v>78</v>
      </c>
      <c r="AW280" s="13" t="s">
        <v>32</v>
      </c>
      <c r="AX280" s="13" t="s">
        <v>69</v>
      </c>
      <c r="AY280" s="230" t="s">
        <v>144</v>
      </c>
    </row>
    <row r="281" spans="1:51" s="13" customFormat="1" ht="12">
      <c r="A281" s="13"/>
      <c r="B281" s="220"/>
      <c r="C281" s="221"/>
      <c r="D281" s="213" t="s">
        <v>157</v>
      </c>
      <c r="E281" s="222" t="s">
        <v>19</v>
      </c>
      <c r="F281" s="223" t="s">
        <v>383</v>
      </c>
      <c r="G281" s="221"/>
      <c r="H281" s="224">
        <v>2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0" t="s">
        <v>157</v>
      </c>
      <c r="AU281" s="230" t="s">
        <v>78</v>
      </c>
      <c r="AV281" s="13" t="s">
        <v>78</v>
      </c>
      <c r="AW281" s="13" t="s">
        <v>32</v>
      </c>
      <c r="AX281" s="13" t="s">
        <v>69</v>
      </c>
      <c r="AY281" s="230" t="s">
        <v>144</v>
      </c>
    </row>
    <row r="282" spans="1:65" s="2" customFormat="1" ht="24.15" customHeight="1">
      <c r="A282" s="38"/>
      <c r="B282" s="39"/>
      <c r="C282" s="242" t="s">
        <v>384</v>
      </c>
      <c r="D282" s="242" t="s">
        <v>228</v>
      </c>
      <c r="E282" s="243" t="s">
        <v>385</v>
      </c>
      <c r="F282" s="244" t="s">
        <v>386</v>
      </c>
      <c r="G282" s="245" t="s">
        <v>218</v>
      </c>
      <c r="H282" s="246">
        <v>8</v>
      </c>
      <c r="I282" s="247"/>
      <c r="J282" s="248">
        <f>ROUND(I282*H282,2)</f>
        <v>0</v>
      </c>
      <c r="K282" s="244" t="s">
        <v>151</v>
      </c>
      <c r="L282" s="249"/>
      <c r="M282" s="250" t="s">
        <v>19</v>
      </c>
      <c r="N282" s="251" t="s">
        <v>40</v>
      </c>
      <c r="O282" s="84"/>
      <c r="P282" s="209">
        <f>O282*H282</f>
        <v>0</v>
      </c>
      <c r="Q282" s="209">
        <v>0.01249</v>
      </c>
      <c r="R282" s="209">
        <f>Q282*H282</f>
        <v>0.09992</v>
      </c>
      <c r="S282" s="209">
        <v>0</v>
      </c>
      <c r="T282" s="21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1" t="s">
        <v>201</v>
      </c>
      <c r="AT282" s="211" t="s">
        <v>228</v>
      </c>
      <c r="AU282" s="211" t="s">
        <v>78</v>
      </c>
      <c r="AY282" s="17" t="s">
        <v>144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7" t="s">
        <v>74</v>
      </c>
      <c r="BK282" s="212">
        <f>ROUND(I282*H282,2)</f>
        <v>0</v>
      </c>
      <c r="BL282" s="17" t="s">
        <v>152</v>
      </c>
      <c r="BM282" s="211" t="s">
        <v>387</v>
      </c>
    </row>
    <row r="283" spans="1:47" s="2" customFormat="1" ht="12">
      <c r="A283" s="38"/>
      <c r="B283" s="39"/>
      <c r="C283" s="40"/>
      <c r="D283" s="213" t="s">
        <v>153</v>
      </c>
      <c r="E283" s="40"/>
      <c r="F283" s="214" t="s">
        <v>386</v>
      </c>
      <c r="G283" s="40"/>
      <c r="H283" s="40"/>
      <c r="I283" s="215"/>
      <c r="J283" s="40"/>
      <c r="K283" s="40"/>
      <c r="L283" s="44"/>
      <c r="M283" s="216"/>
      <c r="N283" s="217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153</v>
      </c>
      <c r="AU283" s="17" t="s">
        <v>78</v>
      </c>
    </row>
    <row r="284" spans="1:51" s="13" customFormat="1" ht="12">
      <c r="A284" s="13"/>
      <c r="B284" s="220"/>
      <c r="C284" s="221"/>
      <c r="D284" s="213" t="s">
        <v>157</v>
      </c>
      <c r="E284" s="222" t="s">
        <v>19</v>
      </c>
      <c r="F284" s="223" t="s">
        <v>388</v>
      </c>
      <c r="G284" s="221"/>
      <c r="H284" s="224">
        <v>1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0" t="s">
        <v>157</v>
      </c>
      <c r="AU284" s="230" t="s">
        <v>78</v>
      </c>
      <c r="AV284" s="13" t="s">
        <v>78</v>
      </c>
      <c r="AW284" s="13" t="s">
        <v>32</v>
      </c>
      <c r="AX284" s="13" t="s">
        <v>69</v>
      </c>
      <c r="AY284" s="230" t="s">
        <v>144</v>
      </c>
    </row>
    <row r="285" spans="1:51" s="13" customFormat="1" ht="12">
      <c r="A285" s="13"/>
      <c r="B285" s="220"/>
      <c r="C285" s="221"/>
      <c r="D285" s="213" t="s">
        <v>157</v>
      </c>
      <c r="E285" s="222" t="s">
        <v>19</v>
      </c>
      <c r="F285" s="223" t="s">
        <v>389</v>
      </c>
      <c r="G285" s="221"/>
      <c r="H285" s="224">
        <v>3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0" t="s">
        <v>157</v>
      </c>
      <c r="AU285" s="230" t="s">
        <v>78</v>
      </c>
      <c r="AV285" s="13" t="s">
        <v>78</v>
      </c>
      <c r="AW285" s="13" t="s">
        <v>32</v>
      </c>
      <c r="AX285" s="13" t="s">
        <v>69</v>
      </c>
      <c r="AY285" s="230" t="s">
        <v>144</v>
      </c>
    </row>
    <row r="286" spans="1:51" s="13" customFormat="1" ht="12">
      <c r="A286" s="13"/>
      <c r="B286" s="220"/>
      <c r="C286" s="221"/>
      <c r="D286" s="213" t="s">
        <v>157</v>
      </c>
      <c r="E286" s="222" t="s">
        <v>19</v>
      </c>
      <c r="F286" s="223" t="s">
        <v>383</v>
      </c>
      <c r="G286" s="221"/>
      <c r="H286" s="224">
        <v>2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0" t="s">
        <v>157</v>
      </c>
      <c r="AU286" s="230" t="s">
        <v>78</v>
      </c>
      <c r="AV286" s="13" t="s">
        <v>78</v>
      </c>
      <c r="AW286" s="13" t="s">
        <v>32</v>
      </c>
      <c r="AX286" s="13" t="s">
        <v>69</v>
      </c>
      <c r="AY286" s="230" t="s">
        <v>144</v>
      </c>
    </row>
    <row r="287" spans="1:51" s="13" customFormat="1" ht="12">
      <c r="A287" s="13"/>
      <c r="B287" s="220"/>
      <c r="C287" s="221"/>
      <c r="D287" s="213" t="s">
        <v>157</v>
      </c>
      <c r="E287" s="222" t="s">
        <v>19</v>
      </c>
      <c r="F287" s="223" t="s">
        <v>377</v>
      </c>
      <c r="G287" s="221"/>
      <c r="H287" s="224">
        <v>2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0" t="s">
        <v>157</v>
      </c>
      <c r="AU287" s="230" t="s">
        <v>78</v>
      </c>
      <c r="AV287" s="13" t="s">
        <v>78</v>
      </c>
      <c r="AW287" s="13" t="s">
        <v>32</v>
      </c>
      <c r="AX287" s="13" t="s">
        <v>69</v>
      </c>
      <c r="AY287" s="230" t="s">
        <v>144</v>
      </c>
    </row>
    <row r="288" spans="1:63" s="12" customFormat="1" ht="22.8" customHeight="1">
      <c r="A288" s="12"/>
      <c r="B288" s="184"/>
      <c r="C288" s="185"/>
      <c r="D288" s="186" t="s">
        <v>68</v>
      </c>
      <c r="E288" s="198" t="s">
        <v>207</v>
      </c>
      <c r="F288" s="198" t="s">
        <v>390</v>
      </c>
      <c r="G288" s="185"/>
      <c r="H288" s="185"/>
      <c r="I288" s="188"/>
      <c r="J288" s="199">
        <f>BK288</f>
        <v>0</v>
      </c>
      <c r="K288" s="185"/>
      <c r="L288" s="190"/>
      <c r="M288" s="191"/>
      <c r="N288" s="192"/>
      <c r="O288" s="192"/>
      <c r="P288" s="193">
        <f>SUM(P289:P358)</f>
        <v>0</v>
      </c>
      <c r="Q288" s="192"/>
      <c r="R288" s="193">
        <f>SUM(R289:R358)</f>
        <v>0.0887928</v>
      </c>
      <c r="S288" s="192"/>
      <c r="T288" s="194">
        <f>SUM(T289:T358)</f>
        <v>8.77969966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95" t="s">
        <v>74</v>
      </c>
      <c r="AT288" s="196" t="s">
        <v>68</v>
      </c>
      <c r="AU288" s="196" t="s">
        <v>74</v>
      </c>
      <c r="AY288" s="195" t="s">
        <v>144</v>
      </c>
      <c r="BK288" s="197">
        <f>SUM(BK289:BK358)</f>
        <v>0</v>
      </c>
    </row>
    <row r="289" spans="1:65" s="2" customFormat="1" ht="33" customHeight="1">
      <c r="A289" s="38"/>
      <c r="B289" s="39"/>
      <c r="C289" s="200" t="s">
        <v>359</v>
      </c>
      <c r="D289" s="200" t="s">
        <v>147</v>
      </c>
      <c r="E289" s="201" t="s">
        <v>391</v>
      </c>
      <c r="F289" s="202" t="s">
        <v>392</v>
      </c>
      <c r="G289" s="203" t="s">
        <v>162</v>
      </c>
      <c r="H289" s="204">
        <v>176.96</v>
      </c>
      <c r="I289" s="205"/>
      <c r="J289" s="206">
        <f>ROUND(I289*H289,2)</f>
        <v>0</v>
      </c>
      <c r="K289" s="202" t="s">
        <v>151</v>
      </c>
      <c r="L289" s="44"/>
      <c r="M289" s="207" t="s">
        <v>19</v>
      </c>
      <c r="N289" s="208" t="s">
        <v>40</v>
      </c>
      <c r="O289" s="84"/>
      <c r="P289" s="209">
        <f>O289*H289</f>
        <v>0</v>
      </c>
      <c r="Q289" s="209">
        <v>0.00013</v>
      </c>
      <c r="R289" s="209">
        <f>Q289*H289</f>
        <v>0.0230048</v>
      </c>
      <c r="S289" s="209">
        <v>0</v>
      </c>
      <c r="T289" s="21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1" t="s">
        <v>152</v>
      </c>
      <c r="AT289" s="211" t="s">
        <v>147</v>
      </c>
      <c r="AU289" s="211" t="s">
        <v>78</v>
      </c>
      <c r="AY289" s="17" t="s">
        <v>144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17" t="s">
        <v>74</v>
      </c>
      <c r="BK289" s="212">
        <f>ROUND(I289*H289,2)</f>
        <v>0</v>
      </c>
      <c r="BL289" s="17" t="s">
        <v>152</v>
      </c>
      <c r="BM289" s="211" t="s">
        <v>393</v>
      </c>
    </row>
    <row r="290" spans="1:47" s="2" customFormat="1" ht="12">
      <c r="A290" s="38"/>
      <c r="B290" s="39"/>
      <c r="C290" s="40"/>
      <c r="D290" s="213" t="s">
        <v>153</v>
      </c>
      <c r="E290" s="40"/>
      <c r="F290" s="214" t="s">
        <v>394</v>
      </c>
      <c r="G290" s="40"/>
      <c r="H290" s="40"/>
      <c r="I290" s="215"/>
      <c r="J290" s="40"/>
      <c r="K290" s="40"/>
      <c r="L290" s="44"/>
      <c r="M290" s="216"/>
      <c r="N290" s="217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153</v>
      </c>
      <c r="AU290" s="17" t="s">
        <v>78</v>
      </c>
    </row>
    <row r="291" spans="1:47" s="2" customFormat="1" ht="12">
      <c r="A291" s="38"/>
      <c r="B291" s="39"/>
      <c r="C291" s="40"/>
      <c r="D291" s="218" t="s">
        <v>155</v>
      </c>
      <c r="E291" s="40"/>
      <c r="F291" s="219" t="s">
        <v>395</v>
      </c>
      <c r="G291" s="40"/>
      <c r="H291" s="40"/>
      <c r="I291" s="215"/>
      <c r="J291" s="40"/>
      <c r="K291" s="40"/>
      <c r="L291" s="44"/>
      <c r="M291" s="216"/>
      <c r="N291" s="217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155</v>
      </c>
      <c r="AU291" s="17" t="s">
        <v>78</v>
      </c>
    </row>
    <row r="292" spans="1:65" s="2" customFormat="1" ht="24.15" customHeight="1">
      <c r="A292" s="38"/>
      <c r="B292" s="39"/>
      <c r="C292" s="200" t="s">
        <v>396</v>
      </c>
      <c r="D292" s="200" t="s">
        <v>147</v>
      </c>
      <c r="E292" s="201" t="s">
        <v>397</v>
      </c>
      <c r="F292" s="202" t="s">
        <v>398</v>
      </c>
      <c r="G292" s="203" t="s">
        <v>218</v>
      </c>
      <c r="H292" s="204">
        <v>3</v>
      </c>
      <c r="I292" s="205"/>
      <c r="J292" s="206">
        <f>ROUND(I292*H292,2)</f>
        <v>0</v>
      </c>
      <c r="K292" s="202" t="s">
        <v>151</v>
      </c>
      <c r="L292" s="44"/>
      <c r="M292" s="207" t="s">
        <v>19</v>
      </c>
      <c r="N292" s="208" t="s">
        <v>40</v>
      </c>
      <c r="O292" s="84"/>
      <c r="P292" s="209">
        <f>O292*H292</f>
        <v>0</v>
      </c>
      <c r="Q292" s="209">
        <v>0.0117</v>
      </c>
      <c r="R292" s="209">
        <f>Q292*H292</f>
        <v>0.0351</v>
      </c>
      <c r="S292" s="209">
        <v>0</v>
      </c>
      <c r="T292" s="21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1" t="s">
        <v>152</v>
      </c>
      <c r="AT292" s="211" t="s">
        <v>147</v>
      </c>
      <c r="AU292" s="211" t="s">
        <v>78</v>
      </c>
      <c r="AY292" s="17" t="s">
        <v>144</v>
      </c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17" t="s">
        <v>74</v>
      </c>
      <c r="BK292" s="212">
        <f>ROUND(I292*H292,2)</f>
        <v>0</v>
      </c>
      <c r="BL292" s="17" t="s">
        <v>152</v>
      </c>
      <c r="BM292" s="211" t="s">
        <v>399</v>
      </c>
    </row>
    <row r="293" spans="1:47" s="2" customFormat="1" ht="12">
      <c r="A293" s="38"/>
      <c r="B293" s="39"/>
      <c r="C293" s="40"/>
      <c r="D293" s="213" t="s">
        <v>153</v>
      </c>
      <c r="E293" s="40"/>
      <c r="F293" s="214" t="s">
        <v>398</v>
      </c>
      <c r="G293" s="40"/>
      <c r="H293" s="40"/>
      <c r="I293" s="215"/>
      <c r="J293" s="40"/>
      <c r="K293" s="40"/>
      <c r="L293" s="44"/>
      <c r="M293" s="216"/>
      <c r="N293" s="217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153</v>
      </c>
      <c r="AU293" s="17" t="s">
        <v>78</v>
      </c>
    </row>
    <row r="294" spans="1:47" s="2" customFormat="1" ht="12">
      <c r="A294" s="38"/>
      <c r="B294" s="39"/>
      <c r="C294" s="40"/>
      <c r="D294" s="218" t="s">
        <v>155</v>
      </c>
      <c r="E294" s="40"/>
      <c r="F294" s="219" t="s">
        <v>400</v>
      </c>
      <c r="G294" s="40"/>
      <c r="H294" s="40"/>
      <c r="I294" s="215"/>
      <c r="J294" s="40"/>
      <c r="K294" s="40"/>
      <c r="L294" s="44"/>
      <c r="M294" s="216"/>
      <c r="N294" s="217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155</v>
      </c>
      <c r="AU294" s="17" t="s">
        <v>78</v>
      </c>
    </row>
    <row r="295" spans="1:65" s="2" customFormat="1" ht="16.5" customHeight="1">
      <c r="A295" s="38"/>
      <c r="B295" s="39"/>
      <c r="C295" s="242" t="s">
        <v>364</v>
      </c>
      <c r="D295" s="242" t="s">
        <v>228</v>
      </c>
      <c r="E295" s="243" t="s">
        <v>401</v>
      </c>
      <c r="F295" s="244" t="s">
        <v>402</v>
      </c>
      <c r="G295" s="245" t="s">
        <v>218</v>
      </c>
      <c r="H295" s="246">
        <v>3</v>
      </c>
      <c r="I295" s="247"/>
      <c r="J295" s="248">
        <f>ROUND(I295*H295,2)</f>
        <v>0</v>
      </c>
      <c r="K295" s="244" t="s">
        <v>19</v>
      </c>
      <c r="L295" s="249"/>
      <c r="M295" s="250" t="s">
        <v>19</v>
      </c>
      <c r="N295" s="251" t="s">
        <v>40</v>
      </c>
      <c r="O295" s="84"/>
      <c r="P295" s="209">
        <f>O295*H295</f>
        <v>0</v>
      </c>
      <c r="Q295" s="209">
        <v>0.001</v>
      </c>
      <c r="R295" s="209">
        <f>Q295*H295</f>
        <v>0.003</v>
      </c>
      <c r="S295" s="209">
        <v>0</v>
      </c>
      <c r="T295" s="21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1" t="s">
        <v>201</v>
      </c>
      <c r="AT295" s="211" t="s">
        <v>228</v>
      </c>
      <c r="AU295" s="211" t="s">
        <v>78</v>
      </c>
      <c r="AY295" s="17" t="s">
        <v>144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7" t="s">
        <v>74</v>
      </c>
      <c r="BK295" s="212">
        <f>ROUND(I295*H295,2)</f>
        <v>0</v>
      </c>
      <c r="BL295" s="17" t="s">
        <v>152</v>
      </c>
      <c r="BM295" s="211" t="s">
        <v>403</v>
      </c>
    </row>
    <row r="296" spans="1:47" s="2" customFormat="1" ht="12">
      <c r="A296" s="38"/>
      <c r="B296" s="39"/>
      <c r="C296" s="40"/>
      <c r="D296" s="213" t="s">
        <v>153</v>
      </c>
      <c r="E296" s="40"/>
      <c r="F296" s="214" t="s">
        <v>402</v>
      </c>
      <c r="G296" s="40"/>
      <c r="H296" s="40"/>
      <c r="I296" s="215"/>
      <c r="J296" s="40"/>
      <c r="K296" s="40"/>
      <c r="L296" s="44"/>
      <c r="M296" s="216"/>
      <c r="N296" s="217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153</v>
      </c>
      <c r="AU296" s="17" t="s">
        <v>78</v>
      </c>
    </row>
    <row r="297" spans="1:65" s="2" customFormat="1" ht="16.5" customHeight="1">
      <c r="A297" s="38"/>
      <c r="B297" s="39"/>
      <c r="C297" s="200" t="s">
        <v>404</v>
      </c>
      <c r="D297" s="200" t="s">
        <v>147</v>
      </c>
      <c r="E297" s="201" t="s">
        <v>405</v>
      </c>
      <c r="F297" s="202" t="s">
        <v>406</v>
      </c>
      <c r="G297" s="203" t="s">
        <v>218</v>
      </c>
      <c r="H297" s="204">
        <v>2</v>
      </c>
      <c r="I297" s="205"/>
      <c r="J297" s="206">
        <f>ROUND(I297*H297,2)</f>
        <v>0</v>
      </c>
      <c r="K297" s="202" t="s">
        <v>151</v>
      </c>
      <c r="L297" s="44"/>
      <c r="M297" s="207" t="s">
        <v>19</v>
      </c>
      <c r="N297" s="208" t="s">
        <v>40</v>
      </c>
      <c r="O297" s="84"/>
      <c r="P297" s="209">
        <f>O297*H297</f>
        <v>0</v>
      </c>
      <c r="Q297" s="209">
        <v>0.00018</v>
      </c>
      <c r="R297" s="209">
        <f>Q297*H297</f>
        <v>0.00036</v>
      </c>
      <c r="S297" s="209">
        <v>0</v>
      </c>
      <c r="T297" s="21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1" t="s">
        <v>152</v>
      </c>
      <c r="AT297" s="211" t="s">
        <v>147</v>
      </c>
      <c r="AU297" s="211" t="s">
        <v>78</v>
      </c>
      <c r="AY297" s="17" t="s">
        <v>144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7" t="s">
        <v>74</v>
      </c>
      <c r="BK297" s="212">
        <f>ROUND(I297*H297,2)</f>
        <v>0</v>
      </c>
      <c r="BL297" s="17" t="s">
        <v>152</v>
      </c>
      <c r="BM297" s="211" t="s">
        <v>407</v>
      </c>
    </row>
    <row r="298" spans="1:47" s="2" customFormat="1" ht="12">
      <c r="A298" s="38"/>
      <c r="B298" s="39"/>
      <c r="C298" s="40"/>
      <c r="D298" s="213" t="s">
        <v>153</v>
      </c>
      <c r="E298" s="40"/>
      <c r="F298" s="214" t="s">
        <v>408</v>
      </c>
      <c r="G298" s="40"/>
      <c r="H298" s="40"/>
      <c r="I298" s="215"/>
      <c r="J298" s="40"/>
      <c r="K298" s="40"/>
      <c r="L298" s="44"/>
      <c r="M298" s="216"/>
      <c r="N298" s="217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153</v>
      </c>
      <c r="AU298" s="17" t="s">
        <v>78</v>
      </c>
    </row>
    <row r="299" spans="1:47" s="2" customFormat="1" ht="12">
      <c r="A299" s="38"/>
      <c r="B299" s="39"/>
      <c r="C299" s="40"/>
      <c r="D299" s="218" t="s">
        <v>155</v>
      </c>
      <c r="E299" s="40"/>
      <c r="F299" s="219" t="s">
        <v>409</v>
      </c>
      <c r="G299" s="40"/>
      <c r="H299" s="40"/>
      <c r="I299" s="215"/>
      <c r="J299" s="40"/>
      <c r="K299" s="40"/>
      <c r="L299" s="44"/>
      <c r="M299" s="216"/>
      <c r="N299" s="217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155</v>
      </c>
      <c r="AU299" s="17" t="s">
        <v>78</v>
      </c>
    </row>
    <row r="300" spans="1:65" s="2" customFormat="1" ht="16.5" customHeight="1">
      <c r="A300" s="38"/>
      <c r="B300" s="39"/>
      <c r="C300" s="242" t="s">
        <v>371</v>
      </c>
      <c r="D300" s="242" t="s">
        <v>228</v>
      </c>
      <c r="E300" s="243" t="s">
        <v>410</v>
      </c>
      <c r="F300" s="244" t="s">
        <v>411</v>
      </c>
      <c r="G300" s="245" t="s">
        <v>218</v>
      </c>
      <c r="H300" s="246">
        <v>2</v>
      </c>
      <c r="I300" s="247"/>
      <c r="J300" s="248">
        <f>ROUND(I300*H300,2)</f>
        <v>0</v>
      </c>
      <c r="K300" s="244" t="s">
        <v>151</v>
      </c>
      <c r="L300" s="249"/>
      <c r="M300" s="250" t="s">
        <v>19</v>
      </c>
      <c r="N300" s="251" t="s">
        <v>40</v>
      </c>
      <c r="O300" s="84"/>
      <c r="P300" s="209">
        <f>O300*H300</f>
        <v>0</v>
      </c>
      <c r="Q300" s="209">
        <v>0.012</v>
      </c>
      <c r="R300" s="209">
        <f>Q300*H300</f>
        <v>0.024</v>
      </c>
      <c r="S300" s="209">
        <v>0</v>
      </c>
      <c r="T300" s="21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11" t="s">
        <v>201</v>
      </c>
      <c r="AT300" s="211" t="s">
        <v>228</v>
      </c>
      <c r="AU300" s="211" t="s">
        <v>78</v>
      </c>
      <c r="AY300" s="17" t="s">
        <v>144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7" t="s">
        <v>74</v>
      </c>
      <c r="BK300" s="212">
        <f>ROUND(I300*H300,2)</f>
        <v>0</v>
      </c>
      <c r="BL300" s="17" t="s">
        <v>152</v>
      </c>
      <c r="BM300" s="211" t="s">
        <v>412</v>
      </c>
    </row>
    <row r="301" spans="1:47" s="2" customFormat="1" ht="12">
      <c r="A301" s="38"/>
      <c r="B301" s="39"/>
      <c r="C301" s="40"/>
      <c r="D301" s="213" t="s">
        <v>153</v>
      </c>
      <c r="E301" s="40"/>
      <c r="F301" s="214" t="s">
        <v>411</v>
      </c>
      <c r="G301" s="40"/>
      <c r="H301" s="40"/>
      <c r="I301" s="215"/>
      <c r="J301" s="40"/>
      <c r="K301" s="40"/>
      <c r="L301" s="44"/>
      <c r="M301" s="216"/>
      <c r="N301" s="217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153</v>
      </c>
      <c r="AU301" s="17" t="s">
        <v>78</v>
      </c>
    </row>
    <row r="302" spans="1:65" s="2" customFormat="1" ht="24.15" customHeight="1">
      <c r="A302" s="38"/>
      <c r="B302" s="39"/>
      <c r="C302" s="200" t="s">
        <v>413</v>
      </c>
      <c r="D302" s="200" t="s">
        <v>147</v>
      </c>
      <c r="E302" s="201" t="s">
        <v>414</v>
      </c>
      <c r="F302" s="202" t="s">
        <v>415</v>
      </c>
      <c r="G302" s="203" t="s">
        <v>162</v>
      </c>
      <c r="H302" s="204">
        <v>6.15</v>
      </c>
      <c r="I302" s="205"/>
      <c r="J302" s="206">
        <f>ROUND(I302*H302,2)</f>
        <v>0</v>
      </c>
      <c r="K302" s="202" t="s">
        <v>151</v>
      </c>
      <c r="L302" s="44"/>
      <c r="M302" s="207" t="s">
        <v>19</v>
      </c>
      <c r="N302" s="208" t="s">
        <v>40</v>
      </c>
      <c r="O302" s="84"/>
      <c r="P302" s="209">
        <f>O302*H302</f>
        <v>0</v>
      </c>
      <c r="Q302" s="209">
        <v>0</v>
      </c>
      <c r="R302" s="209">
        <f>Q302*H302</f>
        <v>0</v>
      </c>
      <c r="S302" s="209">
        <v>0.048</v>
      </c>
      <c r="T302" s="210">
        <f>S302*H302</f>
        <v>0.2952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1" t="s">
        <v>152</v>
      </c>
      <c r="AT302" s="211" t="s">
        <v>147</v>
      </c>
      <c r="AU302" s="211" t="s">
        <v>78</v>
      </c>
      <c r="AY302" s="17" t="s">
        <v>144</v>
      </c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17" t="s">
        <v>74</v>
      </c>
      <c r="BK302" s="212">
        <f>ROUND(I302*H302,2)</f>
        <v>0</v>
      </c>
      <c r="BL302" s="17" t="s">
        <v>152</v>
      </c>
      <c r="BM302" s="211" t="s">
        <v>416</v>
      </c>
    </row>
    <row r="303" spans="1:47" s="2" customFormat="1" ht="12">
      <c r="A303" s="38"/>
      <c r="B303" s="39"/>
      <c r="C303" s="40"/>
      <c r="D303" s="213" t="s">
        <v>153</v>
      </c>
      <c r="E303" s="40"/>
      <c r="F303" s="214" t="s">
        <v>417</v>
      </c>
      <c r="G303" s="40"/>
      <c r="H303" s="40"/>
      <c r="I303" s="215"/>
      <c r="J303" s="40"/>
      <c r="K303" s="40"/>
      <c r="L303" s="44"/>
      <c r="M303" s="216"/>
      <c r="N303" s="217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153</v>
      </c>
      <c r="AU303" s="17" t="s">
        <v>78</v>
      </c>
    </row>
    <row r="304" spans="1:47" s="2" customFormat="1" ht="12">
      <c r="A304" s="38"/>
      <c r="B304" s="39"/>
      <c r="C304" s="40"/>
      <c r="D304" s="218" t="s">
        <v>155</v>
      </c>
      <c r="E304" s="40"/>
      <c r="F304" s="219" t="s">
        <v>418</v>
      </c>
      <c r="G304" s="40"/>
      <c r="H304" s="40"/>
      <c r="I304" s="215"/>
      <c r="J304" s="40"/>
      <c r="K304" s="40"/>
      <c r="L304" s="44"/>
      <c r="M304" s="216"/>
      <c r="N304" s="217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155</v>
      </c>
      <c r="AU304" s="17" t="s">
        <v>78</v>
      </c>
    </row>
    <row r="305" spans="1:65" s="2" customFormat="1" ht="24.15" customHeight="1">
      <c r="A305" s="38"/>
      <c r="B305" s="39"/>
      <c r="C305" s="200" t="s">
        <v>380</v>
      </c>
      <c r="D305" s="200" t="s">
        <v>147</v>
      </c>
      <c r="E305" s="201" t="s">
        <v>419</v>
      </c>
      <c r="F305" s="202" t="s">
        <v>420</v>
      </c>
      <c r="G305" s="203" t="s">
        <v>162</v>
      </c>
      <c r="H305" s="204">
        <v>2.724</v>
      </c>
      <c r="I305" s="205"/>
      <c r="J305" s="206">
        <f>ROUND(I305*H305,2)</f>
        <v>0</v>
      </c>
      <c r="K305" s="202" t="s">
        <v>151</v>
      </c>
      <c r="L305" s="44"/>
      <c r="M305" s="207" t="s">
        <v>19</v>
      </c>
      <c r="N305" s="208" t="s">
        <v>40</v>
      </c>
      <c r="O305" s="84"/>
      <c r="P305" s="209">
        <f>O305*H305</f>
        <v>0</v>
      </c>
      <c r="Q305" s="209">
        <v>0</v>
      </c>
      <c r="R305" s="209">
        <f>Q305*H305</f>
        <v>0</v>
      </c>
      <c r="S305" s="209">
        <v>0.038</v>
      </c>
      <c r="T305" s="210">
        <f>S305*H305</f>
        <v>0.103512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1" t="s">
        <v>152</v>
      </c>
      <c r="AT305" s="211" t="s">
        <v>147</v>
      </c>
      <c r="AU305" s="211" t="s">
        <v>78</v>
      </c>
      <c r="AY305" s="17" t="s">
        <v>144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17" t="s">
        <v>74</v>
      </c>
      <c r="BK305" s="212">
        <f>ROUND(I305*H305,2)</f>
        <v>0</v>
      </c>
      <c r="BL305" s="17" t="s">
        <v>152</v>
      </c>
      <c r="BM305" s="211" t="s">
        <v>421</v>
      </c>
    </row>
    <row r="306" spans="1:47" s="2" customFormat="1" ht="12">
      <c r="A306" s="38"/>
      <c r="B306" s="39"/>
      <c r="C306" s="40"/>
      <c r="D306" s="213" t="s">
        <v>153</v>
      </c>
      <c r="E306" s="40"/>
      <c r="F306" s="214" t="s">
        <v>422</v>
      </c>
      <c r="G306" s="40"/>
      <c r="H306" s="40"/>
      <c r="I306" s="215"/>
      <c r="J306" s="40"/>
      <c r="K306" s="40"/>
      <c r="L306" s="44"/>
      <c r="M306" s="216"/>
      <c r="N306" s="217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153</v>
      </c>
      <c r="AU306" s="17" t="s">
        <v>78</v>
      </c>
    </row>
    <row r="307" spans="1:47" s="2" customFormat="1" ht="12">
      <c r="A307" s="38"/>
      <c r="B307" s="39"/>
      <c r="C307" s="40"/>
      <c r="D307" s="218" t="s">
        <v>155</v>
      </c>
      <c r="E307" s="40"/>
      <c r="F307" s="219" t="s">
        <v>423</v>
      </c>
      <c r="G307" s="40"/>
      <c r="H307" s="40"/>
      <c r="I307" s="215"/>
      <c r="J307" s="40"/>
      <c r="K307" s="40"/>
      <c r="L307" s="44"/>
      <c r="M307" s="216"/>
      <c r="N307" s="217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155</v>
      </c>
      <c r="AU307" s="17" t="s">
        <v>78</v>
      </c>
    </row>
    <row r="308" spans="1:65" s="2" customFormat="1" ht="21.75" customHeight="1">
      <c r="A308" s="38"/>
      <c r="B308" s="39"/>
      <c r="C308" s="200" t="s">
        <v>424</v>
      </c>
      <c r="D308" s="200" t="s">
        <v>147</v>
      </c>
      <c r="E308" s="201" t="s">
        <v>425</v>
      </c>
      <c r="F308" s="202" t="s">
        <v>426</v>
      </c>
      <c r="G308" s="203" t="s">
        <v>162</v>
      </c>
      <c r="H308" s="204">
        <v>0.66</v>
      </c>
      <c r="I308" s="205"/>
      <c r="J308" s="206">
        <f>ROUND(I308*H308,2)</f>
        <v>0</v>
      </c>
      <c r="K308" s="202" t="s">
        <v>151</v>
      </c>
      <c r="L308" s="44"/>
      <c r="M308" s="207" t="s">
        <v>19</v>
      </c>
      <c r="N308" s="208" t="s">
        <v>40</v>
      </c>
      <c r="O308" s="84"/>
      <c r="P308" s="209">
        <f>O308*H308</f>
        <v>0</v>
      </c>
      <c r="Q308" s="209">
        <v>0</v>
      </c>
      <c r="R308" s="209">
        <f>Q308*H308</f>
        <v>0</v>
      </c>
      <c r="S308" s="209">
        <v>0.088</v>
      </c>
      <c r="T308" s="210">
        <f>S308*H308</f>
        <v>0.05808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11" t="s">
        <v>152</v>
      </c>
      <c r="AT308" s="211" t="s">
        <v>147</v>
      </c>
      <c r="AU308" s="211" t="s">
        <v>78</v>
      </c>
      <c r="AY308" s="17" t="s">
        <v>144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17" t="s">
        <v>74</v>
      </c>
      <c r="BK308" s="212">
        <f>ROUND(I308*H308,2)</f>
        <v>0</v>
      </c>
      <c r="BL308" s="17" t="s">
        <v>152</v>
      </c>
      <c r="BM308" s="211" t="s">
        <v>427</v>
      </c>
    </row>
    <row r="309" spans="1:47" s="2" customFormat="1" ht="12">
      <c r="A309" s="38"/>
      <c r="B309" s="39"/>
      <c r="C309" s="40"/>
      <c r="D309" s="213" t="s">
        <v>153</v>
      </c>
      <c r="E309" s="40"/>
      <c r="F309" s="214" t="s">
        <v>428</v>
      </c>
      <c r="G309" s="40"/>
      <c r="H309" s="40"/>
      <c r="I309" s="215"/>
      <c r="J309" s="40"/>
      <c r="K309" s="40"/>
      <c r="L309" s="44"/>
      <c r="M309" s="216"/>
      <c r="N309" s="217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153</v>
      </c>
      <c r="AU309" s="17" t="s">
        <v>78</v>
      </c>
    </row>
    <row r="310" spans="1:47" s="2" customFormat="1" ht="12">
      <c r="A310" s="38"/>
      <c r="B310" s="39"/>
      <c r="C310" s="40"/>
      <c r="D310" s="218" t="s">
        <v>155</v>
      </c>
      <c r="E310" s="40"/>
      <c r="F310" s="219" t="s">
        <v>429</v>
      </c>
      <c r="G310" s="40"/>
      <c r="H310" s="40"/>
      <c r="I310" s="215"/>
      <c r="J310" s="40"/>
      <c r="K310" s="40"/>
      <c r="L310" s="44"/>
      <c r="M310" s="216"/>
      <c r="N310" s="217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155</v>
      </c>
      <c r="AU310" s="17" t="s">
        <v>78</v>
      </c>
    </row>
    <row r="311" spans="1:51" s="13" customFormat="1" ht="12">
      <c r="A311" s="13"/>
      <c r="B311" s="220"/>
      <c r="C311" s="221"/>
      <c r="D311" s="213" t="s">
        <v>157</v>
      </c>
      <c r="E311" s="222" t="s">
        <v>19</v>
      </c>
      <c r="F311" s="223" t="s">
        <v>430</v>
      </c>
      <c r="G311" s="221"/>
      <c r="H311" s="224">
        <v>0.66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0" t="s">
        <v>157</v>
      </c>
      <c r="AU311" s="230" t="s">
        <v>78</v>
      </c>
      <c r="AV311" s="13" t="s">
        <v>78</v>
      </c>
      <c r="AW311" s="13" t="s">
        <v>32</v>
      </c>
      <c r="AX311" s="13" t="s">
        <v>69</v>
      </c>
      <c r="AY311" s="230" t="s">
        <v>144</v>
      </c>
    </row>
    <row r="312" spans="1:65" s="2" customFormat="1" ht="21.75" customHeight="1">
      <c r="A312" s="38"/>
      <c r="B312" s="39"/>
      <c r="C312" s="200" t="s">
        <v>387</v>
      </c>
      <c r="D312" s="200" t="s">
        <v>147</v>
      </c>
      <c r="E312" s="201" t="s">
        <v>431</v>
      </c>
      <c r="F312" s="202" t="s">
        <v>432</v>
      </c>
      <c r="G312" s="203" t="s">
        <v>162</v>
      </c>
      <c r="H312" s="204">
        <v>13.2</v>
      </c>
      <c r="I312" s="205"/>
      <c r="J312" s="206">
        <f>ROUND(I312*H312,2)</f>
        <v>0</v>
      </c>
      <c r="K312" s="202" t="s">
        <v>151</v>
      </c>
      <c r="L312" s="44"/>
      <c r="M312" s="207" t="s">
        <v>19</v>
      </c>
      <c r="N312" s="208" t="s">
        <v>40</v>
      </c>
      <c r="O312" s="84"/>
      <c r="P312" s="209">
        <f>O312*H312</f>
        <v>0</v>
      </c>
      <c r="Q312" s="209">
        <v>0</v>
      </c>
      <c r="R312" s="209">
        <f>Q312*H312</f>
        <v>0</v>
      </c>
      <c r="S312" s="209">
        <v>0.076</v>
      </c>
      <c r="T312" s="210">
        <f>S312*H312</f>
        <v>1.0031999999999999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11" t="s">
        <v>152</v>
      </c>
      <c r="AT312" s="211" t="s">
        <v>147</v>
      </c>
      <c r="AU312" s="211" t="s">
        <v>78</v>
      </c>
      <c r="AY312" s="17" t="s">
        <v>144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7" t="s">
        <v>74</v>
      </c>
      <c r="BK312" s="212">
        <f>ROUND(I312*H312,2)</f>
        <v>0</v>
      </c>
      <c r="BL312" s="17" t="s">
        <v>152</v>
      </c>
      <c r="BM312" s="211" t="s">
        <v>433</v>
      </c>
    </row>
    <row r="313" spans="1:47" s="2" customFormat="1" ht="12">
      <c r="A313" s="38"/>
      <c r="B313" s="39"/>
      <c r="C313" s="40"/>
      <c r="D313" s="213" t="s">
        <v>153</v>
      </c>
      <c r="E313" s="40"/>
      <c r="F313" s="214" t="s">
        <v>434</v>
      </c>
      <c r="G313" s="40"/>
      <c r="H313" s="40"/>
      <c r="I313" s="215"/>
      <c r="J313" s="40"/>
      <c r="K313" s="40"/>
      <c r="L313" s="44"/>
      <c r="M313" s="216"/>
      <c r="N313" s="217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153</v>
      </c>
      <c r="AU313" s="17" t="s">
        <v>78</v>
      </c>
    </row>
    <row r="314" spans="1:47" s="2" customFormat="1" ht="12">
      <c r="A314" s="38"/>
      <c r="B314" s="39"/>
      <c r="C314" s="40"/>
      <c r="D314" s="218" t="s">
        <v>155</v>
      </c>
      <c r="E314" s="40"/>
      <c r="F314" s="219" t="s">
        <v>435</v>
      </c>
      <c r="G314" s="40"/>
      <c r="H314" s="40"/>
      <c r="I314" s="215"/>
      <c r="J314" s="40"/>
      <c r="K314" s="40"/>
      <c r="L314" s="44"/>
      <c r="M314" s="216"/>
      <c r="N314" s="217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155</v>
      </c>
      <c r="AU314" s="17" t="s">
        <v>78</v>
      </c>
    </row>
    <row r="315" spans="1:47" s="2" customFormat="1" ht="12">
      <c r="A315" s="38"/>
      <c r="B315" s="39"/>
      <c r="C315" s="40"/>
      <c r="D315" s="213" t="s">
        <v>436</v>
      </c>
      <c r="E315" s="40"/>
      <c r="F315" s="252" t="s">
        <v>437</v>
      </c>
      <c r="G315" s="40"/>
      <c r="H315" s="40"/>
      <c r="I315" s="215"/>
      <c r="J315" s="40"/>
      <c r="K315" s="40"/>
      <c r="L315" s="44"/>
      <c r="M315" s="216"/>
      <c r="N315" s="217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436</v>
      </c>
      <c r="AU315" s="17" t="s">
        <v>78</v>
      </c>
    </row>
    <row r="316" spans="1:51" s="13" customFormat="1" ht="12">
      <c r="A316" s="13"/>
      <c r="B316" s="220"/>
      <c r="C316" s="221"/>
      <c r="D316" s="213" t="s">
        <v>157</v>
      </c>
      <c r="E316" s="222" t="s">
        <v>19</v>
      </c>
      <c r="F316" s="223" t="s">
        <v>438</v>
      </c>
      <c r="G316" s="221"/>
      <c r="H316" s="224">
        <v>4.4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0" t="s">
        <v>157</v>
      </c>
      <c r="AU316" s="230" t="s">
        <v>78</v>
      </c>
      <c r="AV316" s="13" t="s">
        <v>78</v>
      </c>
      <c r="AW316" s="13" t="s">
        <v>32</v>
      </c>
      <c r="AX316" s="13" t="s">
        <v>69</v>
      </c>
      <c r="AY316" s="230" t="s">
        <v>144</v>
      </c>
    </row>
    <row r="317" spans="1:51" s="13" customFormat="1" ht="12">
      <c r="A317" s="13"/>
      <c r="B317" s="220"/>
      <c r="C317" s="221"/>
      <c r="D317" s="213" t="s">
        <v>157</v>
      </c>
      <c r="E317" s="222" t="s">
        <v>19</v>
      </c>
      <c r="F317" s="223" t="s">
        <v>439</v>
      </c>
      <c r="G317" s="221"/>
      <c r="H317" s="224">
        <v>5.6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0" t="s">
        <v>157</v>
      </c>
      <c r="AU317" s="230" t="s">
        <v>78</v>
      </c>
      <c r="AV317" s="13" t="s">
        <v>78</v>
      </c>
      <c r="AW317" s="13" t="s">
        <v>32</v>
      </c>
      <c r="AX317" s="13" t="s">
        <v>69</v>
      </c>
      <c r="AY317" s="230" t="s">
        <v>144</v>
      </c>
    </row>
    <row r="318" spans="1:51" s="13" customFormat="1" ht="12">
      <c r="A318" s="13"/>
      <c r="B318" s="220"/>
      <c r="C318" s="221"/>
      <c r="D318" s="213" t="s">
        <v>157</v>
      </c>
      <c r="E318" s="222" t="s">
        <v>19</v>
      </c>
      <c r="F318" s="223" t="s">
        <v>440</v>
      </c>
      <c r="G318" s="221"/>
      <c r="H318" s="224">
        <v>3.2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0" t="s">
        <v>157</v>
      </c>
      <c r="AU318" s="230" t="s">
        <v>78</v>
      </c>
      <c r="AV318" s="13" t="s">
        <v>78</v>
      </c>
      <c r="AW318" s="13" t="s">
        <v>32</v>
      </c>
      <c r="AX318" s="13" t="s">
        <v>69</v>
      </c>
      <c r="AY318" s="230" t="s">
        <v>144</v>
      </c>
    </row>
    <row r="319" spans="1:65" s="2" customFormat="1" ht="24.15" customHeight="1">
      <c r="A319" s="38"/>
      <c r="B319" s="39"/>
      <c r="C319" s="200" t="s">
        <v>441</v>
      </c>
      <c r="D319" s="200" t="s">
        <v>147</v>
      </c>
      <c r="E319" s="201" t="s">
        <v>442</v>
      </c>
      <c r="F319" s="202" t="s">
        <v>443</v>
      </c>
      <c r="G319" s="203" t="s">
        <v>162</v>
      </c>
      <c r="H319" s="204">
        <v>3.768</v>
      </c>
      <c r="I319" s="205"/>
      <c r="J319" s="206">
        <f>ROUND(I319*H319,2)</f>
        <v>0</v>
      </c>
      <c r="K319" s="202" t="s">
        <v>151</v>
      </c>
      <c r="L319" s="44"/>
      <c r="M319" s="207" t="s">
        <v>19</v>
      </c>
      <c r="N319" s="208" t="s">
        <v>40</v>
      </c>
      <c r="O319" s="84"/>
      <c r="P319" s="209">
        <f>O319*H319</f>
        <v>0</v>
      </c>
      <c r="Q319" s="209">
        <v>0</v>
      </c>
      <c r="R319" s="209">
        <f>Q319*H319</f>
        <v>0</v>
      </c>
      <c r="S319" s="209">
        <v>0.18</v>
      </c>
      <c r="T319" s="210">
        <f>S319*H319</f>
        <v>0.67824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11" t="s">
        <v>152</v>
      </c>
      <c r="AT319" s="211" t="s">
        <v>147</v>
      </c>
      <c r="AU319" s="211" t="s">
        <v>78</v>
      </c>
      <c r="AY319" s="17" t="s">
        <v>144</v>
      </c>
      <c r="BE319" s="212">
        <f>IF(N319="základní",J319,0)</f>
        <v>0</v>
      </c>
      <c r="BF319" s="212">
        <f>IF(N319="snížená",J319,0)</f>
        <v>0</v>
      </c>
      <c r="BG319" s="212">
        <f>IF(N319="zákl. přenesená",J319,0)</f>
        <v>0</v>
      </c>
      <c r="BH319" s="212">
        <f>IF(N319="sníž. přenesená",J319,0)</f>
        <v>0</v>
      </c>
      <c r="BI319" s="212">
        <f>IF(N319="nulová",J319,0)</f>
        <v>0</v>
      </c>
      <c r="BJ319" s="17" t="s">
        <v>74</v>
      </c>
      <c r="BK319" s="212">
        <f>ROUND(I319*H319,2)</f>
        <v>0</v>
      </c>
      <c r="BL319" s="17" t="s">
        <v>152</v>
      </c>
      <c r="BM319" s="211" t="s">
        <v>444</v>
      </c>
    </row>
    <row r="320" spans="1:47" s="2" customFormat="1" ht="12">
      <c r="A320" s="38"/>
      <c r="B320" s="39"/>
      <c r="C320" s="40"/>
      <c r="D320" s="213" t="s">
        <v>153</v>
      </c>
      <c r="E320" s="40"/>
      <c r="F320" s="214" t="s">
        <v>445</v>
      </c>
      <c r="G320" s="40"/>
      <c r="H320" s="40"/>
      <c r="I320" s="215"/>
      <c r="J320" s="40"/>
      <c r="K320" s="40"/>
      <c r="L320" s="44"/>
      <c r="M320" s="216"/>
      <c r="N320" s="217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153</v>
      </c>
      <c r="AU320" s="17" t="s">
        <v>78</v>
      </c>
    </row>
    <row r="321" spans="1:47" s="2" customFormat="1" ht="12">
      <c r="A321" s="38"/>
      <c r="B321" s="39"/>
      <c r="C321" s="40"/>
      <c r="D321" s="218" t="s">
        <v>155</v>
      </c>
      <c r="E321" s="40"/>
      <c r="F321" s="219" t="s">
        <v>446</v>
      </c>
      <c r="G321" s="40"/>
      <c r="H321" s="40"/>
      <c r="I321" s="215"/>
      <c r="J321" s="40"/>
      <c r="K321" s="40"/>
      <c r="L321" s="44"/>
      <c r="M321" s="216"/>
      <c r="N321" s="217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155</v>
      </c>
      <c r="AU321" s="17" t="s">
        <v>78</v>
      </c>
    </row>
    <row r="322" spans="1:51" s="13" customFormat="1" ht="12">
      <c r="A322" s="13"/>
      <c r="B322" s="220"/>
      <c r="C322" s="221"/>
      <c r="D322" s="213" t="s">
        <v>157</v>
      </c>
      <c r="E322" s="222" t="s">
        <v>19</v>
      </c>
      <c r="F322" s="223" t="s">
        <v>447</v>
      </c>
      <c r="G322" s="221"/>
      <c r="H322" s="224">
        <v>3.7683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0" t="s">
        <v>157</v>
      </c>
      <c r="AU322" s="230" t="s">
        <v>78</v>
      </c>
      <c r="AV322" s="13" t="s">
        <v>78</v>
      </c>
      <c r="AW322" s="13" t="s">
        <v>32</v>
      </c>
      <c r="AX322" s="13" t="s">
        <v>69</v>
      </c>
      <c r="AY322" s="230" t="s">
        <v>144</v>
      </c>
    </row>
    <row r="323" spans="1:65" s="2" customFormat="1" ht="24.15" customHeight="1">
      <c r="A323" s="38"/>
      <c r="B323" s="39"/>
      <c r="C323" s="200" t="s">
        <v>393</v>
      </c>
      <c r="D323" s="200" t="s">
        <v>147</v>
      </c>
      <c r="E323" s="201" t="s">
        <v>448</v>
      </c>
      <c r="F323" s="202" t="s">
        <v>449</v>
      </c>
      <c r="G323" s="203" t="s">
        <v>162</v>
      </c>
      <c r="H323" s="204">
        <v>1.4</v>
      </c>
      <c r="I323" s="205"/>
      <c r="J323" s="206">
        <f>ROUND(I323*H323,2)</f>
        <v>0</v>
      </c>
      <c r="K323" s="202" t="s">
        <v>151</v>
      </c>
      <c r="L323" s="44"/>
      <c r="M323" s="207" t="s">
        <v>19</v>
      </c>
      <c r="N323" s="208" t="s">
        <v>40</v>
      </c>
      <c r="O323" s="84"/>
      <c r="P323" s="209">
        <f>O323*H323</f>
        <v>0</v>
      </c>
      <c r="Q323" s="209">
        <v>0</v>
      </c>
      <c r="R323" s="209">
        <f>Q323*H323</f>
        <v>0</v>
      </c>
      <c r="S323" s="209">
        <v>0.27</v>
      </c>
      <c r="T323" s="210">
        <f>S323*H323</f>
        <v>0.378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1" t="s">
        <v>152</v>
      </c>
      <c r="AT323" s="211" t="s">
        <v>147</v>
      </c>
      <c r="AU323" s="211" t="s">
        <v>78</v>
      </c>
      <c r="AY323" s="17" t="s">
        <v>144</v>
      </c>
      <c r="BE323" s="212">
        <f>IF(N323="základní",J323,0)</f>
        <v>0</v>
      </c>
      <c r="BF323" s="212">
        <f>IF(N323="snížená",J323,0)</f>
        <v>0</v>
      </c>
      <c r="BG323" s="212">
        <f>IF(N323="zákl. přenesená",J323,0)</f>
        <v>0</v>
      </c>
      <c r="BH323" s="212">
        <f>IF(N323="sníž. přenesená",J323,0)</f>
        <v>0</v>
      </c>
      <c r="BI323" s="212">
        <f>IF(N323="nulová",J323,0)</f>
        <v>0</v>
      </c>
      <c r="BJ323" s="17" t="s">
        <v>74</v>
      </c>
      <c r="BK323" s="212">
        <f>ROUND(I323*H323,2)</f>
        <v>0</v>
      </c>
      <c r="BL323" s="17" t="s">
        <v>152</v>
      </c>
      <c r="BM323" s="211" t="s">
        <v>450</v>
      </c>
    </row>
    <row r="324" spans="1:47" s="2" customFormat="1" ht="12">
      <c r="A324" s="38"/>
      <c r="B324" s="39"/>
      <c r="C324" s="40"/>
      <c r="D324" s="213" t="s">
        <v>153</v>
      </c>
      <c r="E324" s="40"/>
      <c r="F324" s="214" t="s">
        <v>451</v>
      </c>
      <c r="G324" s="40"/>
      <c r="H324" s="40"/>
      <c r="I324" s="215"/>
      <c r="J324" s="40"/>
      <c r="K324" s="40"/>
      <c r="L324" s="44"/>
      <c r="M324" s="216"/>
      <c r="N324" s="217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153</v>
      </c>
      <c r="AU324" s="17" t="s">
        <v>78</v>
      </c>
    </row>
    <row r="325" spans="1:47" s="2" customFormat="1" ht="12">
      <c r="A325" s="38"/>
      <c r="B325" s="39"/>
      <c r="C325" s="40"/>
      <c r="D325" s="218" t="s">
        <v>155</v>
      </c>
      <c r="E325" s="40"/>
      <c r="F325" s="219" t="s">
        <v>452</v>
      </c>
      <c r="G325" s="40"/>
      <c r="H325" s="40"/>
      <c r="I325" s="215"/>
      <c r="J325" s="40"/>
      <c r="K325" s="40"/>
      <c r="L325" s="44"/>
      <c r="M325" s="216"/>
      <c r="N325" s="217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155</v>
      </c>
      <c r="AU325" s="17" t="s">
        <v>78</v>
      </c>
    </row>
    <row r="326" spans="1:51" s="13" customFormat="1" ht="12">
      <c r="A326" s="13"/>
      <c r="B326" s="220"/>
      <c r="C326" s="221"/>
      <c r="D326" s="213" t="s">
        <v>157</v>
      </c>
      <c r="E326" s="222" t="s">
        <v>19</v>
      </c>
      <c r="F326" s="223" t="s">
        <v>453</v>
      </c>
      <c r="G326" s="221"/>
      <c r="H326" s="224">
        <v>1.6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0" t="s">
        <v>157</v>
      </c>
      <c r="AU326" s="230" t="s">
        <v>78</v>
      </c>
      <c r="AV326" s="13" t="s">
        <v>78</v>
      </c>
      <c r="AW326" s="13" t="s">
        <v>32</v>
      </c>
      <c r="AX326" s="13" t="s">
        <v>69</v>
      </c>
      <c r="AY326" s="230" t="s">
        <v>144</v>
      </c>
    </row>
    <row r="327" spans="1:51" s="13" customFormat="1" ht="12">
      <c r="A327" s="13"/>
      <c r="B327" s="220"/>
      <c r="C327" s="221"/>
      <c r="D327" s="213" t="s">
        <v>157</v>
      </c>
      <c r="E327" s="222" t="s">
        <v>19</v>
      </c>
      <c r="F327" s="223" t="s">
        <v>454</v>
      </c>
      <c r="G327" s="221"/>
      <c r="H327" s="224">
        <v>1.4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0" t="s">
        <v>157</v>
      </c>
      <c r="AU327" s="230" t="s">
        <v>78</v>
      </c>
      <c r="AV327" s="13" t="s">
        <v>78</v>
      </c>
      <c r="AW327" s="13" t="s">
        <v>32</v>
      </c>
      <c r="AX327" s="13" t="s">
        <v>74</v>
      </c>
      <c r="AY327" s="230" t="s">
        <v>144</v>
      </c>
    </row>
    <row r="328" spans="1:65" s="2" customFormat="1" ht="24.15" customHeight="1">
      <c r="A328" s="38"/>
      <c r="B328" s="39"/>
      <c r="C328" s="200" t="s">
        <v>455</v>
      </c>
      <c r="D328" s="200" t="s">
        <v>147</v>
      </c>
      <c r="E328" s="201" t="s">
        <v>456</v>
      </c>
      <c r="F328" s="202" t="s">
        <v>457</v>
      </c>
      <c r="G328" s="203" t="s">
        <v>344</v>
      </c>
      <c r="H328" s="204">
        <v>0.17</v>
      </c>
      <c r="I328" s="205"/>
      <c r="J328" s="206">
        <f>ROUND(I328*H328,2)</f>
        <v>0</v>
      </c>
      <c r="K328" s="202" t="s">
        <v>151</v>
      </c>
      <c r="L328" s="44"/>
      <c r="M328" s="207" t="s">
        <v>19</v>
      </c>
      <c r="N328" s="208" t="s">
        <v>40</v>
      </c>
      <c r="O328" s="84"/>
      <c r="P328" s="209">
        <f>O328*H328</f>
        <v>0</v>
      </c>
      <c r="Q328" s="209">
        <v>0</v>
      </c>
      <c r="R328" s="209">
        <f>Q328*H328</f>
        <v>0</v>
      </c>
      <c r="S328" s="209">
        <v>1.8</v>
      </c>
      <c r="T328" s="210">
        <f>S328*H328</f>
        <v>0.30600000000000005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1" t="s">
        <v>152</v>
      </c>
      <c r="AT328" s="211" t="s">
        <v>147</v>
      </c>
      <c r="AU328" s="211" t="s">
        <v>78</v>
      </c>
      <c r="AY328" s="17" t="s">
        <v>144</v>
      </c>
      <c r="BE328" s="212">
        <f>IF(N328="základní",J328,0)</f>
        <v>0</v>
      </c>
      <c r="BF328" s="212">
        <f>IF(N328="snížená",J328,0)</f>
        <v>0</v>
      </c>
      <c r="BG328" s="212">
        <f>IF(N328="zákl. přenesená",J328,0)</f>
        <v>0</v>
      </c>
      <c r="BH328" s="212">
        <f>IF(N328="sníž. přenesená",J328,0)</f>
        <v>0</v>
      </c>
      <c r="BI328" s="212">
        <f>IF(N328="nulová",J328,0)</f>
        <v>0</v>
      </c>
      <c r="BJ328" s="17" t="s">
        <v>74</v>
      </c>
      <c r="BK328" s="212">
        <f>ROUND(I328*H328,2)</f>
        <v>0</v>
      </c>
      <c r="BL328" s="17" t="s">
        <v>152</v>
      </c>
      <c r="BM328" s="211" t="s">
        <v>458</v>
      </c>
    </row>
    <row r="329" spans="1:47" s="2" customFormat="1" ht="12">
      <c r="A329" s="38"/>
      <c r="B329" s="39"/>
      <c r="C329" s="40"/>
      <c r="D329" s="213" t="s">
        <v>153</v>
      </c>
      <c r="E329" s="40"/>
      <c r="F329" s="214" t="s">
        <v>459</v>
      </c>
      <c r="G329" s="40"/>
      <c r="H329" s="40"/>
      <c r="I329" s="215"/>
      <c r="J329" s="40"/>
      <c r="K329" s="40"/>
      <c r="L329" s="44"/>
      <c r="M329" s="216"/>
      <c r="N329" s="217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153</v>
      </c>
      <c r="AU329" s="17" t="s">
        <v>78</v>
      </c>
    </row>
    <row r="330" spans="1:47" s="2" customFormat="1" ht="12">
      <c r="A330" s="38"/>
      <c r="B330" s="39"/>
      <c r="C330" s="40"/>
      <c r="D330" s="218" t="s">
        <v>155</v>
      </c>
      <c r="E330" s="40"/>
      <c r="F330" s="219" t="s">
        <v>460</v>
      </c>
      <c r="G330" s="40"/>
      <c r="H330" s="40"/>
      <c r="I330" s="215"/>
      <c r="J330" s="40"/>
      <c r="K330" s="40"/>
      <c r="L330" s="44"/>
      <c r="M330" s="216"/>
      <c r="N330" s="217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155</v>
      </c>
      <c r="AU330" s="17" t="s">
        <v>78</v>
      </c>
    </row>
    <row r="331" spans="1:51" s="13" customFormat="1" ht="12">
      <c r="A331" s="13"/>
      <c r="B331" s="220"/>
      <c r="C331" s="221"/>
      <c r="D331" s="213" t="s">
        <v>157</v>
      </c>
      <c r="E331" s="222" t="s">
        <v>19</v>
      </c>
      <c r="F331" s="223" t="s">
        <v>461</v>
      </c>
      <c r="G331" s="221"/>
      <c r="H331" s="224">
        <v>0.17</v>
      </c>
      <c r="I331" s="225"/>
      <c r="J331" s="221"/>
      <c r="K331" s="221"/>
      <c r="L331" s="226"/>
      <c r="M331" s="227"/>
      <c r="N331" s="228"/>
      <c r="O331" s="228"/>
      <c r="P331" s="228"/>
      <c r="Q331" s="228"/>
      <c r="R331" s="228"/>
      <c r="S331" s="228"/>
      <c r="T331" s="22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0" t="s">
        <v>157</v>
      </c>
      <c r="AU331" s="230" t="s">
        <v>78</v>
      </c>
      <c r="AV331" s="13" t="s">
        <v>78</v>
      </c>
      <c r="AW331" s="13" t="s">
        <v>32</v>
      </c>
      <c r="AX331" s="13" t="s">
        <v>69</v>
      </c>
      <c r="AY331" s="230" t="s">
        <v>144</v>
      </c>
    </row>
    <row r="332" spans="1:65" s="2" customFormat="1" ht="24.15" customHeight="1">
      <c r="A332" s="38"/>
      <c r="B332" s="39"/>
      <c r="C332" s="200" t="s">
        <v>407</v>
      </c>
      <c r="D332" s="200" t="s">
        <v>147</v>
      </c>
      <c r="E332" s="201" t="s">
        <v>462</v>
      </c>
      <c r="F332" s="202" t="s">
        <v>463</v>
      </c>
      <c r="G332" s="203" t="s">
        <v>190</v>
      </c>
      <c r="H332" s="204">
        <v>1.1</v>
      </c>
      <c r="I332" s="205"/>
      <c r="J332" s="206">
        <f>ROUND(I332*H332,2)</f>
        <v>0</v>
      </c>
      <c r="K332" s="202" t="s">
        <v>151</v>
      </c>
      <c r="L332" s="44"/>
      <c r="M332" s="207" t="s">
        <v>19</v>
      </c>
      <c r="N332" s="208" t="s">
        <v>40</v>
      </c>
      <c r="O332" s="84"/>
      <c r="P332" s="209">
        <f>O332*H332</f>
        <v>0</v>
      </c>
      <c r="Q332" s="209">
        <v>0</v>
      </c>
      <c r="R332" s="209">
        <f>Q332*H332</f>
        <v>0</v>
      </c>
      <c r="S332" s="209">
        <v>0.04</v>
      </c>
      <c r="T332" s="210">
        <f>S332*H332</f>
        <v>0.044000000000000004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11" t="s">
        <v>152</v>
      </c>
      <c r="AT332" s="211" t="s">
        <v>147</v>
      </c>
      <c r="AU332" s="211" t="s">
        <v>78</v>
      </c>
      <c r="AY332" s="17" t="s">
        <v>144</v>
      </c>
      <c r="BE332" s="212">
        <f>IF(N332="základní",J332,0)</f>
        <v>0</v>
      </c>
      <c r="BF332" s="212">
        <f>IF(N332="snížená",J332,0)</f>
        <v>0</v>
      </c>
      <c r="BG332" s="212">
        <f>IF(N332="zákl. přenesená",J332,0)</f>
        <v>0</v>
      </c>
      <c r="BH332" s="212">
        <f>IF(N332="sníž. přenesená",J332,0)</f>
        <v>0</v>
      </c>
      <c r="BI332" s="212">
        <f>IF(N332="nulová",J332,0)</f>
        <v>0</v>
      </c>
      <c r="BJ332" s="17" t="s">
        <v>74</v>
      </c>
      <c r="BK332" s="212">
        <f>ROUND(I332*H332,2)</f>
        <v>0</v>
      </c>
      <c r="BL332" s="17" t="s">
        <v>152</v>
      </c>
      <c r="BM332" s="211" t="s">
        <v>464</v>
      </c>
    </row>
    <row r="333" spans="1:47" s="2" customFormat="1" ht="12">
      <c r="A333" s="38"/>
      <c r="B333" s="39"/>
      <c r="C333" s="40"/>
      <c r="D333" s="213" t="s">
        <v>153</v>
      </c>
      <c r="E333" s="40"/>
      <c r="F333" s="214" t="s">
        <v>465</v>
      </c>
      <c r="G333" s="40"/>
      <c r="H333" s="40"/>
      <c r="I333" s="215"/>
      <c r="J333" s="40"/>
      <c r="K333" s="40"/>
      <c r="L333" s="44"/>
      <c r="M333" s="216"/>
      <c r="N333" s="217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153</v>
      </c>
      <c r="AU333" s="17" t="s">
        <v>78</v>
      </c>
    </row>
    <row r="334" spans="1:47" s="2" customFormat="1" ht="12">
      <c r="A334" s="38"/>
      <c r="B334" s="39"/>
      <c r="C334" s="40"/>
      <c r="D334" s="218" t="s">
        <v>155</v>
      </c>
      <c r="E334" s="40"/>
      <c r="F334" s="219" t="s">
        <v>466</v>
      </c>
      <c r="G334" s="40"/>
      <c r="H334" s="40"/>
      <c r="I334" s="215"/>
      <c r="J334" s="40"/>
      <c r="K334" s="40"/>
      <c r="L334" s="44"/>
      <c r="M334" s="216"/>
      <c r="N334" s="217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155</v>
      </c>
      <c r="AU334" s="17" t="s">
        <v>78</v>
      </c>
    </row>
    <row r="335" spans="1:51" s="13" customFormat="1" ht="12">
      <c r="A335" s="13"/>
      <c r="B335" s="220"/>
      <c r="C335" s="221"/>
      <c r="D335" s="213" t="s">
        <v>157</v>
      </c>
      <c r="E335" s="222" t="s">
        <v>19</v>
      </c>
      <c r="F335" s="223" t="s">
        <v>467</v>
      </c>
      <c r="G335" s="221"/>
      <c r="H335" s="224">
        <v>1.1</v>
      </c>
      <c r="I335" s="225"/>
      <c r="J335" s="221"/>
      <c r="K335" s="221"/>
      <c r="L335" s="226"/>
      <c r="M335" s="227"/>
      <c r="N335" s="228"/>
      <c r="O335" s="228"/>
      <c r="P335" s="228"/>
      <c r="Q335" s="228"/>
      <c r="R335" s="228"/>
      <c r="S335" s="228"/>
      <c r="T335" s="22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0" t="s">
        <v>157</v>
      </c>
      <c r="AU335" s="230" t="s">
        <v>78</v>
      </c>
      <c r="AV335" s="13" t="s">
        <v>78</v>
      </c>
      <c r="AW335" s="13" t="s">
        <v>32</v>
      </c>
      <c r="AX335" s="13" t="s">
        <v>69</v>
      </c>
      <c r="AY335" s="230" t="s">
        <v>144</v>
      </c>
    </row>
    <row r="336" spans="1:51" s="14" customFormat="1" ht="12">
      <c r="A336" s="14"/>
      <c r="B336" s="231"/>
      <c r="C336" s="232"/>
      <c r="D336" s="213" t="s">
        <v>157</v>
      </c>
      <c r="E336" s="233" t="s">
        <v>19</v>
      </c>
      <c r="F336" s="234" t="s">
        <v>159</v>
      </c>
      <c r="G336" s="232"/>
      <c r="H336" s="235">
        <v>1.1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1" t="s">
        <v>157</v>
      </c>
      <c r="AU336" s="241" t="s">
        <v>78</v>
      </c>
      <c r="AV336" s="14" t="s">
        <v>152</v>
      </c>
      <c r="AW336" s="14" t="s">
        <v>32</v>
      </c>
      <c r="AX336" s="14" t="s">
        <v>74</v>
      </c>
      <c r="AY336" s="241" t="s">
        <v>144</v>
      </c>
    </row>
    <row r="337" spans="1:65" s="2" customFormat="1" ht="24.15" customHeight="1">
      <c r="A337" s="38"/>
      <c r="B337" s="39"/>
      <c r="C337" s="200" t="s">
        <v>468</v>
      </c>
      <c r="D337" s="200" t="s">
        <v>147</v>
      </c>
      <c r="E337" s="201" t="s">
        <v>469</v>
      </c>
      <c r="F337" s="202" t="s">
        <v>470</v>
      </c>
      <c r="G337" s="203" t="s">
        <v>190</v>
      </c>
      <c r="H337" s="204">
        <v>2.6</v>
      </c>
      <c r="I337" s="205"/>
      <c r="J337" s="206">
        <f>ROUND(I337*H337,2)</f>
        <v>0</v>
      </c>
      <c r="K337" s="202" t="s">
        <v>151</v>
      </c>
      <c r="L337" s="44"/>
      <c r="M337" s="207" t="s">
        <v>19</v>
      </c>
      <c r="N337" s="208" t="s">
        <v>40</v>
      </c>
      <c r="O337" s="84"/>
      <c r="P337" s="209">
        <f>O337*H337</f>
        <v>0</v>
      </c>
      <c r="Q337" s="209">
        <v>0.00128</v>
      </c>
      <c r="R337" s="209">
        <f>Q337*H337</f>
        <v>0.0033280000000000002</v>
      </c>
      <c r="S337" s="209">
        <v>0.021</v>
      </c>
      <c r="T337" s="210">
        <f>S337*H337</f>
        <v>0.0546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11" t="s">
        <v>152</v>
      </c>
      <c r="AT337" s="211" t="s">
        <v>147</v>
      </c>
      <c r="AU337" s="211" t="s">
        <v>78</v>
      </c>
      <c r="AY337" s="17" t="s">
        <v>144</v>
      </c>
      <c r="BE337" s="212">
        <f>IF(N337="základní",J337,0)</f>
        <v>0</v>
      </c>
      <c r="BF337" s="212">
        <f>IF(N337="snížená",J337,0)</f>
        <v>0</v>
      </c>
      <c r="BG337" s="212">
        <f>IF(N337="zákl. přenesená",J337,0)</f>
        <v>0</v>
      </c>
      <c r="BH337" s="212">
        <f>IF(N337="sníž. přenesená",J337,0)</f>
        <v>0</v>
      </c>
      <c r="BI337" s="212">
        <f>IF(N337="nulová",J337,0)</f>
        <v>0</v>
      </c>
      <c r="BJ337" s="17" t="s">
        <v>74</v>
      </c>
      <c r="BK337" s="212">
        <f>ROUND(I337*H337,2)</f>
        <v>0</v>
      </c>
      <c r="BL337" s="17" t="s">
        <v>152</v>
      </c>
      <c r="BM337" s="211" t="s">
        <v>471</v>
      </c>
    </row>
    <row r="338" spans="1:47" s="2" customFormat="1" ht="12">
      <c r="A338" s="38"/>
      <c r="B338" s="39"/>
      <c r="C338" s="40"/>
      <c r="D338" s="213" t="s">
        <v>153</v>
      </c>
      <c r="E338" s="40"/>
      <c r="F338" s="214" t="s">
        <v>472</v>
      </c>
      <c r="G338" s="40"/>
      <c r="H338" s="40"/>
      <c r="I338" s="215"/>
      <c r="J338" s="40"/>
      <c r="K338" s="40"/>
      <c r="L338" s="44"/>
      <c r="M338" s="216"/>
      <c r="N338" s="217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153</v>
      </c>
      <c r="AU338" s="17" t="s">
        <v>78</v>
      </c>
    </row>
    <row r="339" spans="1:47" s="2" customFormat="1" ht="12">
      <c r="A339" s="38"/>
      <c r="B339" s="39"/>
      <c r="C339" s="40"/>
      <c r="D339" s="218" t="s">
        <v>155</v>
      </c>
      <c r="E339" s="40"/>
      <c r="F339" s="219" t="s">
        <v>473</v>
      </c>
      <c r="G339" s="40"/>
      <c r="H339" s="40"/>
      <c r="I339" s="215"/>
      <c r="J339" s="40"/>
      <c r="K339" s="40"/>
      <c r="L339" s="44"/>
      <c r="M339" s="216"/>
      <c r="N339" s="217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155</v>
      </c>
      <c r="AU339" s="17" t="s">
        <v>78</v>
      </c>
    </row>
    <row r="340" spans="1:51" s="13" customFormat="1" ht="12">
      <c r="A340" s="13"/>
      <c r="B340" s="220"/>
      <c r="C340" s="221"/>
      <c r="D340" s="213" t="s">
        <v>157</v>
      </c>
      <c r="E340" s="222" t="s">
        <v>19</v>
      </c>
      <c r="F340" s="223" t="s">
        <v>474</v>
      </c>
      <c r="G340" s="221"/>
      <c r="H340" s="224">
        <v>2.6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0" t="s">
        <v>157</v>
      </c>
      <c r="AU340" s="230" t="s">
        <v>78</v>
      </c>
      <c r="AV340" s="13" t="s">
        <v>78</v>
      </c>
      <c r="AW340" s="13" t="s">
        <v>32</v>
      </c>
      <c r="AX340" s="13" t="s">
        <v>69</v>
      </c>
      <c r="AY340" s="230" t="s">
        <v>144</v>
      </c>
    </row>
    <row r="341" spans="1:51" s="14" customFormat="1" ht="12">
      <c r="A341" s="14"/>
      <c r="B341" s="231"/>
      <c r="C341" s="232"/>
      <c r="D341" s="213" t="s">
        <v>157</v>
      </c>
      <c r="E341" s="233" t="s">
        <v>19</v>
      </c>
      <c r="F341" s="234" t="s">
        <v>159</v>
      </c>
      <c r="G341" s="232"/>
      <c r="H341" s="235">
        <v>2.6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1" t="s">
        <v>157</v>
      </c>
      <c r="AU341" s="241" t="s">
        <v>78</v>
      </c>
      <c r="AV341" s="14" t="s">
        <v>152</v>
      </c>
      <c r="AW341" s="14" t="s">
        <v>32</v>
      </c>
      <c r="AX341" s="14" t="s">
        <v>74</v>
      </c>
      <c r="AY341" s="241" t="s">
        <v>144</v>
      </c>
    </row>
    <row r="342" spans="1:65" s="2" customFormat="1" ht="37.8" customHeight="1">
      <c r="A342" s="38"/>
      <c r="B342" s="39"/>
      <c r="C342" s="200" t="s">
        <v>412</v>
      </c>
      <c r="D342" s="200" t="s">
        <v>147</v>
      </c>
      <c r="E342" s="201" t="s">
        <v>475</v>
      </c>
      <c r="F342" s="202" t="s">
        <v>476</v>
      </c>
      <c r="G342" s="203" t="s">
        <v>162</v>
      </c>
      <c r="H342" s="204">
        <v>176.96</v>
      </c>
      <c r="I342" s="205"/>
      <c r="J342" s="206">
        <f>ROUND(I342*H342,2)</f>
        <v>0</v>
      </c>
      <c r="K342" s="202" t="s">
        <v>151</v>
      </c>
      <c r="L342" s="44"/>
      <c r="M342" s="207" t="s">
        <v>19</v>
      </c>
      <c r="N342" s="208" t="s">
        <v>40</v>
      </c>
      <c r="O342" s="84"/>
      <c r="P342" s="209">
        <f>O342*H342</f>
        <v>0</v>
      </c>
      <c r="Q342" s="209">
        <v>0</v>
      </c>
      <c r="R342" s="209">
        <f>Q342*H342</f>
        <v>0</v>
      </c>
      <c r="S342" s="209">
        <v>0.004</v>
      </c>
      <c r="T342" s="210">
        <f>S342*H342</f>
        <v>0.70784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11" t="s">
        <v>152</v>
      </c>
      <c r="AT342" s="211" t="s">
        <v>147</v>
      </c>
      <c r="AU342" s="211" t="s">
        <v>78</v>
      </c>
      <c r="AY342" s="17" t="s">
        <v>144</v>
      </c>
      <c r="BE342" s="212">
        <f>IF(N342="základní",J342,0)</f>
        <v>0</v>
      </c>
      <c r="BF342" s="212">
        <f>IF(N342="snížená",J342,0)</f>
        <v>0</v>
      </c>
      <c r="BG342" s="212">
        <f>IF(N342="zákl. přenesená",J342,0)</f>
        <v>0</v>
      </c>
      <c r="BH342" s="212">
        <f>IF(N342="sníž. přenesená",J342,0)</f>
        <v>0</v>
      </c>
      <c r="BI342" s="212">
        <f>IF(N342="nulová",J342,0)</f>
        <v>0</v>
      </c>
      <c r="BJ342" s="17" t="s">
        <v>74</v>
      </c>
      <c r="BK342" s="212">
        <f>ROUND(I342*H342,2)</f>
        <v>0</v>
      </c>
      <c r="BL342" s="17" t="s">
        <v>152</v>
      </c>
      <c r="BM342" s="211" t="s">
        <v>477</v>
      </c>
    </row>
    <row r="343" spans="1:47" s="2" customFormat="1" ht="12">
      <c r="A343" s="38"/>
      <c r="B343" s="39"/>
      <c r="C343" s="40"/>
      <c r="D343" s="213" t="s">
        <v>153</v>
      </c>
      <c r="E343" s="40"/>
      <c r="F343" s="214" t="s">
        <v>478</v>
      </c>
      <c r="G343" s="40"/>
      <c r="H343" s="40"/>
      <c r="I343" s="215"/>
      <c r="J343" s="40"/>
      <c r="K343" s="40"/>
      <c r="L343" s="44"/>
      <c r="M343" s="216"/>
      <c r="N343" s="217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153</v>
      </c>
      <c r="AU343" s="17" t="s">
        <v>78</v>
      </c>
    </row>
    <row r="344" spans="1:47" s="2" customFormat="1" ht="12">
      <c r="A344" s="38"/>
      <c r="B344" s="39"/>
      <c r="C344" s="40"/>
      <c r="D344" s="218" t="s">
        <v>155</v>
      </c>
      <c r="E344" s="40"/>
      <c r="F344" s="219" t="s">
        <v>479</v>
      </c>
      <c r="G344" s="40"/>
      <c r="H344" s="40"/>
      <c r="I344" s="215"/>
      <c r="J344" s="40"/>
      <c r="K344" s="40"/>
      <c r="L344" s="44"/>
      <c r="M344" s="216"/>
      <c r="N344" s="217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155</v>
      </c>
      <c r="AU344" s="17" t="s">
        <v>78</v>
      </c>
    </row>
    <row r="345" spans="1:51" s="13" customFormat="1" ht="12">
      <c r="A345" s="13"/>
      <c r="B345" s="220"/>
      <c r="C345" s="221"/>
      <c r="D345" s="213" t="s">
        <v>157</v>
      </c>
      <c r="E345" s="222" t="s">
        <v>19</v>
      </c>
      <c r="F345" s="223" t="s">
        <v>239</v>
      </c>
      <c r="G345" s="221"/>
      <c r="H345" s="224">
        <v>176.96</v>
      </c>
      <c r="I345" s="225"/>
      <c r="J345" s="221"/>
      <c r="K345" s="221"/>
      <c r="L345" s="226"/>
      <c r="M345" s="227"/>
      <c r="N345" s="228"/>
      <c r="O345" s="228"/>
      <c r="P345" s="228"/>
      <c r="Q345" s="228"/>
      <c r="R345" s="228"/>
      <c r="S345" s="228"/>
      <c r="T345" s="22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0" t="s">
        <v>157</v>
      </c>
      <c r="AU345" s="230" t="s">
        <v>78</v>
      </c>
      <c r="AV345" s="13" t="s">
        <v>78</v>
      </c>
      <c r="AW345" s="13" t="s">
        <v>32</v>
      </c>
      <c r="AX345" s="13" t="s">
        <v>69</v>
      </c>
      <c r="AY345" s="230" t="s">
        <v>144</v>
      </c>
    </row>
    <row r="346" spans="1:65" s="2" customFormat="1" ht="37.8" customHeight="1">
      <c r="A346" s="38"/>
      <c r="B346" s="39"/>
      <c r="C346" s="200" t="s">
        <v>480</v>
      </c>
      <c r="D346" s="200" t="s">
        <v>147</v>
      </c>
      <c r="E346" s="201" t="s">
        <v>481</v>
      </c>
      <c r="F346" s="202" t="s">
        <v>482</v>
      </c>
      <c r="G346" s="203" t="s">
        <v>162</v>
      </c>
      <c r="H346" s="204">
        <v>490.337</v>
      </c>
      <c r="I346" s="205"/>
      <c r="J346" s="206">
        <f>ROUND(I346*H346,2)</f>
        <v>0</v>
      </c>
      <c r="K346" s="202" t="s">
        <v>151</v>
      </c>
      <c r="L346" s="44"/>
      <c r="M346" s="207" t="s">
        <v>19</v>
      </c>
      <c r="N346" s="208" t="s">
        <v>40</v>
      </c>
      <c r="O346" s="84"/>
      <c r="P346" s="209">
        <f>O346*H346</f>
        <v>0</v>
      </c>
      <c r="Q346" s="209">
        <v>0</v>
      </c>
      <c r="R346" s="209">
        <f>Q346*H346</f>
        <v>0</v>
      </c>
      <c r="S346" s="209">
        <v>0.004</v>
      </c>
      <c r="T346" s="210">
        <f>S346*H346</f>
        <v>1.961348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11" t="s">
        <v>152</v>
      </c>
      <c r="AT346" s="211" t="s">
        <v>147</v>
      </c>
      <c r="AU346" s="211" t="s">
        <v>78</v>
      </c>
      <c r="AY346" s="17" t="s">
        <v>144</v>
      </c>
      <c r="BE346" s="212">
        <f>IF(N346="základní",J346,0)</f>
        <v>0</v>
      </c>
      <c r="BF346" s="212">
        <f>IF(N346="snížená",J346,0)</f>
        <v>0</v>
      </c>
      <c r="BG346" s="212">
        <f>IF(N346="zákl. přenesená",J346,0)</f>
        <v>0</v>
      </c>
      <c r="BH346" s="212">
        <f>IF(N346="sníž. přenesená",J346,0)</f>
        <v>0</v>
      </c>
      <c r="BI346" s="212">
        <f>IF(N346="nulová",J346,0)</f>
        <v>0</v>
      </c>
      <c r="BJ346" s="17" t="s">
        <v>74</v>
      </c>
      <c r="BK346" s="212">
        <f>ROUND(I346*H346,2)</f>
        <v>0</v>
      </c>
      <c r="BL346" s="17" t="s">
        <v>152</v>
      </c>
      <c r="BM346" s="211" t="s">
        <v>483</v>
      </c>
    </row>
    <row r="347" spans="1:47" s="2" customFormat="1" ht="12">
      <c r="A347" s="38"/>
      <c r="B347" s="39"/>
      <c r="C347" s="40"/>
      <c r="D347" s="213" t="s">
        <v>153</v>
      </c>
      <c r="E347" s="40"/>
      <c r="F347" s="214" t="s">
        <v>484</v>
      </c>
      <c r="G347" s="40"/>
      <c r="H347" s="40"/>
      <c r="I347" s="215"/>
      <c r="J347" s="40"/>
      <c r="K347" s="40"/>
      <c r="L347" s="44"/>
      <c r="M347" s="216"/>
      <c r="N347" s="217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153</v>
      </c>
      <c r="AU347" s="17" t="s">
        <v>78</v>
      </c>
    </row>
    <row r="348" spans="1:47" s="2" customFormat="1" ht="12">
      <c r="A348" s="38"/>
      <c r="B348" s="39"/>
      <c r="C348" s="40"/>
      <c r="D348" s="218" t="s">
        <v>155</v>
      </c>
      <c r="E348" s="40"/>
      <c r="F348" s="219" t="s">
        <v>485</v>
      </c>
      <c r="G348" s="40"/>
      <c r="H348" s="40"/>
      <c r="I348" s="215"/>
      <c r="J348" s="40"/>
      <c r="K348" s="40"/>
      <c r="L348" s="44"/>
      <c r="M348" s="216"/>
      <c r="N348" s="217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155</v>
      </c>
      <c r="AU348" s="17" t="s">
        <v>78</v>
      </c>
    </row>
    <row r="349" spans="1:51" s="13" customFormat="1" ht="12">
      <c r="A349" s="13"/>
      <c r="B349" s="220"/>
      <c r="C349" s="221"/>
      <c r="D349" s="213" t="s">
        <v>157</v>
      </c>
      <c r="E349" s="222" t="s">
        <v>19</v>
      </c>
      <c r="F349" s="223" t="s">
        <v>268</v>
      </c>
      <c r="G349" s="221"/>
      <c r="H349" s="224">
        <v>384.307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0" t="s">
        <v>157</v>
      </c>
      <c r="AU349" s="230" t="s">
        <v>78</v>
      </c>
      <c r="AV349" s="13" t="s">
        <v>78</v>
      </c>
      <c r="AW349" s="13" t="s">
        <v>32</v>
      </c>
      <c r="AX349" s="13" t="s">
        <v>69</v>
      </c>
      <c r="AY349" s="230" t="s">
        <v>144</v>
      </c>
    </row>
    <row r="350" spans="1:51" s="13" customFormat="1" ht="12">
      <c r="A350" s="13"/>
      <c r="B350" s="220"/>
      <c r="C350" s="221"/>
      <c r="D350" s="213" t="s">
        <v>157</v>
      </c>
      <c r="E350" s="222" t="s">
        <v>19</v>
      </c>
      <c r="F350" s="223" t="s">
        <v>314</v>
      </c>
      <c r="G350" s="221"/>
      <c r="H350" s="224">
        <v>106.03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0" t="s">
        <v>157</v>
      </c>
      <c r="AU350" s="230" t="s">
        <v>78</v>
      </c>
      <c r="AV350" s="13" t="s">
        <v>78</v>
      </c>
      <c r="AW350" s="13" t="s">
        <v>32</v>
      </c>
      <c r="AX350" s="13" t="s">
        <v>69</v>
      </c>
      <c r="AY350" s="230" t="s">
        <v>144</v>
      </c>
    </row>
    <row r="351" spans="1:65" s="2" customFormat="1" ht="24.15" customHeight="1">
      <c r="A351" s="38"/>
      <c r="B351" s="39"/>
      <c r="C351" s="200" t="s">
        <v>486</v>
      </c>
      <c r="D351" s="200" t="s">
        <v>147</v>
      </c>
      <c r="E351" s="201" t="s">
        <v>487</v>
      </c>
      <c r="F351" s="202" t="s">
        <v>488</v>
      </c>
      <c r="G351" s="203" t="s">
        <v>162</v>
      </c>
      <c r="H351" s="204">
        <v>667.297</v>
      </c>
      <c r="I351" s="205"/>
      <c r="J351" s="206">
        <f>ROUND(I351*H351,2)</f>
        <v>0</v>
      </c>
      <c r="K351" s="202" t="s">
        <v>151</v>
      </c>
      <c r="L351" s="44"/>
      <c r="M351" s="207" t="s">
        <v>19</v>
      </c>
      <c r="N351" s="208" t="s">
        <v>40</v>
      </c>
      <c r="O351" s="84"/>
      <c r="P351" s="209">
        <f>O351*H351</f>
        <v>0</v>
      </c>
      <c r="Q351" s="209">
        <v>0</v>
      </c>
      <c r="R351" s="209">
        <f>Q351*H351</f>
        <v>0</v>
      </c>
      <c r="S351" s="209">
        <v>0.00478</v>
      </c>
      <c r="T351" s="210">
        <f>S351*H351</f>
        <v>3.1896796600000004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11" t="s">
        <v>152</v>
      </c>
      <c r="AT351" s="211" t="s">
        <v>147</v>
      </c>
      <c r="AU351" s="211" t="s">
        <v>78</v>
      </c>
      <c r="AY351" s="17" t="s">
        <v>144</v>
      </c>
      <c r="BE351" s="212">
        <f>IF(N351="základní",J351,0)</f>
        <v>0</v>
      </c>
      <c r="BF351" s="212">
        <f>IF(N351="snížená",J351,0)</f>
        <v>0</v>
      </c>
      <c r="BG351" s="212">
        <f>IF(N351="zákl. přenesená",J351,0)</f>
        <v>0</v>
      </c>
      <c r="BH351" s="212">
        <f>IF(N351="sníž. přenesená",J351,0)</f>
        <v>0</v>
      </c>
      <c r="BI351" s="212">
        <f>IF(N351="nulová",J351,0)</f>
        <v>0</v>
      </c>
      <c r="BJ351" s="17" t="s">
        <v>74</v>
      </c>
      <c r="BK351" s="212">
        <f>ROUND(I351*H351,2)</f>
        <v>0</v>
      </c>
      <c r="BL351" s="17" t="s">
        <v>152</v>
      </c>
      <c r="BM351" s="211" t="s">
        <v>489</v>
      </c>
    </row>
    <row r="352" spans="1:47" s="2" customFormat="1" ht="12">
      <c r="A352" s="38"/>
      <c r="B352" s="39"/>
      <c r="C352" s="40"/>
      <c r="D352" s="213" t="s">
        <v>153</v>
      </c>
      <c r="E352" s="40"/>
      <c r="F352" s="214" t="s">
        <v>490</v>
      </c>
      <c r="G352" s="40"/>
      <c r="H352" s="40"/>
      <c r="I352" s="215"/>
      <c r="J352" s="40"/>
      <c r="K352" s="40"/>
      <c r="L352" s="44"/>
      <c r="M352" s="216"/>
      <c r="N352" s="217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153</v>
      </c>
      <c r="AU352" s="17" t="s">
        <v>78</v>
      </c>
    </row>
    <row r="353" spans="1:47" s="2" customFormat="1" ht="12">
      <c r="A353" s="38"/>
      <c r="B353" s="39"/>
      <c r="C353" s="40"/>
      <c r="D353" s="218" t="s">
        <v>155</v>
      </c>
      <c r="E353" s="40"/>
      <c r="F353" s="219" t="s">
        <v>491</v>
      </c>
      <c r="G353" s="40"/>
      <c r="H353" s="40"/>
      <c r="I353" s="215"/>
      <c r="J353" s="40"/>
      <c r="K353" s="40"/>
      <c r="L353" s="44"/>
      <c r="M353" s="216"/>
      <c r="N353" s="217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155</v>
      </c>
      <c r="AU353" s="17" t="s">
        <v>78</v>
      </c>
    </row>
    <row r="354" spans="1:51" s="13" customFormat="1" ht="12">
      <c r="A354" s="13"/>
      <c r="B354" s="220"/>
      <c r="C354" s="221"/>
      <c r="D354" s="213" t="s">
        <v>157</v>
      </c>
      <c r="E354" s="222" t="s">
        <v>19</v>
      </c>
      <c r="F354" s="223" t="s">
        <v>268</v>
      </c>
      <c r="G354" s="221"/>
      <c r="H354" s="224">
        <v>384.307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0" t="s">
        <v>157</v>
      </c>
      <c r="AU354" s="230" t="s">
        <v>78</v>
      </c>
      <c r="AV354" s="13" t="s">
        <v>78</v>
      </c>
      <c r="AW354" s="13" t="s">
        <v>32</v>
      </c>
      <c r="AX354" s="13" t="s">
        <v>69</v>
      </c>
      <c r="AY354" s="230" t="s">
        <v>144</v>
      </c>
    </row>
    <row r="355" spans="1:51" s="13" customFormat="1" ht="12">
      <c r="A355" s="13"/>
      <c r="B355" s="220"/>
      <c r="C355" s="221"/>
      <c r="D355" s="213" t="s">
        <v>157</v>
      </c>
      <c r="E355" s="222" t="s">
        <v>19</v>
      </c>
      <c r="F355" s="223" t="s">
        <v>314</v>
      </c>
      <c r="G355" s="221"/>
      <c r="H355" s="224">
        <v>106.03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0" t="s">
        <v>157</v>
      </c>
      <c r="AU355" s="230" t="s">
        <v>78</v>
      </c>
      <c r="AV355" s="13" t="s">
        <v>78</v>
      </c>
      <c r="AW355" s="13" t="s">
        <v>32</v>
      </c>
      <c r="AX355" s="13" t="s">
        <v>69</v>
      </c>
      <c r="AY355" s="230" t="s">
        <v>144</v>
      </c>
    </row>
    <row r="356" spans="1:51" s="13" customFormat="1" ht="12">
      <c r="A356" s="13"/>
      <c r="B356" s="220"/>
      <c r="C356" s="221"/>
      <c r="D356" s="213" t="s">
        <v>157</v>
      </c>
      <c r="E356" s="222" t="s">
        <v>19</v>
      </c>
      <c r="F356" s="223" t="s">
        <v>239</v>
      </c>
      <c r="G356" s="221"/>
      <c r="H356" s="224">
        <v>176.96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0" t="s">
        <v>157</v>
      </c>
      <c r="AU356" s="230" t="s">
        <v>78</v>
      </c>
      <c r="AV356" s="13" t="s">
        <v>78</v>
      </c>
      <c r="AW356" s="13" t="s">
        <v>32</v>
      </c>
      <c r="AX356" s="13" t="s">
        <v>69</v>
      </c>
      <c r="AY356" s="230" t="s">
        <v>144</v>
      </c>
    </row>
    <row r="357" spans="1:65" s="2" customFormat="1" ht="24.15" customHeight="1">
      <c r="A357" s="38"/>
      <c r="B357" s="39"/>
      <c r="C357" s="200" t="s">
        <v>492</v>
      </c>
      <c r="D357" s="200" t="s">
        <v>147</v>
      </c>
      <c r="E357" s="201" t="s">
        <v>493</v>
      </c>
      <c r="F357" s="202" t="s">
        <v>494</v>
      </c>
      <c r="G357" s="203" t="s">
        <v>495</v>
      </c>
      <c r="H357" s="204">
        <v>1</v>
      </c>
      <c r="I357" s="205"/>
      <c r="J357" s="206">
        <f>ROUND(I357*H357,2)</f>
        <v>0</v>
      </c>
      <c r="K357" s="202" t="s">
        <v>19</v>
      </c>
      <c r="L357" s="44"/>
      <c r="M357" s="207" t="s">
        <v>19</v>
      </c>
      <c r="N357" s="208" t="s">
        <v>40</v>
      </c>
      <c r="O357" s="84"/>
      <c r="P357" s="209">
        <f>O357*H357</f>
        <v>0</v>
      </c>
      <c r="Q357" s="209">
        <v>0</v>
      </c>
      <c r="R357" s="209">
        <f>Q357*H357</f>
        <v>0</v>
      </c>
      <c r="S357" s="209">
        <v>0</v>
      </c>
      <c r="T357" s="21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11" t="s">
        <v>152</v>
      </c>
      <c r="AT357" s="211" t="s">
        <v>147</v>
      </c>
      <c r="AU357" s="211" t="s">
        <v>78</v>
      </c>
      <c r="AY357" s="17" t="s">
        <v>144</v>
      </c>
      <c r="BE357" s="212">
        <f>IF(N357="základní",J357,0)</f>
        <v>0</v>
      </c>
      <c r="BF357" s="212">
        <f>IF(N357="snížená",J357,0)</f>
        <v>0</v>
      </c>
      <c r="BG357" s="212">
        <f>IF(N357="zákl. přenesená",J357,0)</f>
        <v>0</v>
      </c>
      <c r="BH357" s="212">
        <f>IF(N357="sníž. přenesená",J357,0)</f>
        <v>0</v>
      </c>
      <c r="BI357" s="212">
        <f>IF(N357="nulová",J357,0)</f>
        <v>0</v>
      </c>
      <c r="BJ357" s="17" t="s">
        <v>74</v>
      </c>
      <c r="BK357" s="212">
        <f>ROUND(I357*H357,2)</f>
        <v>0</v>
      </c>
      <c r="BL357" s="17" t="s">
        <v>152</v>
      </c>
      <c r="BM357" s="211" t="s">
        <v>496</v>
      </c>
    </row>
    <row r="358" spans="1:47" s="2" customFormat="1" ht="12">
      <c r="A358" s="38"/>
      <c r="B358" s="39"/>
      <c r="C358" s="40"/>
      <c r="D358" s="213" t="s">
        <v>153</v>
      </c>
      <c r="E358" s="40"/>
      <c r="F358" s="214" t="s">
        <v>494</v>
      </c>
      <c r="G358" s="40"/>
      <c r="H358" s="40"/>
      <c r="I358" s="215"/>
      <c r="J358" s="40"/>
      <c r="K358" s="40"/>
      <c r="L358" s="44"/>
      <c r="M358" s="216"/>
      <c r="N358" s="217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153</v>
      </c>
      <c r="AU358" s="17" t="s">
        <v>78</v>
      </c>
    </row>
    <row r="359" spans="1:63" s="12" customFormat="1" ht="22.8" customHeight="1">
      <c r="A359" s="12"/>
      <c r="B359" s="184"/>
      <c r="C359" s="185"/>
      <c r="D359" s="186" t="s">
        <v>68</v>
      </c>
      <c r="E359" s="198" t="s">
        <v>497</v>
      </c>
      <c r="F359" s="198" t="s">
        <v>498</v>
      </c>
      <c r="G359" s="185"/>
      <c r="H359" s="185"/>
      <c r="I359" s="188"/>
      <c r="J359" s="199">
        <f>BK359</f>
        <v>0</v>
      </c>
      <c r="K359" s="185"/>
      <c r="L359" s="190"/>
      <c r="M359" s="191"/>
      <c r="N359" s="192"/>
      <c r="O359" s="192"/>
      <c r="P359" s="193">
        <f>SUM(P360:P371)</f>
        <v>0</v>
      </c>
      <c r="Q359" s="192"/>
      <c r="R359" s="193">
        <f>SUM(R360:R371)</f>
        <v>0</v>
      </c>
      <c r="S359" s="192"/>
      <c r="T359" s="194">
        <f>SUM(T360:T371)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195" t="s">
        <v>74</v>
      </c>
      <c r="AT359" s="196" t="s">
        <v>68</v>
      </c>
      <c r="AU359" s="196" t="s">
        <v>74</v>
      </c>
      <c r="AY359" s="195" t="s">
        <v>144</v>
      </c>
      <c r="BK359" s="197">
        <f>SUM(BK360:BK371)</f>
        <v>0</v>
      </c>
    </row>
    <row r="360" spans="1:65" s="2" customFormat="1" ht="24.15" customHeight="1">
      <c r="A360" s="38"/>
      <c r="B360" s="39"/>
      <c r="C360" s="200" t="s">
        <v>450</v>
      </c>
      <c r="D360" s="200" t="s">
        <v>147</v>
      </c>
      <c r="E360" s="201" t="s">
        <v>499</v>
      </c>
      <c r="F360" s="202" t="s">
        <v>500</v>
      </c>
      <c r="G360" s="203" t="s">
        <v>150</v>
      </c>
      <c r="H360" s="204">
        <v>1.87</v>
      </c>
      <c r="I360" s="205"/>
      <c r="J360" s="206">
        <f>ROUND(I360*H360,2)</f>
        <v>0</v>
      </c>
      <c r="K360" s="202" t="s">
        <v>151</v>
      </c>
      <c r="L360" s="44"/>
      <c r="M360" s="207" t="s">
        <v>19</v>
      </c>
      <c r="N360" s="208" t="s">
        <v>40</v>
      </c>
      <c r="O360" s="84"/>
      <c r="P360" s="209">
        <f>O360*H360</f>
        <v>0</v>
      </c>
      <c r="Q360" s="209">
        <v>0</v>
      </c>
      <c r="R360" s="209">
        <f>Q360*H360</f>
        <v>0</v>
      </c>
      <c r="S360" s="209">
        <v>0</v>
      </c>
      <c r="T360" s="21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11" t="s">
        <v>152</v>
      </c>
      <c r="AT360" s="211" t="s">
        <v>147</v>
      </c>
      <c r="AU360" s="211" t="s">
        <v>78</v>
      </c>
      <c r="AY360" s="17" t="s">
        <v>144</v>
      </c>
      <c r="BE360" s="212">
        <f>IF(N360="základní",J360,0)</f>
        <v>0</v>
      </c>
      <c r="BF360" s="212">
        <f>IF(N360="snížená",J360,0)</f>
        <v>0</v>
      </c>
      <c r="BG360" s="212">
        <f>IF(N360="zákl. přenesená",J360,0)</f>
        <v>0</v>
      </c>
      <c r="BH360" s="212">
        <f>IF(N360="sníž. přenesená",J360,0)</f>
        <v>0</v>
      </c>
      <c r="BI360" s="212">
        <f>IF(N360="nulová",J360,0)</f>
        <v>0</v>
      </c>
      <c r="BJ360" s="17" t="s">
        <v>74</v>
      </c>
      <c r="BK360" s="212">
        <f>ROUND(I360*H360,2)</f>
        <v>0</v>
      </c>
      <c r="BL360" s="17" t="s">
        <v>152</v>
      </c>
      <c r="BM360" s="211" t="s">
        <v>501</v>
      </c>
    </row>
    <row r="361" spans="1:47" s="2" customFormat="1" ht="12">
      <c r="A361" s="38"/>
      <c r="B361" s="39"/>
      <c r="C361" s="40"/>
      <c r="D361" s="213" t="s">
        <v>153</v>
      </c>
      <c r="E361" s="40"/>
      <c r="F361" s="214" t="s">
        <v>502</v>
      </c>
      <c r="G361" s="40"/>
      <c r="H361" s="40"/>
      <c r="I361" s="215"/>
      <c r="J361" s="40"/>
      <c r="K361" s="40"/>
      <c r="L361" s="44"/>
      <c r="M361" s="216"/>
      <c r="N361" s="217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153</v>
      </c>
      <c r="AU361" s="17" t="s">
        <v>78</v>
      </c>
    </row>
    <row r="362" spans="1:47" s="2" customFormat="1" ht="12">
      <c r="A362" s="38"/>
      <c r="B362" s="39"/>
      <c r="C362" s="40"/>
      <c r="D362" s="218" t="s">
        <v>155</v>
      </c>
      <c r="E362" s="40"/>
      <c r="F362" s="219" t="s">
        <v>503</v>
      </c>
      <c r="G362" s="40"/>
      <c r="H362" s="40"/>
      <c r="I362" s="215"/>
      <c r="J362" s="40"/>
      <c r="K362" s="40"/>
      <c r="L362" s="44"/>
      <c r="M362" s="216"/>
      <c r="N362" s="217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155</v>
      </c>
      <c r="AU362" s="17" t="s">
        <v>78</v>
      </c>
    </row>
    <row r="363" spans="1:65" s="2" customFormat="1" ht="24.15" customHeight="1">
      <c r="A363" s="38"/>
      <c r="B363" s="39"/>
      <c r="C363" s="200" t="s">
        <v>504</v>
      </c>
      <c r="D363" s="200" t="s">
        <v>147</v>
      </c>
      <c r="E363" s="201" t="s">
        <v>505</v>
      </c>
      <c r="F363" s="202" t="s">
        <v>506</v>
      </c>
      <c r="G363" s="203" t="s">
        <v>150</v>
      </c>
      <c r="H363" s="204">
        <v>1.87</v>
      </c>
      <c r="I363" s="205"/>
      <c r="J363" s="206">
        <f>ROUND(I363*H363,2)</f>
        <v>0</v>
      </c>
      <c r="K363" s="202" t="s">
        <v>151</v>
      </c>
      <c r="L363" s="44"/>
      <c r="M363" s="207" t="s">
        <v>19</v>
      </c>
      <c r="N363" s="208" t="s">
        <v>40</v>
      </c>
      <c r="O363" s="84"/>
      <c r="P363" s="209">
        <f>O363*H363</f>
        <v>0</v>
      </c>
      <c r="Q363" s="209">
        <v>0</v>
      </c>
      <c r="R363" s="209">
        <f>Q363*H363</f>
        <v>0</v>
      </c>
      <c r="S363" s="209">
        <v>0</v>
      </c>
      <c r="T363" s="21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11" t="s">
        <v>152</v>
      </c>
      <c r="AT363" s="211" t="s">
        <v>147</v>
      </c>
      <c r="AU363" s="211" t="s">
        <v>78</v>
      </c>
      <c r="AY363" s="17" t="s">
        <v>144</v>
      </c>
      <c r="BE363" s="212">
        <f>IF(N363="základní",J363,0)</f>
        <v>0</v>
      </c>
      <c r="BF363" s="212">
        <f>IF(N363="snížená",J363,0)</f>
        <v>0</v>
      </c>
      <c r="BG363" s="212">
        <f>IF(N363="zákl. přenesená",J363,0)</f>
        <v>0</v>
      </c>
      <c r="BH363" s="212">
        <f>IF(N363="sníž. přenesená",J363,0)</f>
        <v>0</v>
      </c>
      <c r="BI363" s="212">
        <f>IF(N363="nulová",J363,0)</f>
        <v>0</v>
      </c>
      <c r="BJ363" s="17" t="s">
        <v>74</v>
      </c>
      <c r="BK363" s="212">
        <f>ROUND(I363*H363,2)</f>
        <v>0</v>
      </c>
      <c r="BL363" s="17" t="s">
        <v>152</v>
      </c>
      <c r="BM363" s="211" t="s">
        <v>507</v>
      </c>
    </row>
    <row r="364" spans="1:47" s="2" customFormat="1" ht="12">
      <c r="A364" s="38"/>
      <c r="B364" s="39"/>
      <c r="C364" s="40"/>
      <c r="D364" s="213" t="s">
        <v>153</v>
      </c>
      <c r="E364" s="40"/>
      <c r="F364" s="214" t="s">
        <v>508</v>
      </c>
      <c r="G364" s="40"/>
      <c r="H364" s="40"/>
      <c r="I364" s="215"/>
      <c r="J364" s="40"/>
      <c r="K364" s="40"/>
      <c r="L364" s="44"/>
      <c r="M364" s="216"/>
      <c r="N364" s="217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153</v>
      </c>
      <c r="AU364" s="17" t="s">
        <v>78</v>
      </c>
    </row>
    <row r="365" spans="1:47" s="2" customFormat="1" ht="12">
      <c r="A365" s="38"/>
      <c r="B365" s="39"/>
      <c r="C365" s="40"/>
      <c r="D365" s="218" t="s">
        <v>155</v>
      </c>
      <c r="E365" s="40"/>
      <c r="F365" s="219" t="s">
        <v>509</v>
      </c>
      <c r="G365" s="40"/>
      <c r="H365" s="40"/>
      <c r="I365" s="215"/>
      <c r="J365" s="40"/>
      <c r="K365" s="40"/>
      <c r="L365" s="44"/>
      <c r="M365" s="216"/>
      <c r="N365" s="217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155</v>
      </c>
      <c r="AU365" s="17" t="s">
        <v>78</v>
      </c>
    </row>
    <row r="366" spans="1:65" s="2" customFormat="1" ht="24.15" customHeight="1">
      <c r="A366" s="38"/>
      <c r="B366" s="39"/>
      <c r="C366" s="200" t="s">
        <v>464</v>
      </c>
      <c r="D366" s="200" t="s">
        <v>147</v>
      </c>
      <c r="E366" s="201" t="s">
        <v>510</v>
      </c>
      <c r="F366" s="202" t="s">
        <v>511</v>
      </c>
      <c r="G366" s="203" t="s">
        <v>150</v>
      </c>
      <c r="H366" s="204">
        <v>18.7</v>
      </c>
      <c r="I366" s="205"/>
      <c r="J366" s="206">
        <f>ROUND(I366*H366,2)</f>
        <v>0</v>
      </c>
      <c r="K366" s="202" t="s">
        <v>151</v>
      </c>
      <c r="L366" s="44"/>
      <c r="M366" s="207" t="s">
        <v>19</v>
      </c>
      <c r="N366" s="208" t="s">
        <v>40</v>
      </c>
      <c r="O366" s="84"/>
      <c r="P366" s="209">
        <f>O366*H366</f>
        <v>0</v>
      </c>
      <c r="Q366" s="209">
        <v>0</v>
      </c>
      <c r="R366" s="209">
        <f>Q366*H366</f>
        <v>0</v>
      </c>
      <c r="S366" s="209">
        <v>0</v>
      </c>
      <c r="T366" s="21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11" t="s">
        <v>152</v>
      </c>
      <c r="AT366" s="211" t="s">
        <v>147</v>
      </c>
      <c r="AU366" s="211" t="s">
        <v>78</v>
      </c>
      <c r="AY366" s="17" t="s">
        <v>144</v>
      </c>
      <c r="BE366" s="212">
        <f>IF(N366="základní",J366,0)</f>
        <v>0</v>
      </c>
      <c r="BF366" s="212">
        <f>IF(N366="snížená",J366,0)</f>
        <v>0</v>
      </c>
      <c r="BG366" s="212">
        <f>IF(N366="zákl. přenesená",J366,0)</f>
        <v>0</v>
      </c>
      <c r="BH366" s="212">
        <f>IF(N366="sníž. přenesená",J366,0)</f>
        <v>0</v>
      </c>
      <c r="BI366" s="212">
        <f>IF(N366="nulová",J366,0)</f>
        <v>0</v>
      </c>
      <c r="BJ366" s="17" t="s">
        <v>74</v>
      </c>
      <c r="BK366" s="212">
        <f>ROUND(I366*H366,2)</f>
        <v>0</v>
      </c>
      <c r="BL366" s="17" t="s">
        <v>152</v>
      </c>
      <c r="BM366" s="211" t="s">
        <v>512</v>
      </c>
    </row>
    <row r="367" spans="1:47" s="2" customFormat="1" ht="12">
      <c r="A367" s="38"/>
      <c r="B367" s="39"/>
      <c r="C367" s="40"/>
      <c r="D367" s="213" t="s">
        <v>153</v>
      </c>
      <c r="E367" s="40"/>
      <c r="F367" s="214" t="s">
        <v>513</v>
      </c>
      <c r="G367" s="40"/>
      <c r="H367" s="40"/>
      <c r="I367" s="215"/>
      <c r="J367" s="40"/>
      <c r="K367" s="40"/>
      <c r="L367" s="44"/>
      <c r="M367" s="216"/>
      <c r="N367" s="217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153</v>
      </c>
      <c r="AU367" s="17" t="s">
        <v>78</v>
      </c>
    </row>
    <row r="368" spans="1:47" s="2" customFormat="1" ht="12">
      <c r="A368" s="38"/>
      <c r="B368" s="39"/>
      <c r="C368" s="40"/>
      <c r="D368" s="218" t="s">
        <v>155</v>
      </c>
      <c r="E368" s="40"/>
      <c r="F368" s="219" t="s">
        <v>514</v>
      </c>
      <c r="G368" s="40"/>
      <c r="H368" s="40"/>
      <c r="I368" s="215"/>
      <c r="J368" s="40"/>
      <c r="K368" s="40"/>
      <c r="L368" s="44"/>
      <c r="M368" s="216"/>
      <c r="N368" s="217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155</v>
      </c>
      <c r="AU368" s="17" t="s">
        <v>78</v>
      </c>
    </row>
    <row r="369" spans="1:65" s="2" customFormat="1" ht="44.25" customHeight="1">
      <c r="A369" s="38"/>
      <c r="B369" s="39"/>
      <c r="C369" s="200" t="s">
        <v>515</v>
      </c>
      <c r="D369" s="200" t="s">
        <v>147</v>
      </c>
      <c r="E369" s="201" t="s">
        <v>516</v>
      </c>
      <c r="F369" s="202" t="s">
        <v>517</v>
      </c>
      <c r="G369" s="203" t="s">
        <v>150</v>
      </c>
      <c r="H369" s="204">
        <v>1.87</v>
      </c>
      <c r="I369" s="205"/>
      <c r="J369" s="206">
        <f>ROUND(I369*H369,2)</f>
        <v>0</v>
      </c>
      <c r="K369" s="202" t="s">
        <v>151</v>
      </c>
      <c r="L369" s="44"/>
      <c r="M369" s="207" t="s">
        <v>19</v>
      </c>
      <c r="N369" s="208" t="s">
        <v>40</v>
      </c>
      <c r="O369" s="84"/>
      <c r="P369" s="209">
        <f>O369*H369</f>
        <v>0</v>
      </c>
      <c r="Q369" s="209">
        <v>0</v>
      </c>
      <c r="R369" s="209">
        <f>Q369*H369</f>
        <v>0</v>
      </c>
      <c r="S369" s="209">
        <v>0</v>
      </c>
      <c r="T369" s="21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11" t="s">
        <v>152</v>
      </c>
      <c r="AT369" s="211" t="s">
        <v>147</v>
      </c>
      <c r="AU369" s="211" t="s">
        <v>78</v>
      </c>
      <c r="AY369" s="17" t="s">
        <v>144</v>
      </c>
      <c r="BE369" s="212">
        <f>IF(N369="základní",J369,0)</f>
        <v>0</v>
      </c>
      <c r="BF369" s="212">
        <f>IF(N369="snížená",J369,0)</f>
        <v>0</v>
      </c>
      <c r="BG369" s="212">
        <f>IF(N369="zákl. přenesená",J369,0)</f>
        <v>0</v>
      </c>
      <c r="BH369" s="212">
        <f>IF(N369="sníž. přenesená",J369,0)</f>
        <v>0</v>
      </c>
      <c r="BI369" s="212">
        <f>IF(N369="nulová",J369,0)</f>
        <v>0</v>
      </c>
      <c r="BJ369" s="17" t="s">
        <v>74</v>
      </c>
      <c r="BK369" s="212">
        <f>ROUND(I369*H369,2)</f>
        <v>0</v>
      </c>
      <c r="BL369" s="17" t="s">
        <v>152</v>
      </c>
      <c r="BM369" s="211" t="s">
        <v>518</v>
      </c>
    </row>
    <row r="370" spans="1:47" s="2" customFormat="1" ht="12">
      <c r="A370" s="38"/>
      <c r="B370" s="39"/>
      <c r="C370" s="40"/>
      <c r="D370" s="213" t="s">
        <v>153</v>
      </c>
      <c r="E370" s="40"/>
      <c r="F370" s="214" t="s">
        <v>519</v>
      </c>
      <c r="G370" s="40"/>
      <c r="H370" s="40"/>
      <c r="I370" s="215"/>
      <c r="J370" s="40"/>
      <c r="K370" s="40"/>
      <c r="L370" s="44"/>
      <c r="M370" s="216"/>
      <c r="N370" s="217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153</v>
      </c>
      <c r="AU370" s="17" t="s">
        <v>78</v>
      </c>
    </row>
    <row r="371" spans="1:47" s="2" customFormat="1" ht="12">
      <c r="A371" s="38"/>
      <c r="B371" s="39"/>
      <c r="C371" s="40"/>
      <c r="D371" s="218" t="s">
        <v>155</v>
      </c>
      <c r="E371" s="40"/>
      <c r="F371" s="219" t="s">
        <v>520</v>
      </c>
      <c r="G371" s="40"/>
      <c r="H371" s="40"/>
      <c r="I371" s="215"/>
      <c r="J371" s="40"/>
      <c r="K371" s="40"/>
      <c r="L371" s="44"/>
      <c r="M371" s="216"/>
      <c r="N371" s="217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155</v>
      </c>
      <c r="AU371" s="17" t="s">
        <v>78</v>
      </c>
    </row>
    <row r="372" spans="1:63" s="12" customFormat="1" ht="22.8" customHeight="1">
      <c r="A372" s="12"/>
      <c r="B372" s="184"/>
      <c r="C372" s="185"/>
      <c r="D372" s="186" t="s">
        <v>68</v>
      </c>
      <c r="E372" s="198" t="s">
        <v>521</v>
      </c>
      <c r="F372" s="198" t="s">
        <v>522</v>
      </c>
      <c r="G372" s="185"/>
      <c r="H372" s="185"/>
      <c r="I372" s="188"/>
      <c r="J372" s="199">
        <f>BK372</f>
        <v>0</v>
      </c>
      <c r="K372" s="185"/>
      <c r="L372" s="190"/>
      <c r="M372" s="191"/>
      <c r="N372" s="192"/>
      <c r="O372" s="192"/>
      <c r="P372" s="193">
        <f>SUM(P373:P375)</f>
        <v>0</v>
      </c>
      <c r="Q372" s="192"/>
      <c r="R372" s="193">
        <f>SUM(R373:R375)</f>
        <v>0</v>
      </c>
      <c r="S372" s="192"/>
      <c r="T372" s="194">
        <f>SUM(T373:T375)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195" t="s">
        <v>74</v>
      </c>
      <c r="AT372" s="196" t="s">
        <v>68</v>
      </c>
      <c r="AU372" s="196" t="s">
        <v>74</v>
      </c>
      <c r="AY372" s="195" t="s">
        <v>144</v>
      </c>
      <c r="BK372" s="197">
        <f>SUM(BK373:BK375)</f>
        <v>0</v>
      </c>
    </row>
    <row r="373" spans="1:65" s="2" customFormat="1" ht="21.75" customHeight="1">
      <c r="A373" s="38"/>
      <c r="B373" s="39"/>
      <c r="C373" s="200" t="s">
        <v>471</v>
      </c>
      <c r="D373" s="200" t="s">
        <v>147</v>
      </c>
      <c r="E373" s="201" t="s">
        <v>523</v>
      </c>
      <c r="F373" s="202" t="s">
        <v>524</v>
      </c>
      <c r="G373" s="203" t="s">
        <v>150</v>
      </c>
      <c r="H373" s="204">
        <v>9.264</v>
      </c>
      <c r="I373" s="205"/>
      <c r="J373" s="206">
        <f>ROUND(I373*H373,2)</f>
        <v>0</v>
      </c>
      <c r="K373" s="202" t="s">
        <v>151</v>
      </c>
      <c r="L373" s="44"/>
      <c r="M373" s="207" t="s">
        <v>19</v>
      </c>
      <c r="N373" s="208" t="s">
        <v>40</v>
      </c>
      <c r="O373" s="84"/>
      <c r="P373" s="209">
        <f>O373*H373</f>
        <v>0</v>
      </c>
      <c r="Q373" s="209">
        <v>0</v>
      </c>
      <c r="R373" s="209">
        <f>Q373*H373</f>
        <v>0</v>
      </c>
      <c r="S373" s="209">
        <v>0</v>
      </c>
      <c r="T373" s="21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11" t="s">
        <v>152</v>
      </c>
      <c r="AT373" s="211" t="s">
        <v>147</v>
      </c>
      <c r="AU373" s="211" t="s">
        <v>78</v>
      </c>
      <c r="AY373" s="17" t="s">
        <v>144</v>
      </c>
      <c r="BE373" s="212">
        <f>IF(N373="základní",J373,0)</f>
        <v>0</v>
      </c>
      <c r="BF373" s="212">
        <f>IF(N373="snížená",J373,0)</f>
        <v>0</v>
      </c>
      <c r="BG373" s="212">
        <f>IF(N373="zákl. přenesená",J373,0)</f>
        <v>0</v>
      </c>
      <c r="BH373" s="212">
        <f>IF(N373="sníž. přenesená",J373,0)</f>
        <v>0</v>
      </c>
      <c r="BI373" s="212">
        <f>IF(N373="nulová",J373,0)</f>
        <v>0</v>
      </c>
      <c r="BJ373" s="17" t="s">
        <v>74</v>
      </c>
      <c r="BK373" s="212">
        <f>ROUND(I373*H373,2)</f>
        <v>0</v>
      </c>
      <c r="BL373" s="17" t="s">
        <v>152</v>
      </c>
      <c r="BM373" s="211" t="s">
        <v>525</v>
      </c>
    </row>
    <row r="374" spans="1:47" s="2" customFormat="1" ht="12">
      <c r="A374" s="38"/>
      <c r="B374" s="39"/>
      <c r="C374" s="40"/>
      <c r="D374" s="213" t="s">
        <v>153</v>
      </c>
      <c r="E374" s="40"/>
      <c r="F374" s="214" t="s">
        <v>526</v>
      </c>
      <c r="G374" s="40"/>
      <c r="H374" s="40"/>
      <c r="I374" s="215"/>
      <c r="J374" s="40"/>
      <c r="K374" s="40"/>
      <c r="L374" s="44"/>
      <c r="M374" s="216"/>
      <c r="N374" s="217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153</v>
      </c>
      <c r="AU374" s="17" t="s">
        <v>78</v>
      </c>
    </row>
    <row r="375" spans="1:47" s="2" customFormat="1" ht="12">
      <c r="A375" s="38"/>
      <c r="B375" s="39"/>
      <c r="C375" s="40"/>
      <c r="D375" s="218" t="s">
        <v>155</v>
      </c>
      <c r="E375" s="40"/>
      <c r="F375" s="219" t="s">
        <v>527</v>
      </c>
      <c r="G375" s="40"/>
      <c r="H375" s="40"/>
      <c r="I375" s="215"/>
      <c r="J375" s="40"/>
      <c r="K375" s="40"/>
      <c r="L375" s="44"/>
      <c r="M375" s="216"/>
      <c r="N375" s="217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155</v>
      </c>
      <c r="AU375" s="17" t="s">
        <v>78</v>
      </c>
    </row>
    <row r="376" spans="1:63" s="12" customFormat="1" ht="25.9" customHeight="1">
      <c r="A376" s="12"/>
      <c r="B376" s="184"/>
      <c r="C376" s="185"/>
      <c r="D376" s="186" t="s">
        <v>68</v>
      </c>
      <c r="E376" s="187" t="s">
        <v>528</v>
      </c>
      <c r="F376" s="187" t="s">
        <v>529</v>
      </c>
      <c r="G376" s="185"/>
      <c r="H376" s="185"/>
      <c r="I376" s="188"/>
      <c r="J376" s="189">
        <f>BK376</f>
        <v>0</v>
      </c>
      <c r="K376" s="185"/>
      <c r="L376" s="190"/>
      <c r="M376" s="191"/>
      <c r="N376" s="192"/>
      <c r="O376" s="192"/>
      <c r="P376" s="193">
        <f>P377+P397+P444+P508+P560+P576+P593+P622+P666+P717+P718+P728+P763+P808+P831+P895+P929+P945+P1003+P1008+P1157+P1182+P1216+P1250+P1276+P1365</f>
        <v>0</v>
      </c>
      <c r="Q376" s="192"/>
      <c r="R376" s="193">
        <f>R377+R397+R444+R508+R560+R576+R593+R622+R666+R717+R718+R728+R763+R808+R831+R895+R929+R945+R1003+R1008+R1157+R1182+R1216+R1250+R1276+R1365</f>
        <v>10.895794860879999</v>
      </c>
      <c r="S376" s="192"/>
      <c r="T376" s="194">
        <f>T377+T397+T444+T508+T560+T576+T593+T622+T666+T717+T718+T728+T763+T808+T831+T895+T929+T945+T1003+T1008+T1157+T1182+T1216+T1250+T1276+T1365</f>
        <v>0.18286907000000002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195" t="s">
        <v>78</v>
      </c>
      <c r="AT376" s="196" t="s">
        <v>68</v>
      </c>
      <c r="AU376" s="196" t="s">
        <v>69</v>
      </c>
      <c r="AY376" s="195" t="s">
        <v>144</v>
      </c>
      <c r="BK376" s="197">
        <f>BK377+BK397+BK444+BK508+BK560+BK576+BK593+BK622+BK666+BK717+BK718+BK728+BK763+BK808+BK831+BK895+BK929+BK945+BK1003+BK1008+BK1157+BK1182+BK1216+BK1250+BK1276+BK1365</f>
        <v>0</v>
      </c>
    </row>
    <row r="377" spans="1:63" s="12" customFormat="1" ht="22.8" customHeight="1">
      <c r="A377" s="12"/>
      <c r="B377" s="184"/>
      <c r="C377" s="185"/>
      <c r="D377" s="186" t="s">
        <v>68</v>
      </c>
      <c r="E377" s="198" t="s">
        <v>530</v>
      </c>
      <c r="F377" s="198" t="s">
        <v>531</v>
      </c>
      <c r="G377" s="185"/>
      <c r="H377" s="185"/>
      <c r="I377" s="188"/>
      <c r="J377" s="199">
        <f>BK377</f>
        <v>0</v>
      </c>
      <c r="K377" s="185"/>
      <c r="L377" s="190"/>
      <c r="M377" s="191"/>
      <c r="N377" s="192"/>
      <c r="O377" s="192"/>
      <c r="P377" s="193">
        <f>SUM(P378:P396)</f>
        <v>0</v>
      </c>
      <c r="Q377" s="192"/>
      <c r="R377" s="193">
        <f>SUM(R378:R396)</f>
        <v>0.011200000000000002</v>
      </c>
      <c r="S377" s="192"/>
      <c r="T377" s="194">
        <f>SUM(T378:T396)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195" t="s">
        <v>78</v>
      </c>
      <c r="AT377" s="196" t="s">
        <v>68</v>
      </c>
      <c r="AU377" s="196" t="s">
        <v>74</v>
      </c>
      <c r="AY377" s="195" t="s">
        <v>144</v>
      </c>
      <c r="BK377" s="197">
        <f>SUM(BK378:BK396)</f>
        <v>0</v>
      </c>
    </row>
    <row r="378" spans="1:65" s="2" customFormat="1" ht="24.15" customHeight="1">
      <c r="A378" s="38"/>
      <c r="B378" s="39"/>
      <c r="C378" s="200" t="s">
        <v>532</v>
      </c>
      <c r="D378" s="200" t="s">
        <v>147</v>
      </c>
      <c r="E378" s="201" t="s">
        <v>533</v>
      </c>
      <c r="F378" s="202" t="s">
        <v>534</v>
      </c>
      <c r="G378" s="203" t="s">
        <v>190</v>
      </c>
      <c r="H378" s="204">
        <v>245</v>
      </c>
      <c r="I378" s="205"/>
      <c r="J378" s="206">
        <f>ROUND(I378*H378,2)</f>
        <v>0</v>
      </c>
      <c r="K378" s="202" t="s">
        <v>19</v>
      </c>
      <c r="L378" s="44"/>
      <c r="M378" s="207" t="s">
        <v>19</v>
      </c>
      <c r="N378" s="208" t="s">
        <v>40</v>
      </c>
      <c r="O378" s="84"/>
      <c r="P378" s="209">
        <f>O378*H378</f>
        <v>0</v>
      </c>
      <c r="Q378" s="209">
        <v>0</v>
      </c>
      <c r="R378" s="209">
        <f>Q378*H378</f>
        <v>0</v>
      </c>
      <c r="S378" s="209">
        <v>0</v>
      </c>
      <c r="T378" s="21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11" t="s">
        <v>242</v>
      </c>
      <c r="AT378" s="211" t="s">
        <v>147</v>
      </c>
      <c r="AU378" s="211" t="s">
        <v>78</v>
      </c>
      <c r="AY378" s="17" t="s">
        <v>144</v>
      </c>
      <c r="BE378" s="212">
        <f>IF(N378="základní",J378,0)</f>
        <v>0</v>
      </c>
      <c r="BF378" s="212">
        <f>IF(N378="snížená",J378,0)</f>
        <v>0</v>
      </c>
      <c r="BG378" s="212">
        <f>IF(N378="zákl. přenesená",J378,0)</f>
        <v>0</v>
      </c>
      <c r="BH378" s="212">
        <f>IF(N378="sníž. přenesená",J378,0)</f>
        <v>0</v>
      </c>
      <c r="BI378" s="212">
        <f>IF(N378="nulová",J378,0)</f>
        <v>0</v>
      </c>
      <c r="BJ378" s="17" t="s">
        <v>74</v>
      </c>
      <c r="BK378" s="212">
        <f>ROUND(I378*H378,2)</f>
        <v>0</v>
      </c>
      <c r="BL378" s="17" t="s">
        <v>242</v>
      </c>
      <c r="BM378" s="211" t="s">
        <v>535</v>
      </c>
    </row>
    <row r="379" spans="1:47" s="2" customFormat="1" ht="12">
      <c r="A379" s="38"/>
      <c r="B379" s="39"/>
      <c r="C379" s="40"/>
      <c r="D379" s="213" t="s">
        <v>153</v>
      </c>
      <c r="E379" s="40"/>
      <c r="F379" s="214" t="s">
        <v>534</v>
      </c>
      <c r="G379" s="40"/>
      <c r="H379" s="40"/>
      <c r="I379" s="215"/>
      <c r="J379" s="40"/>
      <c r="K379" s="40"/>
      <c r="L379" s="44"/>
      <c r="M379" s="216"/>
      <c r="N379" s="217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153</v>
      </c>
      <c r="AU379" s="17" t="s">
        <v>78</v>
      </c>
    </row>
    <row r="380" spans="1:51" s="13" customFormat="1" ht="12">
      <c r="A380" s="13"/>
      <c r="B380" s="220"/>
      <c r="C380" s="221"/>
      <c r="D380" s="213" t="s">
        <v>157</v>
      </c>
      <c r="E380" s="222" t="s">
        <v>19</v>
      </c>
      <c r="F380" s="223" t="s">
        <v>536</v>
      </c>
      <c r="G380" s="221"/>
      <c r="H380" s="224">
        <v>245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0" t="s">
        <v>157</v>
      </c>
      <c r="AU380" s="230" t="s">
        <v>78</v>
      </c>
      <c r="AV380" s="13" t="s">
        <v>78</v>
      </c>
      <c r="AW380" s="13" t="s">
        <v>32</v>
      </c>
      <c r="AX380" s="13" t="s">
        <v>74</v>
      </c>
      <c r="AY380" s="230" t="s">
        <v>144</v>
      </c>
    </row>
    <row r="381" spans="1:65" s="2" customFormat="1" ht="24.15" customHeight="1">
      <c r="A381" s="38"/>
      <c r="B381" s="39"/>
      <c r="C381" s="242" t="s">
        <v>537</v>
      </c>
      <c r="D381" s="242" t="s">
        <v>228</v>
      </c>
      <c r="E381" s="243" t="s">
        <v>538</v>
      </c>
      <c r="F381" s="244" t="s">
        <v>539</v>
      </c>
      <c r="G381" s="245" t="s">
        <v>190</v>
      </c>
      <c r="H381" s="246">
        <v>55</v>
      </c>
      <c r="I381" s="247"/>
      <c r="J381" s="248">
        <f>ROUND(I381*H381,2)</f>
        <v>0</v>
      </c>
      <c r="K381" s="244" t="s">
        <v>151</v>
      </c>
      <c r="L381" s="249"/>
      <c r="M381" s="250" t="s">
        <v>19</v>
      </c>
      <c r="N381" s="251" t="s">
        <v>40</v>
      </c>
      <c r="O381" s="84"/>
      <c r="P381" s="209">
        <f>O381*H381</f>
        <v>0</v>
      </c>
      <c r="Q381" s="209">
        <v>4E-05</v>
      </c>
      <c r="R381" s="209">
        <f>Q381*H381</f>
        <v>0.0022</v>
      </c>
      <c r="S381" s="209">
        <v>0</v>
      </c>
      <c r="T381" s="21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11" t="s">
        <v>345</v>
      </c>
      <c r="AT381" s="211" t="s">
        <v>228</v>
      </c>
      <c r="AU381" s="211" t="s">
        <v>78</v>
      </c>
      <c r="AY381" s="17" t="s">
        <v>144</v>
      </c>
      <c r="BE381" s="212">
        <f>IF(N381="základní",J381,0)</f>
        <v>0</v>
      </c>
      <c r="BF381" s="212">
        <f>IF(N381="snížená",J381,0)</f>
        <v>0</v>
      </c>
      <c r="BG381" s="212">
        <f>IF(N381="zákl. přenesená",J381,0)</f>
        <v>0</v>
      </c>
      <c r="BH381" s="212">
        <f>IF(N381="sníž. přenesená",J381,0)</f>
        <v>0</v>
      </c>
      <c r="BI381" s="212">
        <f>IF(N381="nulová",J381,0)</f>
        <v>0</v>
      </c>
      <c r="BJ381" s="17" t="s">
        <v>74</v>
      </c>
      <c r="BK381" s="212">
        <f>ROUND(I381*H381,2)</f>
        <v>0</v>
      </c>
      <c r="BL381" s="17" t="s">
        <v>242</v>
      </c>
      <c r="BM381" s="211" t="s">
        <v>540</v>
      </c>
    </row>
    <row r="382" spans="1:47" s="2" customFormat="1" ht="12">
      <c r="A382" s="38"/>
      <c r="B382" s="39"/>
      <c r="C382" s="40"/>
      <c r="D382" s="213" t="s">
        <v>153</v>
      </c>
      <c r="E382" s="40"/>
      <c r="F382" s="214" t="s">
        <v>539</v>
      </c>
      <c r="G382" s="40"/>
      <c r="H382" s="40"/>
      <c r="I382" s="215"/>
      <c r="J382" s="40"/>
      <c r="K382" s="40"/>
      <c r="L382" s="44"/>
      <c r="M382" s="216"/>
      <c r="N382" s="217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153</v>
      </c>
      <c r="AU382" s="17" t="s">
        <v>78</v>
      </c>
    </row>
    <row r="383" spans="1:65" s="2" customFormat="1" ht="24.15" customHeight="1">
      <c r="A383" s="38"/>
      <c r="B383" s="39"/>
      <c r="C383" s="242" t="s">
        <v>541</v>
      </c>
      <c r="D383" s="242" t="s">
        <v>228</v>
      </c>
      <c r="E383" s="243" t="s">
        <v>542</v>
      </c>
      <c r="F383" s="244" t="s">
        <v>543</v>
      </c>
      <c r="G383" s="245" t="s">
        <v>190</v>
      </c>
      <c r="H383" s="246">
        <v>120</v>
      </c>
      <c r="I383" s="247"/>
      <c r="J383" s="248">
        <f>ROUND(I383*H383,2)</f>
        <v>0</v>
      </c>
      <c r="K383" s="244" t="s">
        <v>151</v>
      </c>
      <c r="L383" s="249"/>
      <c r="M383" s="250" t="s">
        <v>19</v>
      </c>
      <c r="N383" s="251" t="s">
        <v>40</v>
      </c>
      <c r="O383" s="84"/>
      <c r="P383" s="209">
        <f>O383*H383</f>
        <v>0</v>
      </c>
      <c r="Q383" s="209">
        <v>3E-05</v>
      </c>
      <c r="R383" s="209">
        <f>Q383*H383</f>
        <v>0.0036</v>
      </c>
      <c r="S383" s="209">
        <v>0</v>
      </c>
      <c r="T383" s="21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11" t="s">
        <v>345</v>
      </c>
      <c r="AT383" s="211" t="s">
        <v>228</v>
      </c>
      <c r="AU383" s="211" t="s">
        <v>78</v>
      </c>
      <c r="AY383" s="17" t="s">
        <v>144</v>
      </c>
      <c r="BE383" s="212">
        <f>IF(N383="základní",J383,0)</f>
        <v>0</v>
      </c>
      <c r="BF383" s="212">
        <f>IF(N383="snížená",J383,0)</f>
        <v>0</v>
      </c>
      <c r="BG383" s="212">
        <f>IF(N383="zákl. přenesená",J383,0)</f>
        <v>0</v>
      </c>
      <c r="BH383" s="212">
        <f>IF(N383="sníž. přenesená",J383,0)</f>
        <v>0</v>
      </c>
      <c r="BI383" s="212">
        <f>IF(N383="nulová",J383,0)</f>
        <v>0</v>
      </c>
      <c r="BJ383" s="17" t="s">
        <v>74</v>
      </c>
      <c r="BK383" s="212">
        <f>ROUND(I383*H383,2)</f>
        <v>0</v>
      </c>
      <c r="BL383" s="17" t="s">
        <v>242</v>
      </c>
      <c r="BM383" s="211" t="s">
        <v>544</v>
      </c>
    </row>
    <row r="384" spans="1:47" s="2" customFormat="1" ht="12">
      <c r="A384" s="38"/>
      <c r="B384" s="39"/>
      <c r="C384" s="40"/>
      <c r="D384" s="213" t="s">
        <v>153</v>
      </c>
      <c r="E384" s="40"/>
      <c r="F384" s="214" t="s">
        <v>543</v>
      </c>
      <c r="G384" s="40"/>
      <c r="H384" s="40"/>
      <c r="I384" s="215"/>
      <c r="J384" s="40"/>
      <c r="K384" s="40"/>
      <c r="L384" s="44"/>
      <c r="M384" s="216"/>
      <c r="N384" s="217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153</v>
      </c>
      <c r="AU384" s="17" t="s">
        <v>78</v>
      </c>
    </row>
    <row r="385" spans="1:65" s="2" customFormat="1" ht="24.15" customHeight="1">
      <c r="A385" s="38"/>
      <c r="B385" s="39"/>
      <c r="C385" s="242" t="s">
        <v>496</v>
      </c>
      <c r="D385" s="242" t="s">
        <v>228</v>
      </c>
      <c r="E385" s="243" t="s">
        <v>545</v>
      </c>
      <c r="F385" s="244" t="s">
        <v>546</v>
      </c>
      <c r="G385" s="245" t="s">
        <v>190</v>
      </c>
      <c r="H385" s="246">
        <v>20</v>
      </c>
      <c r="I385" s="247"/>
      <c r="J385" s="248">
        <f>ROUND(I385*H385,2)</f>
        <v>0</v>
      </c>
      <c r="K385" s="244" t="s">
        <v>151</v>
      </c>
      <c r="L385" s="249"/>
      <c r="M385" s="250" t="s">
        <v>19</v>
      </c>
      <c r="N385" s="251" t="s">
        <v>40</v>
      </c>
      <c r="O385" s="84"/>
      <c r="P385" s="209">
        <f>O385*H385</f>
        <v>0</v>
      </c>
      <c r="Q385" s="209">
        <v>4E-05</v>
      </c>
      <c r="R385" s="209">
        <f>Q385*H385</f>
        <v>0.0008</v>
      </c>
      <c r="S385" s="209">
        <v>0</v>
      </c>
      <c r="T385" s="21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11" t="s">
        <v>345</v>
      </c>
      <c r="AT385" s="211" t="s">
        <v>228</v>
      </c>
      <c r="AU385" s="211" t="s">
        <v>78</v>
      </c>
      <c r="AY385" s="17" t="s">
        <v>144</v>
      </c>
      <c r="BE385" s="212">
        <f>IF(N385="základní",J385,0)</f>
        <v>0</v>
      </c>
      <c r="BF385" s="212">
        <f>IF(N385="snížená",J385,0)</f>
        <v>0</v>
      </c>
      <c r="BG385" s="212">
        <f>IF(N385="zákl. přenesená",J385,0)</f>
        <v>0</v>
      </c>
      <c r="BH385" s="212">
        <f>IF(N385="sníž. přenesená",J385,0)</f>
        <v>0</v>
      </c>
      <c r="BI385" s="212">
        <f>IF(N385="nulová",J385,0)</f>
        <v>0</v>
      </c>
      <c r="BJ385" s="17" t="s">
        <v>74</v>
      </c>
      <c r="BK385" s="212">
        <f>ROUND(I385*H385,2)</f>
        <v>0</v>
      </c>
      <c r="BL385" s="17" t="s">
        <v>242</v>
      </c>
      <c r="BM385" s="211" t="s">
        <v>547</v>
      </c>
    </row>
    <row r="386" spans="1:47" s="2" customFormat="1" ht="12">
      <c r="A386" s="38"/>
      <c r="B386" s="39"/>
      <c r="C386" s="40"/>
      <c r="D386" s="213" t="s">
        <v>153</v>
      </c>
      <c r="E386" s="40"/>
      <c r="F386" s="214" t="s">
        <v>546</v>
      </c>
      <c r="G386" s="40"/>
      <c r="H386" s="40"/>
      <c r="I386" s="215"/>
      <c r="J386" s="40"/>
      <c r="K386" s="40"/>
      <c r="L386" s="44"/>
      <c r="M386" s="216"/>
      <c r="N386" s="217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153</v>
      </c>
      <c r="AU386" s="17" t="s">
        <v>78</v>
      </c>
    </row>
    <row r="387" spans="1:65" s="2" customFormat="1" ht="24.15" customHeight="1">
      <c r="A387" s="38"/>
      <c r="B387" s="39"/>
      <c r="C387" s="242" t="s">
        <v>548</v>
      </c>
      <c r="D387" s="242" t="s">
        <v>228</v>
      </c>
      <c r="E387" s="243" t="s">
        <v>549</v>
      </c>
      <c r="F387" s="244" t="s">
        <v>550</v>
      </c>
      <c r="G387" s="245" t="s">
        <v>190</v>
      </c>
      <c r="H387" s="246">
        <v>40</v>
      </c>
      <c r="I387" s="247"/>
      <c r="J387" s="248">
        <f>ROUND(I387*H387,2)</f>
        <v>0</v>
      </c>
      <c r="K387" s="244" t="s">
        <v>151</v>
      </c>
      <c r="L387" s="249"/>
      <c r="M387" s="250" t="s">
        <v>19</v>
      </c>
      <c r="N387" s="251" t="s">
        <v>40</v>
      </c>
      <c r="O387" s="84"/>
      <c r="P387" s="209">
        <f>O387*H387</f>
        <v>0</v>
      </c>
      <c r="Q387" s="209">
        <v>9E-05</v>
      </c>
      <c r="R387" s="209">
        <f>Q387*H387</f>
        <v>0.0036000000000000003</v>
      </c>
      <c r="S387" s="209">
        <v>0</v>
      </c>
      <c r="T387" s="21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11" t="s">
        <v>345</v>
      </c>
      <c r="AT387" s="211" t="s">
        <v>228</v>
      </c>
      <c r="AU387" s="211" t="s">
        <v>78</v>
      </c>
      <c r="AY387" s="17" t="s">
        <v>144</v>
      </c>
      <c r="BE387" s="212">
        <f>IF(N387="základní",J387,0)</f>
        <v>0</v>
      </c>
      <c r="BF387" s="212">
        <f>IF(N387="snížená",J387,0)</f>
        <v>0</v>
      </c>
      <c r="BG387" s="212">
        <f>IF(N387="zákl. přenesená",J387,0)</f>
        <v>0</v>
      </c>
      <c r="BH387" s="212">
        <f>IF(N387="sníž. přenesená",J387,0)</f>
        <v>0</v>
      </c>
      <c r="BI387" s="212">
        <f>IF(N387="nulová",J387,0)</f>
        <v>0</v>
      </c>
      <c r="BJ387" s="17" t="s">
        <v>74</v>
      </c>
      <c r="BK387" s="212">
        <f>ROUND(I387*H387,2)</f>
        <v>0</v>
      </c>
      <c r="BL387" s="17" t="s">
        <v>242</v>
      </c>
      <c r="BM387" s="211" t="s">
        <v>551</v>
      </c>
    </row>
    <row r="388" spans="1:47" s="2" customFormat="1" ht="12">
      <c r="A388" s="38"/>
      <c r="B388" s="39"/>
      <c r="C388" s="40"/>
      <c r="D388" s="213" t="s">
        <v>153</v>
      </c>
      <c r="E388" s="40"/>
      <c r="F388" s="214" t="s">
        <v>550</v>
      </c>
      <c r="G388" s="40"/>
      <c r="H388" s="40"/>
      <c r="I388" s="215"/>
      <c r="J388" s="40"/>
      <c r="K388" s="40"/>
      <c r="L388" s="44"/>
      <c r="M388" s="216"/>
      <c r="N388" s="217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153</v>
      </c>
      <c r="AU388" s="17" t="s">
        <v>78</v>
      </c>
    </row>
    <row r="389" spans="1:65" s="2" customFormat="1" ht="24.15" customHeight="1">
      <c r="A389" s="38"/>
      <c r="B389" s="39"/>
      <c r="C389" s="242" t="s">
        <v>501</v>
      </c>
      <c r="D389" s="242" t="s">
        <v>228</v>
      </c>
      <c r="E389" s="243" t="s">
        <v>552</v>
      </c>
      <c r="F389" s="244" t="s">
        <v>553</v>
      </c>
      <c r="G389" s="245" t="s">
        <v>190</v>
      </c>
      <c r="H389" s="246">
        <v>10</v>
      </c>
      <c r="I389" s="247"/>
      <c r="J389" s="248">
        <f>ROUND(I389*H389,2)</f>
        <v>0</v>
      </c>
      <c r="K389" s="244" t="s">
        <v>151</v>
      </c>
      <c r="L389" s="249"/>
      <c r="M389" s="250" t="s">
        <v>19</v>
      </c>
      <c r="N389" s="251" t="s">
        <v>40</v>
      </c>
      <c r="O389" s="84"/>
      <c r="P389" s="209">
        <f>O389*H389</f>
        <v>0</v>
      </c>
      <c r="Q389" s="209">
        <v>0.0001</v>
      </c>
      <c r="R389" s="209">
        <f>Q389*H389</f>
        <v>0.001</v>
      </c>
      <c r="S389" s="209">
        <v>0</v>
      </c>
      <c r="T389" s="21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11" t="s">
        <v>345</v>
      </c>
      <c r="AT389" s="211" t="s">
        <v>228</v>
      </c>
      <c r="AU389" s="211" t="s">
        <v>78</v>
      </c>
      <c r="AY389" s="17" t="s">
        <v>144</v>
      </c>
      <c r="BE389" s="212">
        <f>IF(N389="základní",J389,0)</f>
        <v>0</v>
      </c>
      <c r="BF389" s="212">
        <f>IF(N389="snížená",J389,0)</f>
        <v>0</v>
      </c>
      <c r="BG389" s="212">
        <f>IF(N389="zákl. přenesená",J389,0)</f>
        <v>0</v>
      </c>
      <c r="BH389" s="212">
        <f>IF(N389="sníž. přenesená",J389,0)</f>
        <v>0</v>
      </c>
      <c r="BI389" s="212">
        <f>IF(N389="nulová",J389,0)</f>
        <v>0</v>
      </c>
      <c r="BJ389" s="17" t="s">
        <v>74</v>
      </c>
      <c r="BK389" s="212">
        <f>ROUND(I389*H389,2)</f>
        <v>0</v>
      </c>
      <c r="BL389" s="17" t="s">
        <v>242</v>
      </c>
      <c r="BM389" s="211" t="s">
        <v>554</v>
      </c>
    </row>
    <row r="390" spans="1:47" s="2" customFormat="1" ht="12">
      <c r="A390" s="38"/>
      <c r="B390" s="39"/>
      <c r="C390" s="40"/>
      <c r="D390" s="213" t="s">
        <v>153</v>
      </c>
      <c r="E390" s="40"/>
      <c r="F390" s="214" t="s">
        <v>553</v>
      </c>
      <c r="G390" s="40"/>
      <c r="H390" s="40"/>
      <c r="I390" s="215"/>
      <c r="J390" s="40"/>
      <c r="K390" s="40"/>
      <c r="L390" s="44"/>
      <c r="M390" s="216"/>
      <c r="N390" s="217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153</v>
      </c>
      <c r="AU390" s="17" t="s">
        <v>78</v>
      </c>
    </row>
    <row r="391" spans="1:65" s="2" customFormat="1" ht="24.15" customHeight="1">
      <c r="A391" s="38"/>
      <c r="B391" s="39"/>
      <c r="C391" s="200" t="s">
        <v>555</v>
      </c>
      <c r="D391" s="200" t="s">
        <v>147</v>
      </c>
      <c r="E391" s="201" t="s">
        <v>556</v>
      </c>
      <c r="F391" s="202" t="s">
        <v>557</v>
      </c>
      <c r="G391" s="203" t="s">
        <v>150</v>
      </c>
      <c r="H391" s="204">
        <v>0.011</v>
      </c>
      <c r="I391" s="205"/>
      <c r="J391" s="206">
        <f>ROUND(I391*H391,2)</f>
        <v>0</v>
      </c>
      <c r="K391" s="202" t="s">
        <v>151</v>
      </c>
      <c r="L391" s="44"/>
      <c r="M391" s="207" t="s">
        <v>19</v>
      </c>
      <c r="N391" s="208" t="s">
        <v>40</v>
      </c>
      <c r="O391" s="84"/>
      <c r="P391" s="209">
        <f>O391*H391</f>
        <v>0</v>
      </c>
      <c r="Q391" s="209">
        <v>0</v>
      </c>
      <c r="R391" s="209">
        <f>Q391*H391</f>
        <v>0</v>
      </c>
      <c r="S391" s="209">
        <v>0</v>
      </c>
      <c r="T391" s="21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11" t="s">
        <v>242</v>
      </c>
      <c r="AT391" s="211" t="s">
        <v>147</v>
      </c>
      <c r="AU391" s="211" t="s">
        <v>78</v>
      </c>
      <c r="AY391" s="17" t="s">
        <v>144</v>
      </c>
      <c r="BE391" s="212">
        <f>IF(N391="základní",J391,0)</f>
        <v>0</v>
      </c>
      <c r="BF391" s="212">
        <f>IF(N391="snížená",J391,0)</f>
        <v>0</v>
      </c>
      <c r="BG391" s="212">
        <f>IF(N391="zákl. přenesená",J391,0)</f>
        <v>0</v>
      </c>
      <c r="BH391" s="212">
        <f>IF(N391="sníž. přenesená",J391,0)</f>
        <v>0</v>
      </c>
      <c r="BI391" s="212">
        <f>IF(N391="nulová",J391,0)</f>
        <v>0</v>
      </c>
      <c r="BJ391" s="17" t="s">
        <v>74</v>
      </c>
      <c r="BK391" s="212">
        <f>ROUND(I391*H391,2)</f>
        <v>0</v>
      </c>
      <c r="BL391" s="17" t="s">
        <v>242</v>
      </c>
      <c r="BM391" s="211" t="s">
        <v>558</v>
      </c>
    </row>
    <row r="392" spans="1:47" s="2" customFormat="1" ht="12">
      <c r="A392" s="38"/>
      <c r="B392" s="39"/>
      <c r="C392" s="40"/>
      <c r="D392" s="213" t="s">
        <v>153</v>
      </c>
      <c r="E392" s="40"/>
      <c r="F392" s="214" t="s">
        <v>559</v>
      </c>
      <c r="G392" s="40"/>
      <c r="H392" s="40"/>
      <c r="I392" s="215"/>
      <c r="J392" s="40"/>
      <c r="K392" s="40"/>
      <c r="L392" s="44"/>
      <c r="M392" s="216"/>
      <c r="N392" s="217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153</v>
      </c>
      <c r="AU392" s="17" t="s">
        <v>78</v>
      </c>
    </row>
    <row r="393" spans="1:47" s="2" customFormat="1" ht="12">
      <c r="A393" s="38"/>
      <c r="B393" s="39"/>
      <c r="C393" s="40"/>
      <c r="D393" s="218" t="s">
        <v>155</v>
      </c>
      <c r="E393" s="40"/>
      <c r="F393" s="219" t="s">
        <v>560</v>
      </c>
      <c r="G393" s="40"/>
      <c r="H393" s="40"/>
      <c r="I393" s="215"/>
      <c r="J393" s="40"/>
      <c r="K393" s="40"/>
      <c r="L393" s="44"/>
      <c r="M393" s="216"/>
      <c r="N393" s="217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155</v>
      </c>
      <c r="AU393" s="17" t="s">
        <v>78</v>
      </c>
    </row>
    <row r="394" spans="1:65" s="2" customFormat="1" ht="24.15" customHeight="1">
      <c r="A394" s="38"/>
      <c r="B394" s="39"/>
      <c r="C394" s="200" t="s">
        <v>507</v>
      </c>
      <c r="D394" s="200" t="s">
        <v>147</v>
      </c>
      <c r="E394" s="201" t="s">
        <v>561</v>
      </c>
      <c r="F394" s="202" t="s">
        <v>562</v>
      </c>
      <c r="G394" s="203" t="s">
        <v>150</v>
      </c>
      <c r="H394" s="204">
        <v>0.011</v>
      </c>
      <c r="I394" s="205"/>
      <c r="J394" s="206">
        <f>ROUND(I394*H394,2)</f>
        <v>0</v>
      </c>
      <c r="K394" s="202" t="s">
        <v>151</v>
      </c>
      <c r="L394" s="44"/>
      <c r="M394" s="207" t="s">
        <v>19</v>
      </c>
      <c r="N394" s="208" t="s">
        <v>40</v>
      </c>
      <c r="O394" s="84"/>
      <c r="P394" s="209">
        <f>O394*H394</f>
        <v>0</v>
      </c>
      <c r="Q394" s="209">
        <v>0</v>
      </c>
      <c r="R394" s="209">
        <f>Q394*H394</f>
        <v>0</v>
      </c>
      <c r="S394" s="209">
        <v>0</v>
      </c>
      <c r="T394" s="21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11" t="s">
        <v>152</v>
      </c>
      <c r="AT394" s="211" t="s">
        <v>147</v>
      </c>
      <c r="AU394" s="211" t="s">
        <v>78</v>
      </c>
      <c r="AY394" s="17" t="s">
        <v>144</v>
      </c>
      <c r="BE394" s="212">
        <f>IF(N394="základní",J394,0)</f>
        <v>0</v>
      </c>
      <c r="BF394" s="212">
        <f>IF(N394="snížená",J394,0)</f>
        <v>0</v>
      </c>
      <c r="BG394" s="212">
        <f>IF(N394="zákl. přenesená",J394,0)</f>
        <v>0</v>
      </c>
      <c r="BH394" s="212">
        <f>IF(N394="sníž. přenesená",J394,0)</f>
        <v>0</v>
      </c>
      <c r="BI394" s="212">
        <f>IF(N394="nulová",J394,0)</f>
        <v>0</v>
      </c>
      <c r="BJ394" s="17" t="s">
        <v>74</v>
      </c>
      <c r="BK394" s="212">
        <f>ROUND(I394*H394,2)</f>
        <v>0</v>
      </c>
      <c r="BL394" s="17" t="s">
        <v>152</v>
      </c>
      <c r="BM394" s="211" t="s">
        <v>563</v>
      </c>
    </row>
    <row r="395" spans="1:47" s="2" customFormat="1" ht="12">
      <c r="A395" s="38"/>
      <c r="B395" s="39"/>
      <c r="C395" s="40"/>
      <c r="D395" s="213" t="s">
        <v>153</v>
      </c>
      <c r="E395" s="40"/>
      <c r="F395" s="214" t="s">
        <v>564</v>
      </c>
      <c r="G395" s="40"/>
      <c r="H395" s="40"/>
      <c r="I395" s="215"/>
      <c r="J395" s="40"/>
      <c r="K395" s="40"/>
      <c r="L395" s="44"/>
      <c r="M395" s="216"/>
      <c r="N395" s="217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153</v>
      </c>
      <c r="AU395" s="17" t="s">
        <v>78</v>
      </c>
    </row>
    <row r="396" spans="1:47" s="2" customFormat="1" ht="12">
      <c r="A396" s="38"/>
      <c r="B396" s="39"/>
      <c r="C396" s="40"/>
      <c r="D396" s="218" t="s">
        <v>155</v>
      </c>
      <c r="E396" s="40"/>
      <c r="F396" s="219" t="s">
        <v>565</v>
      </c>
      <c r="G396" s="40"/>
      <c r="H396" s="40"/>
      <c r="I396" s="215"/>
      <c r="J396" s="40"/>
      <c r="K396" s="40"/>
      <c r="L396" s="44"/>
      <c r="M396" s="216"/>
      <c r="N396" s="217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155</v>
      </c>
      <c r="AU396" s="17" t="s">
        <v>78</v>
      </c>
    </row>
    <row r="397" spans="1:63" s="12" customFormat="1" ht="22.8" customHeight="1">
      <c r="A397" s="12"/>
      <c r="B397" s="184"/>
      <c r="C397" s="185"/>
      <c r="D397" s="186" t="s">
        <v>68</v>
      </c>
      <c r="E397" s="198" t="s">
        <v>566</v>
      </c>
      <c r="F397" s="198" t="s">
        <v>567</v>
      </c>
      <c r="G397" s="185"/>
      <c r="H397" s="185"/>
      <c r="I397" s="188"/>
      <c r="J397" s="199">
        <f>BK397</f>
        <v>0</v>
      </c>
      <c r="K397" s="185"/>
      <c r="L397" s="190"/>
      <c r="M397" s="191"/>
      <c r="N397" s="192"/>
      <c r="O397" s="192"/>
      <c r="P397" s="193">
        <f>SUM(P398:P443)</f>
        <v>0</v>
      </c>
      <c r="Q397" s="192"/>
      <c r="R397" s="193">
        <f>SUM(R398:R443)</f>
        <v>0.05712</v>
      </c>
      <c r="S397" s="192"/>
      <c r="T397" s="194">
        <f>SUM(T398:T443)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195" t="s">
        <v>78</v>
      </c>
      <c r="AT397" s="196" t="s">
        <v>68</v>
      </c>
      <c r="AU397" s="196" t="s">
        <v>74</v>
      </c>
      <c r="AY397" s="195" t="s">
        <v>144</v>
      </c>
      <c r="BK397" s="197">
        <f>SUM(BK398:BK443)</f>
        <v>0</v>
      </c>
    </row>
    <row r="398" spans="1:65" s="2" customFormat="1" ht="16.5" customHeight="1">
      <c r="A398" s="38"/>
      <c r="B398" s="39"/>
      <c r="C398" s="200" t="s">
        <v>568</v>
      </c>
      <c r="D398" s="200" t="s">
        <v>147</v>
      </c>
      <c r="E398" s="201" t="s">
        <v>569</v>
      </c>
      <c r="F398" s="202" t="s">
        <v>570</v>
      </c>
      <c r="G398" s="203" t="s">
        <v>218</v>
      </c>
      <c r="H398" s="204">
        <v>1</v>
      </c>
      <c r="I398" s="205"/>
      <c r="J398" s="206">
        <f>ROUND(I398*H398,2)</f>
        <v>0</v>
      </c>
      <c r="K398" s="202" t="s">
        <v>151</v>
      </c>
      <c r="L398" s="44"/>
      <c r="M398" s="207" t="s">
        <v>19</v>
      </c>
      <c r="N398" s="208" t="s">
        <v>40</v>
      </c>
      <c r="O398" s="84"/>
      <c r="P398" s="209">
        <f>O398*H398</f>
        <v>0</v>
      </c>
      <c r="Q398" s="209">
        <v>0.00129</v>
      </c>
      <c r="R398" s="209">
        <f>Q398*H398</f>
        <v>0.00129</v>
      </c>
      <c r="S398" s="209">
        <v>0</v>
      </c>
      <c r="T398" s="21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11" t="s">
        <v>242</v>
      </c>
      <c r="AT398" s="211" t="s">
        <v>147</v>
      </c>
      <c r="AU398" s="211" t="s">
        <v>78</v>
      </c>
      <c r="AY398" s="17" t="s">
        <v>144</v>
      </c>
      <c r="BE398" s="212">
        <f>IF(N398="základní",J398,0)</f>
        <v>0</v>
      </c>
      <c r="BF398" s="212">
        <f>IF(N398="snížená",J398,0)</f>
        <v>0</v>
      </c>
      <c r="BG398" s="212">
        <f>IF(N398="zákl. přenesená",J398,0)</f>
        <v>0</v>
      </c>
      <c r="BH398" s="212">
        <f>IF(N398="sníž. přenesená",J398,0)</f>
        <v>0</v>
      </c>
      <c r="BI398" s="212">
        <f>IF(N398="nulová",J398,0)</f>
        <v>0</v>
      </c>
      <c r="BJ398" s="17" t="s">
        <v>74</v>
      </c>
      <c r="BK398" s="212">
        <f>ROUND(I398*H398,2)</f>
        <v>0</v>
      </c>
      <c r="BL398" s="17" t="s">
        <v>242</v>
      </c>
      <c r="BM398" s="211" t="s">
        <v>571</v>
      </c>
    </row>
    <row r="399" spans="1:47" s="2" customFormat="1" ht="12">
      <c r="A399" s="38"/>
      <c r="B399" s="39"/>
      <c r="C399" s="40"/>
      <c r="D399" s="213" t="s">
        <v>153</v>
      </c>
      <c r="E399" s="40"/>
      <c r="F399" s="214" t="s">
        <v>572</v>
      </c>
      <c r="G399" s="40"/>
      <c r="H399" s="40"/>
      <c r="I399" s="215"/>
      <c r="J399" s="40"/>
      <c r="K399" s="40"/>
      <c r="L399" s="44"/>
      <c r="M399" s="216"/>
      <c r="N399" s="217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153</v>
      </c>
      <c r="AU399" s="17" t="s">
        <v>78</v>
      </c>
    </row>
    <row r="400" spans="1:47" s="2" customFormat="1" ht="12">
      <c r="A400" s="38"/>
      <c r="B400" s="39"/>
      <c r="C400" s="40"/>
      <c r="D400" s="218" t="s">
        <v>155</v>
      </c>
      <c r="E400" s="40"/>
      <c r="F400" s="219" t="s">
        <v>573</v>
      </c>
      <c r="G400" s="40"/>
      <c r="H400" s="40"/>
      <c r="I400" s="215"/>
      <c r="J400" s="40"/>
      <c r="K400" s="40"/>
      <c r="L400" s="44"/>
      <c r="M400" s="216"/>
      <c r="N400" s="217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155</v>
      </c>
      <c r="AU400" s="17" t="s">
        <v>78</v>
      </c>
    </row>
    <row r="401" spans="1:65" s="2" customFormat="1" ht="16.5" customHeight="1">
      <c r="A401" s="38"/>
      <c r="B401" s="39"/>
      <c r="C401" s="200" t="s">
        <v>512</v>
      </c>
      <c r="D401" s="200" t="s">
        <v>147</v>
      </c>
      <c r="E401" s="201" t="s">
        <v>574</v>
      </c>
      <c r="F401" s="202" t="s">
        <v>575</v>
      </c>
      <c r="G401" s="203" t="s">
        <v>190</v>
      </c>
      <c r="H401" s="204">
        <v>10</v>
      </c>
      <c r="I401" s="205"/>
      <c r="J401" s="206">
        <f>ROUND(I401*H401,2)</f>
        <v>0</v>
      </c>
      <c r="K401" s="202" t="s">
        <v>151</v>
      </c>
      <c r="L401" s="44"/>
      <c r="M401" s="207" t="s">
        <v>19</v>
      </c>
      <c r="N401" s="208" t="s">
        <v>40</v>
      </c>
      <c r="O401" s="84"/>
      <c r="P401" s="209">
        <f>O401*H401</f>
        <v>0</v>
      </c>
      <c r="Q401" s="209">
        <v>0.00201</v>
      </c>
      <c r="R401" s="209">
        <f>Q401*H401</f>
        <v>0.0201</v>
      </c>
      <c r="S401" s="209">
        <v>0</v>
      </c>
      <c r="T401" s="21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11" t="s">
        <v>242</v>
      </c>
      <c r="AT401" s="211" t="s">
        <v>147</v>
      </c>
      <c r="AU401" s="211" t="s">
        <v>78</v>
      </c>
      <c r="AY401" s="17" t="s">
        <v>144</v>
      </c>
      <c r="BE401" s="212">
        <f>IF(N401="základní",J401,0)</f>
        <v>0</v>
      </c>
      <c r="BF401" s="212">
        <f>IF(N401="snížená",J401,0)</f>
        <v>0</v>
      </c>
      <c r="BG401" s="212">
        <f>IF(N401="zákl. přenesená",J401,0)</f>
        <v>0</v>
      </c>
      <c r="BH401" s="212">
        <f>IF(N401="sníž. přenesená",J401,0)</f>
        <v>0</v>
      </c>
      <c r="BI401" s="212">
        <f>IF(N401="nulová",J401,0)</f>
        <v>0</v>
      </c>
      <c r="BJ401" s="17" t="s">
        <v>74</v>
      </c>
      <c r="BK401" s="212">
        <f>ROUND(I401*H401,2)</f>
        <v>0</v>
      </c>
      <c r="BL401" s="17" t="s">
        <v>242</v>
      </c>
      <c r="BM401" s="211" t="s">
        <v>576</v>
      </c>
    </row>
    <row r="402" spans="1:47" s="2" customFormat="1" ht="12">
      <c r="A402" s="38"/>
      <c r="B402" s="39"/>
      <c r="C402" s="40"/>
      <c r="D402" s="213" t="s">
        <v>153</v>
      </c>
      <c r="E402" s="40"/>
      <c r="F402" s="214" t="s">
        <v>577</v>
      </c>
      <c r="G402" s="40"/>
      <c r="H402" s="40"/>
      <c r="I402" s="215"/>
      <c r="J402" s="40"/>
      <c r="K402" s="40"/>
      <c r="L402" s="44"/>
      <c r="M402" s="216"/>
      <c r="N402" s="217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153</v>
      </c>
      <c r="AU402" s="17" t="s">
        <v>78</v>
      </c>
    </row>
    <row r="403" spans="1:47" s="2" customFormat="1" ht="12">
      <c r="A403" s="38"/>
      <c r="B403" s="39"/>
      <c r="C403" s="40"/>
      <c r="D403" s="218" t="s">
        <v>155</v>
      </c>
      <c r="E403" s="40"/>
      <c r="F403" s="219" t="s">
        <v>578</v>
      </c>
      <c r="G403" s="40"/>
      <c r="H403" s="40"/>
      <c r="I403" s="215"/>
      <c r="J403" s="40"/>
      <c r="K403" s="40"/>
      <c r="L403" s="44"/>
      <c r="M403" s="216"/>
      <c r="N403" s="217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155</v>
      </c>
      <c r="AU403" s="17" t="s">
        <v>78</v>
      </c>
    </row>
    <row r="404" spans="1:65" s="2" customFormat="1" ht="21.75" customHeight="1">
      <c r="A404" s="38"/>
      <c r="B404" s="39"/>
      <c r="C404" s="242" t="s">
        <v>579</v>
      </c>
      <c r="D404" s="242" t="s">
        <v>228</v>
      </c>
      <c r="E404" s="243" t="s">
        <v>580</v>
      </c>
      <c r="F404" s="244" t="s">
        <v>581</v>
      </c>
      <c r="G404" s="245" t="s">
        <v>218</v>
      </c>
      <c r="H404" s="246">
        <v>2</v>
      </c>
      <c r="I404" s="247"/>
      <c r="J404" s="248">
        <f>ROUND(I404*H404,2)</f>
        <v>0</v>
      </c>
      <c r="K404" s="244" t="s">
        <v>151</v>
      </c>
      <c r="L404" s="249"/>
      <c r="M404" s="250" t="s">
        <v>19</v>
      </c>
      <c r="N404" s="251" t="s">
        <v>40</v>
      </c>
      <c r="O404" s="84"/>
      <c r="P404" s="209">
        <f>O404*H404</f>
        <v>0</v>
      </c>
      <c r="Q404" s="209">
        <v>0.00033</v>
      </c>
      <c r="R404" s="209">
        <f>Q404*H404</f>
        <v>0.00066</v>
      </c>
      <c r="S404" s="209">
        <v>0</v>
      </c>
      <c r="T404" s="21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11" t="s">
        <v>345</v>
      </c>
      <c r="AT404" s="211" t="s">
        <v>228</v>
      </c>
      <c r="AU404" s="211" t="s">
        <v>78</v>
      </c>
      <c r="AY404" s="17" t="s">
        <v>144</v>
      </c>
      <c r="BE404" s="212">
        <f>IF(N404="základní",J404,0)</f>
        <v>0</v>
      </c>
      <c r="BF404" s="212">
        <f>IF(N404="snížená",J404,0)</f>
        <v>0</v>
      </c>
      <c r="BG404" s="212">
        <f>IF(N404="zákl. přenesená",J404,0)</f>
        <v>0</v>
      </c>
      <c r="BH404" s="212">
        <f>IF(N404="sníž. přenesená",J404,0)</f>
        <v>0</v>
      </c>
      <c r="BI404" s="212">
        <f>IF(N404="nulová",J404,0)</f>
        <v>0</v>
      </c>
      <c r="BJ404" s="17" t="s">
        <v>74</v>
      </c>
      <c r="BK404" s="212">
        <f>ROUND(I404*H404,2)</f>
        <v>0</v>
      </c>
      <c r="BL404" s="17" t="s">
        <v>242</v>
      </c>
      <c r="BM404" s="211" t="s">
        <v>582</v>
      </c>
    </row>
    <row r="405" spans="1:47" s="2" customFormat="1" ht="12">
      <c r="A405" s="38"/>
      <c r="B405" s="39"/>
      <c r="C405" s="40"/>
      <c r="D405" s="213" t="s">
        <v>153</v>
      </c>
      <c r="E405" s="40"/>
      <c r="F405" s="214" t="s">
        <v>581</v>
      </c>
      <c r="G405" s="40"/>
      <c r="H405" s="40"/>
      <c r="I405" s="215"/>
      <c r="J405" s="40"/>
      <c r="K405" s="40"/>
      <c r="L405" s="44"/>
      <c r="M405" s="216"/>
      <c r="N405" s="217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153</v>
      </c>
      <c r="AU405" s="17" t="s">
        <v>78</v>
      </c>
    </row>
    <row r="406" spans="1:65" s="2" customFormat="1" ht="16.5" customHeight="1">
      <c r="A406" s="38"/>
      <c r="B406" s="39"/>
      <c r="C406" s="200" t="s">
        <v>518</v>
      </c>
      <c r="D406" s="200" t="s">
        <v>147</v>
      </c>
      <c r="E406" s="201" t="s">
        <v>583</v>
      </c>
      <c r="F406" s="202" t="s">
        <v>584</v>
      </c>
      <c r="G406" s="203" t="s">
        <v>190</v>
      </c>
      <c r="H406" s="204">
        <v>8</v>
      </c>
      <c r="I406" s="205"/>
      <c r="J406" s="206">
        <f>ROUND(I406*H406,2)</f>
        <v>0</v>
      </c>
      <c r="K406" s="202" t="s">
        <v>151</v>
      </c>
      <c r="L406" s="44"/>
      <c r="M406" s="207" t="s">
        <v>19</v>
      </c>
      <c r="N406" s="208" t="s">
        <v>40</v>
      </c>
      <c r="O406" s="84"/>
      <c r="P406" s="209">
        <f>O406*H406</f>
        <v>0</v>
      </c>
      <c r="Q406" s="209">
        <v>0.00041</v>
      </c>
      <c r="R406" s="209">
        <f>Q406*H406</f>
        <v>0.00328</v>
      </c>
      <c r="S406" s="209">
        <v>0</v>
      </c>
      <c r="T406" s="21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11" t="s">
        <v>242</v>
      </c>
      <c r="AT406" s="211" t="s">
        <v>147</v>
      </c>
      <c r="AU406" s="211" t="s">
        <v>78</v>
      </c>
      <c r="AY406" s="17" t="s">
        <v>144</v>
      </c>
      <c r="BE406" s="212">
        <f>IF(N406="základní",J406,0)</f>
        <v>0</v>
      </c>
      <c r="BF406" s="212">
        <f>IF(N406="snížená",J406,0)</f>
        <v>0</v>
      </c>
      <c r="BG406" s="212">
        <f>IF(N406="zákl. přenesená",J406,0)</f>
        <v>0</v>
      </c>
      <c r="BH406" s="212">
        <f>IF(N406="sníž. přenesená",J406,0)</f>
        <v>0</v>
      </c>
      <c r="BI406" s="212">
        <f>IF(N406="nulová",J406,0)</f>
        <v>0</v>
      </c>
      <c r="BJ406" s="17" t="s">
        <v>74</v>
      </c>
      <c r="BK406" s="212">
        <f>ROUND(I406*H406,2)</f>
        <v>0</v>
      </c>
      <c r="BL406" s="17" t="s">
        <v>242</v>
      </c>
      <c r="BM406" s="211" t="s">
        <v>585</v>
      </c>
    </row>
    <row r="407" spans="1:47" s="2" customFormat="1" ht="12">
      <c r="A407" s="38"/>
      <c r="B407" s="39"/>
      <c r="C407" s="40"/>
      <c r="D407" s="213" t="s">
        <v>153</v>
      </c>
      <c r="E407" s="40"/>
      <c r="F407" s="214" t="s">
        <v>586</v>
      </c>
      <c r="G407" s="40"/>
      <c r="H407" s="40"/>
      <c r="I407" s="215"/>
      <c r="J407" s="40"/>
      <c r="K407" s="40"/>
      <c r="L407" s="44"/>
      <c r="M407" s="216"/>
      <c r="N407" s="217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153</v>
      </c>
      <c r="AU407" s="17" t="s">
        <v>78</v>
      </c>
    </row>
    <row r="408" spans="1:47" s="2" customFormat="1" ht="12">
      <c r="A408" s="38"/>
      <c r="B408" s="39"/>
      <c r="C408" s="40"/>
      <c r="D408" s="218" t="s">
        <v>155</v>
      </c>
      <c r="E408" s="40"/>
      <c r="F408" s="219" t="s">
        <v>587</v>
      </c>
      <c r="G408" s="40"/>
      <c r="H408" s="40"/>
      <c r="I408" s="215"/>
      <c r="J408" s="40"/>
      <c r="K408" s="40"/>
      <c r="L408" s="44"/>
      <c r="M408" s="216"/>
      <c r="N408" s="217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155</v>
      </c>
      <c r="AU408" s="17" t="s">
        <v>78</v>
      </c>
    </row>
    <row r="409" spans="1:65" s="2" customFormat="1" ht="16.5" customHeight="1">
      <c r="A409" s="38"/>
      <c r="B409" s="39"/>
      <c r="C409" s="200" t="s">
        <v>588</v>
      </c>
      <c r="D409" s="200" t="s">
        <v>147</v>
      </c>
      <c r="E409" s="201" t="s">
        <v>589</v>
      </c>
      <c r="F409" s="202" t="s">
        <v>590</v>
      </c>
      <c r="G409" s="203" t="s">
        <v>190</v>
      </c>
      <c r="H409" s="204">
        <v>3</v>
      </c>
      <c r="I409" s="205"/>
      <c r="J409" s="206">
        <f>ROUND(I409*H409,2)</f>
        <v>0</v>
      </c>
      <c r="K409" s="202" t="s">
        <v>151</v>
      </c>
      <c r="L409" s="44"/>
      <c r="M409" s="207" t="s">
        <v>19</v>
      </c>
      <c r="N409" s="208" t="s">
        <v>40</v>
      </c>
      <c r="O409" s="84"/>
      <c r="P409" s="209">
        <f>O409*H409</f>
        <v>0</v>
      </c>
      <c r="Q409" s="209">
        <v>0.00048</v>
      </c>
      <c r="R409" s="209">
        <f>Q409*H409</f>
        <v>0.00144</v>
      </c>
      <c r="S409" s="209">
        <v>0</v>
      </c>
      <c r="T409" s="21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11" t="s">
        <v>242</v>
      </c>
      <c r="AT409" s="211" t="s">
        <v>147</v>
      </c>
      <c r="AU409" s="211" t="s">
        <v>78</v>
      </c>
      <c r="AY409" s="17" t="s">
        <v>144</v>
      </c>
      <c r="BE409" s="212">
        <f>IF(N409="základní",J409,0)</f>
        <v>0</v>
      </c>
      <c r="BF409" s="212">
        <f>IF(N409="snížená",J409,0)</f>
        <v>0</v>
      </c>
      <c r="BG409" s="212">
        <f>IF(N409="zákl. přenesená",J409,0)</f>
        <v>0</v>
      </c>
      <c r="BH409" s="212">
        <f>IF(N409="sníž. přenesená",J409,0)</f>
        <v>0</v>
      </c>
      <c r="BI409" s="212">
        <f>IF(N409="nulová",J409,0)</f>
        <v>0</v>
      </c>
      <c r="BJ409" s="17" t="s">
        <v>74</v>
      </c>
      <c r="BK409" s="212">
        <f>ROUND(I409*H409,2)</f>
        <v>0</v>
      </c>
      <c r="BL409" s="17" t="s">
        <v>242</v>
      </c>
      <c r="BM409" s="211" t="s">
        <v>591</v>
      </c>
    </row>
    <row r="410" spans="1:47" s="2" customFormat="1" ht="12">
      <c r="A410" s="38"/>
      <c r="B410" s="39"/>
      <c r="C410" s="40"/>
      <c r="D410" s="213" t="s">
        <v>153</v>
      </c>
      <c r="E410" s="40"/>
      <c r="F410" s="214" t="s">
        <v>592</v>
      </c>
      <c r="G410" s="40"/>
      <c r="H410" s="40"/>
      <c r="I410" s="215"/>
      <c r="J410" s="40"/>
      <c r="K410" s="40"/>
      <c r="L410" s="44"/>
      <c r="M410" s="216"/>
      <c r="N410" s="217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153</v>
      </c>
      <c r="AU410" s="17" t="s">
        <v>78</v>
      </c>
    </row>
    <row r="411" spans="1:47" s="2" customFormat="1" ht="12">
      <c r="A411" s="38"/>
      <c r="B411" s="39"/>
      <c r="C411" s="40"/>
      <c r="D411" s="218" t="s">
        <v>155</v>
      </c>
      <c r="E411" s="40"/>
      <c r="F411" s="219" t="s">
        <v>593</v>
      </c>
      <c r="G411" s="40"/>
      <c r="H411" s="40"/>
      <c r="I411" s="215"/>
      <c r="J411" s="40"/>
      <c r="K411" s="40"/>
      <c r="L411" s="44"/>
      <c r="M411" s="216"/>
      <c r="N411" s="217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155</v>
      </c>
      <c r="AU411" s="17" t="s">
        <v>78</v>
      </c>
    </row>
    <row r="412" spans="1:65" s="2" customFormat="1" ht="16.5" customHeight="1">
      <c r="A412" s="38"/>
      <c r="B412" s="39"/>
      <c r="C412" s="200" t="s">
        <v>525</v>
      </c>
      <c r="D412" s="200" t="s">
        <v>147</v>
      </c>
      <c r="E412" s="201" t="s">
        <v>594</v>
      </c>
      <c r="F412" s="202" t="s">
        <v>595</v>
      </c>
      <c r="G412" s="203" t="s">
        <v>190</v>
      </c>
      <c r="H412" s="204">
        <v>2</v>
      </c>
      <c r="I412" s="205"/>
      <c r="J412" s="206">
        <f>ROUND(I412*H412,2)</f>
        <v>0</v>
      </c>
      <c r="K412" s="202" t="s">
        <v>151</v>
      </c>
      <c r="L412" s="44"/>
      <c r="M412" s="207" t="s">
        <v>19</v>
      </c>
      <c r="N412" s="208" t="s">
        <v>40</v>
      </c>
      <c r="O412" s="84"/>
      <c r="P412" s="209">
        <f>O412*H412</f>
        <v>0</v>
      </c>
      <c r="Q412" s="209">
        <v>0.00071</v>
      </c>
      <c r="R412" s="209">
        <f>Q412*H412</f>
        <v>0.00142</v>
      </c>
      <c r="S412" s="209">
        <v>0</v>
      </c>
      <c r="T412" s="21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11" t="s">
        <v>242</v>
      </c>
      <c r="AT412" s="211" t="s">
        <v>147</v>
      </c>
      <c r="AU412" s="211" t="s">
        <v>78</v>
      </c>
      <c r="AY412" s="17" t="s">
        <v>144</v>
      </c>
      <c r="BE412" s="212">
        <f>IF(N412="základní",J412,0)</f>
        <v>0</v>
      </c>
      <c r="BF412" s="212">
        <f>IF(N412="snížená",J412,0)</f>
        <v>0</v>
      </c>
      <c r="BG412" s="212">
        <f>IF(N412="zákl. přenesená",J412,0)</f>
        <v>0</v>
      </c>
      <c r="BH412" s="212">
        <f>IF(N412="sníž. přenesená",J412,0)</f>
        <v>0</v>
      </c>
      <c r="BI412" s="212">
        <f>IF(N412="nulová",J412,0)</f>
        <v>0</v>
      </c>
      <c r="BJ412" s="17" t="s">
        <v>74</v>
      </c>
      <c r="BK412" s="212">
        <f>ROUND(I412*H412,2)</f>
        <v>0</v>
      </c>
      <c r="BL412" s="17" t="s">
        <v>242</v>
      </c>
      <c r="BM412" s="211" t="s">
        <v>596</v>
      </c>
    </row>
    <row r="413" spans="1:47" s="2" customFormat="1" ht="12">
      <c r="A413" s="38"/>
      <c r="B413" s="39"/>
      <c r="C413" s="40"/>
      <c r="D413" s="213" t="s">
        <v>153</v>
      </c>
      <c r="E413" s="40"/>
      <c r="F413" s="214" t="s">
        <v>597</v>
      </c>
      <c r="G413" s="40"/>
      <c r="H413" s="40"/>
      <c r="I413" s="215"/>
      <c r="J413" s="40"/>
      <c r="K413" s="40"/>
      <c r="L413" s="44"/>
      <c r="M413" s="216"/>
      <c r="N413" s="217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153</v>
      </c>
      <c r="AU413" s="17" t="s">
        <v>78</v>
      </c>
    </row>
    <row r="414" spans="1:47" s="2" customFormat="1" ht="12">
      <c r="A414" s="38"/>
      <c r="B414" s="39"/>
      <c r="C414" s="40"/>
      <c r="D414" s="218" t="s">
        <v>155</v>
      </c>
      <c r="E414" s="40"/>
      <c r="F414" s="219" t="s">
        <v>598</v>
      </c>
      <c r="G414" s="40"/>
      <c r="H414" s="40"/>
      <c r="I414" s="215"/>
      <c r="J414" s="40"/>
      <c r="K414" s="40"/>
      <c r="L414" s="44"/>
      <c r="M414" s="216"/>
      <c r="N414" s="217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155</v>
      </c>
      <c r="AU414" s="17" t="s">
        <v>78</v>
      </c>
    </row>
    <row r="415" spans="1:65" s="2" customFormat="1" ht="16.5" customHeight="1">
      <c r="A415" s="38"/>
      <c r="B415" s="39"/>
      <c r="C415" s="200" t="s">
        <v>599</v>
      </c>
      <c r="D415" s="200" t="s">
        <v>147</v>
      </c>
      <c r="E415" s="201" t="s">
        <v>600</v>
      </c>
      <c r="F415" s="202" t="s">
        <v>601</v>
      </c>
      <c r="G415" s="203" t="s">
        <v>190</v>
      </c>
      <c r="H415" s="204">
        <v>6</v>
      </c>
      <c r="I415" s="205"/>
      <c r="J415" s="206">
        <f>ROUND(I415*H415,2)</f>
        <v>0</v>
      </c>
      <c r="K415" s="202" t="s">
        <v>151</v>
      </c>
      <c r="L415" s="44"/>
      <c r="M415" s="207" t="s">
        <v>19</v>
      </c>
      <c r="N415" s="208" t="s">
        <v>40</v>
      </c>
      <c r="O415" s="84"/>
      <c r="P415" s="209">
        <f>O415*H415</f>
        <v>0</v>
      </c>
      <c r="Q415" s="209">
        <v>0.00224</v>
      </c>
      <c r="R415" s="209">
        <f>Q415*H415</f>
        <v>0.013439999999999999</v>
      </c>
      <c r="S415" s="209">
        <v>0</v>
      </c>
      <c r="T415" s="21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11" t="s">
        <v>242</v>
      </c>
      <c r="AT415" s="211" t="s">
        <v>147</v>
      </c>
      <c r="AU415" s="211" t="s">
        <v>78</v>
      </c>
      <c r="AY415" s="17" t="s">
        <v>144</v>
      </c>
      <c r="BE415" s="212">
        <f>IF(N415="základní",J415,0)</f>
        <v>0</v>
      </c>
      <c r="BF415" s="212">
        <f>IF(N415="snížená",J415,0)</f>
        <v>0</v>
      </c>
      <c r="BG415" s="212">
        <f>IF(N415="zákl. přenesená",J415,0)</f>
        <v>0</v>
      </c>
      <c r="BH415" s="212">
        <f>IF(N415="sníž. přenesená",J415,0)</f>
        <v>0</v>
      </c>
      <c r="BI415" s="212">
        <f>IF(N415="nulová",J415,0)</f>
        <v>0</v>
      </c>
      <c r="BJ415" s="17" t="s">
        <v>74</v>
      </c>
      <c r="BK415" s="212">
        <f>ROUND(I415*H415,2)</f>
        <v>0</v>
      </c>
      <c r="BL415" s="17" t="s">
        <v>242</v>
      </c>
      <c r="BM415" s="211" t="s">
        <v>602</v>
      </c>
    </row>
    <row r="416" spans="1:47" s="2" customFormat="1" ht="12">
      <c r="A416" s="38"/>
      <c r="B416" s="39"/>
      <c r="C416" s="40"/>
      <c r="D416" s="213" t="s">
        <v>153</v>
      </c>
      <c r="E416" s="40"/>
      <c r="F416" s="214" t="s">
        <v>603</v>
      </c>
      <c r="G416" s="40"/>
      <c r="H416" s="40"/>
      <c r="I416" s="215"/>
      <c r="J416" s="40"/>
      <c r="K416" s="40"/>
      <c r="L416" s="44"/>
      <c r="M416" s="216"/>
      <c r="N416" s="217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153</v>
      </c>
      <c r="AU416" s="17" t="s">
        <v>78</v>
      </c>
    </row>
    <row r="417" spans="1:47" s="2" customFormat="1" ht="12">
      <c r="A417" s="38"/>
      <c r="B417" s="39"/>
      <c r="C417" s="40"/>
      <c r="D417" s="218" t="s">
        <v>155</v>
      </c>
      <c r="E417" s="40"/>
      <c r="F417" s="219" t="s">
        <v>604</v>
      </c>
      <c r="G417" s="40"/>
      <c r="H417" s="40"/>
      <c r="I417" s="215"/>
      <c r="J417" s="40"/>
      <c r="K417" s="40"/>
      <c r="L417" s="44"/>
      <c r="M417" s="216"/>
      <c r="N417" s="217"/>
      <c r="O417" s="84"/>
      <c r="P417" s="84"/>
      <c r="Q417" s="84"/>
      <c r="R417" s="84"/>
      <c r="S417" s="84"/>
      <c r="T417" s="85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155</v>
      </c>
      <c r="AU417" s="17" t="s">
        <v>78</v>
      </c>
    </row>
    <row r="418" spans="1:65" s="2" customFormat="1" ht="16.5" customHeight="1">
      <c r="A418" s="38"/>
      <c r="B418" s="39"/>
      <c r="C418" s="200" t="s">
        <v>535</v>
      </c>
      <c r="D418" s="200" t="s">
        <v>147</v>
      </c>
      <c r="E418" s="201" t="s">
        <v>605</v>
      </c>
      <c r="F418" s="202" t="s">
        <v>606</v>
      </c>
      <c r="G418" s="203" t="s">
        <v>190</v>
      </c>
      <c r="H418" s="204">
        <v>8</v>
      </c>
      <c r="I418" s="205"/>
      <c r="J418" s="206">
        <f>ROUND(I418*H418,2)</f>
        <v>0</v>
      </c>
      <c r="K418" s="202" t="s">
        <v>151</v>
      </c>
      <c r="L418" s="44"/>
      <c r="M418" s="207" t="s">
        <v>19</v>
      </c>
      <c r="N418" s="208" t="s">
        <v>40</v>
      </c>
      <c r="O418" s="84"/>
      <c r="P418" s="209">
        <f>O418*H418</f>
        <v>0</v>
      </c>
      <c r="Q418" s="209">
        <v>0.0019</v>
      </c>
      <c r="R418" s="209">
        <f>Q418*H418</f>
        <v>0.0152</v>
      </c>
      <c r="S418" s="209">
        <v>0</v>
      </c>
      <c r="T418" s="21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11" t="s">
        <v>242</v>
      </c>
      <c r="AT418" s="211" t="s">
        <v>147</v>
      </c>
      <c r="AU418" s="211" t="s">
        <v>78</v>
      </c>
      <c r="AY418" s="17" t="s">
        <v>144</v>
      </c>
      <c r="BE418" s="212">
        <f>IF(N418="základní",J418,0)</f>
        <v>0</v>
      </c>
      <c r="BF418" s="212">
        <f>IF(N418="snížená",J418,0)</f>
        <v>0</v>
      </c>
      <c r="BG418" s="212">
        <f>IF(N418="zákl. přenesená",J418,0)</f>
        <v>0</v>
      </c>
      <c r="BH418" s="212">
        <f>IF(N418="sníž. přenesená",J418,0)</f>
        <v>0</v>
      </c>
      <c r="BI418" s="212">
        <f>IF(N418="nulová",J418,0)</f>
        <v>0</v>
      </c>
      <c r="BJ418" s="17" t="s">
        <v>74</v>
      </c>
      <c r="BK418" s="212">
        <f>ROUND(I418*H418,2)</f>
        <v>0</v>
      </c>
      <c r="BL418" s="17" t="s">
        <v>242</v>
      </c>
      <c r="BM418" s="211" t="s">
        <v>607</v>
      </c>
    </row>
    <row r="419" spans="1:47" s="2" customFormat="1" ht="12">
      <c r="A419" s="38"/>
      <c r="B419" s="39"/>
      <c r="C419" s="40"/>
      <c r="D419" s="213" t="s">
        <v>153</v>
      </c>
      <c r="E419" s="40"/>
      <c r="F419" s="214" t="s">
        <v>608</v>
      </c>
      <c r="G419" s="40"/>
      <c r="H419" s="40"/>
      <c r="I419" s="215"/>
      <c r="J419" s="40"/>
      <c r="K419" s="40"/>
      <c r="L419" s="44"/>
      <c r="M419" s="216"/>
      <c r="N419" s="217"/>
      <c r="O419" s="84"/>
      <c r="P419" s="84"/>
      <c r="Q419" s="84"/>
      <c r="R419" s="84"/>
      <c r="S419" s="84"/>
      <c r="T419" s="85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153</v>
      </c>
      <c r="AU419" s="17" t="s">
        <v>78</v>
      </c>
    </row>
    <row r="420" spans="1:47" s="2" customFormat="1" ht="12">
      <c r="A420" s="38"/>
      <c r="B420" s="39"/>
      <c r="C420" s="40"/>
      <c r="D420" s="218" t="s">
        <v>155</v>
      </c>
      <c r="E420" s="40"/>
      <c r="F420" s="219" t="s">
        <v>609</v>
      </c>
      <c r="G420" s="40"/>
      <c r="H420" s="40"/>
      <c r="I420" s="215"/>
      <c r="J420" s="40"/>
      <c r="K420" s="40"/>
      <c r="L420" s="44"/>
      <c r="M420" s="216"/>
      <c r="N420" s="217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155</v>
      </c>
      <c r="AU420" s="17" t="s">
        <v>78</v>
      </c>
    </row>
    <row r="421" spans="1:65" s="2" customFormat="1" ht="16.5" customHeight="1">
      <c r="A421" s="38"/>
      <c r="B421" s="39"/>
      <c r="C421" s="200" t="s">
        <v>610</v>
      </c>
      <c r="D421" s="200" t="s">
        <v>147</v>
      </c>
      <c r="E421" s="201" t="s">
        <v>611</v>
      </c>
      <c r="F421" s="202" t="s">
        <v>612</v>
      </c>
      <c r="G421" s="203" t="s">
        <v>218</v>
      </c>
      <c r="H421" s="204">
        <v>3</v>
      </c>
      <c r="I421" s="205"/>
      <c r="J421" s="206">
        <f>ROUND(I421*H421,2)</f>
        <v>0</v>
      </c>
      <c r="K421" s="202" t="s">
        <v>151</v>
      </c>
      <c r="L421" s="44"/>
      <c r="M421" s="207" t="s">
        <v>19</v>
      </c>
      <c r="N421" s="208" t="s">
        <v>40</v>
      </c>
      <c r="O421" s="84"/>
      <c r="P421" s="209">
        <f>O421*H421</f>
        <v>0</v>
      </c>
      <c r="Q421" s="209">
        <v>0</v>
      </c>
      <c r="R421" s="209">
        <f>Q421*H421</f>
        <v>0</v>
      </c>
      <c r="S421" s="209">
        <v>0</v>
      </c>
      <c r="T421" s="21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11" t="s">
        <v>242</v>
      </c>
      <c r="AT421" s="211" t="s">
        <v>147</v>
      </c>
      <c r="AU421" s="211" t="s">
        <v>78</v>
      </c>
      <c r="AY421" s="17" t="s">
        <v>144</v>
      </c>
      <c r="BE421" s="212">
        <f>IF(N421="základní",J421,0)</f>
        <v>0</v>
      </c>
      <c r="BF421" s="212">
        <f>IF(N421="snížená",J421,0)</f>
        <v>0</v>
      </c>
      <c r="BG421" s="212">
        <f>IF(N421="zákl. přenesená",J421,0)</f>
        <v>0</v>
      </c>
      <c r="BH421" s="212">
        <f>IF(N421="sníž. přenesená",J421,0)</f>
        <v>0</v>
      </c>
      <c r="BI421" s="212">
        <f>IF(N421="nulová",J421,0)</f>
        <v>0</v>
      </c>
      <c r="BJ421" s="17" t="s">
        <v>74</v>
      </c>
      <c r="BK421" s="212">
        <f>ROUND(I421*H421,2)</f>
        <v>0</v>
      </c>
      <c r="BL421" s="17" t="s">
        <v>242</v>
      </c>
      <c r="BM421" s="211" t="s">
        <v>613</v>
      </c>
    </row>
    <row r="422" spans="1:47" s="2" customFormat="1" ht="12">
      <c r="A422" s="38"/>
      <c r="B422" s="39"/>
      <c r="C422" s="40"/>
      <c r="D422" s="213" t="s">
        <v>153</v>
      </c>
      <c r="E422" s="40"/>
      <c r="F422" s="214" t="s">
        <v>614</v>
      </c>
      <c r="G422" s="40"/>
      <c r="H422" s="40"/>
      <c r="I422" s="215"/>
      <c r="J422" s="40"/>
      <c r="K422" s="40"/>
      <c r="L422" s="44"/>
      <c r="M422" s="216"/>
      <c r="N422" s="217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153</v>
      </c>
      <c r="AU422" s="17" t="s">
        <v>78</v>
      </c>
    </row>
    <row r="423" spans="1:47" s="2" customFormat="1" ht="12">
      <c r="A423" s="38"/>
      <c r="B423" s="39"/>
      <c r="C423" s="40"/>
      <c r="D423" s="218" t="s">
        <v>155</v>
      </c>
      <c r="E423" s="40"/>
      <c r="F423" s="219" t="s">
        <v>615</v>
      </c>
      <c r="G423" s="40"/>
      <c r="H423" s="40"/>
      <c r="I423" s="215"/>
      <c r="J423" s="40"/>
      <c r="K423" s="40"/>
      <c r="L423" s="44"/>
      <c r="M423" s="216"/>
      <c r="N423" s="217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155</v>
      </c>
      <c r="AU423" s="17" t="s">
        <v>78</v>
      </c>
    </row>
    <row r="424" spans="1:65" s="2" customFormat="1" ht="16.5" customHeight="1">
      <c r="A424" s="38"/>
      <c r="B424" s="39"/>
      <c r="C424" s="200" t="s">
        <v>540</v>
      </c>
      <c r="D424" s="200" t="s">
        <v>147</v>
      </c>
      <c r="E424" s="201" t="s">
        <v>616</v>
      </c>
      <c r="F424" s="202" t="s">
        <v>617</v>
      </c>
      <c r="G424" s="203" t="s">
        <v>218</v>
      </c>
      <c r="H424" s="204">
        <v>1</v>
      </c>
      <c r="I424" s="205"/>
      <c r="J424" s="206">
        <f>ROUND(I424*H424,2)</f>
        <v>0</v>
      </c>
      <c r="K424" s="202" t="s">
        <v>151</v>
      </c>
      <c r="L424" s="44"/>
      <c r="M424" s="207" t="s">
        <v>19</v>
      </c>
      <c r="N424" s="208" t="s">
        <v>40</v>
      </c>
      <c r="O424" s="84"/>
      <c r="P424" s="209">
        <f>O424*H424</f>
        <v>0</v>
      </c>
      <c r="Q424" s="209">
        <v>0</v>
      </c>
      <c r="R424" s="209">
        <f>Q424*H424</f>
        <v>0</v>
      </c>
      <c r="S424" s="209">
        <v>0</v>
      </c>
      <c r="T424" s="21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11" t="s">
        <v>242</v>
      </c>
      <c r="AT424" s="211" t="s">
        <v>147</v>
      </c>
      <c r="AU424" s="211" t="s">
        <v>78</v>
      </c>
      <c r="AY424" s="17" t="s">
        <v>144</v>
      </c>
      <c r="BE424" s="212">
        <f>IF(N424="základní",J424,0)</f>
        <v>0</v>
      </c>
      <c r="BF424" s="212">
        <f>IF(N424="snížená",J424,0)</f>
        <v>0</v>
      </c>
      <c r="BG424" s="212">
        <f>IF(N424="zákl. přenesená",J424,0)</f>
        <v>0</v>
      </c>
      <c r="BH424" s="212">
        <f>IF(N424="sníž. přenesená",J424,0)</f>
        <v>0</v>
      </c>
      <c r="BI424" s="212">
        <f>IF(N424="nulová",J424,0)</f>
        <v>0</v>
      </c>
      <c r="BJ424" s="17" t="s">
        <v>74</v>
      </c>
      <c r="BK424" s="212">
        <f>ROUND(I424*H424,2)</f>
        <v>0</v>
      </c>
      <c r="BL424" s="17" t="s">
        <v>242</v>
      </c>
      <c r="BM424" s="211" t="s">
        <v>618</v>
      </c>
    </row>
    <row r="425" spans="1:47" s="2" customFormat="1" ht="12">
      <c r="A425" s="38"/>
      <c r="B425" s="39"/>
      <c r="C425" s="40"/>
      <c r="D425" s="213" t="s">
        <v>153</v>
      </c>
      <c r="E425" s="40"/>
      <c r="F425" s="214" t="s">
        <v>619</v>
      </c>
      <c r="G425" s="40"/>
      <c r="H425" s="40"/>
      <c r="I425" s="215"/>
      <c r="J425" s="40"/>
      <c r="K425" s="40"/>
      <c r="L425" s="44"/>
      <c r="M425" s="216"/>
      <c r="N425" s="217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153</v>
      </c>
      <c r="AU425" s="17" t="s">
        <v>78</v>
      </c>
    </row>
    <row r="426" spans="1:47" s="2" customFormat="1" ht="12">
      <c r="A426" s="38"/>
      <c r="B426" s="39"/>
      <c r="C426" s="40"/>
      <c r="D426" s="218" t="s">
        <v>155</v>
      </c>
      <c r="E426" s="40"/>
      <c r="F426" s="219" t="s">
        <v>620</v>
      </c>
      <c r="G426" s="40"/>
      <c r="H426" s="40"/>
      <c r="I426" s="215"/>
      <c r="J426" s="40"/>
      <c r="K426" s="40"/>
      <c r="L426" s="44"/>
      <c r="M426" s="216"/>
      <c r="N426" s="217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155</v>
      </c>
      <c r="AU426" s="17" t="s">
        <v>78</v>
      </c>
    </row>
    <row r="427" spans="1:65" s="2" customFormat="1" ht="16.5" customHeight="1">
      <c r="A427" s="38"/>
      <c r="B427" s="39"/>
      <c r="C427" s="200" t="s">
        <v>621</v>
      </c>
      <c r="D427" s="200" t="s">
        <v>147</v>
      </c>
      <c r="E427" s="201" t="s">
        <v>622</v>
      </c>
      <c r="F427" s="202" t="s">
        <v>623</v>
      </c>
      <c r="G427" s="203" t="s">
        <v>218</v>
      </c>
      <c r="H427" s="204">
        <v>1</v>
      </c>
      <c r="I427" s="205"/>
      <c r="J427" s="206">
        <f>ROUND(I427*H427,2)</f>
        <v>0</v>
      </c>
      <c r="K427" s="202" t="s">
        <v>151</v>
      </c>
      <c r="L427" s="44"/>
      <c r="M427" s="207" t="s">
        <v>19</v>
      </c>
      <c r="N427" s="208" t="s">
        <v>40</v>
      </c>
      <c r="O427" s="84"/>
      <c r="P427" s="209">
        <f>O427*H427</f>
        <v>0</v>
      </c>
      <c r="Q427" s="209">
        <v>0</v>
      </c>
      <c r="R427" s="209">
        <f>Q427*H427</f>
        <v>0</v>
      </c>
      <c r="S427" s="209">
        <v>0</v>
      </c>
      <c r="T427" s="21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11" t="s">
        <v>242</v>
      </c>
      <c r="AT427" s="211" t="s">
        <v>147</v>
      </c>
      <c r="AU427" s="211" t="s">
        <v>78</v>
      </c>
      <c r="AY427" s="17" t="s">
        <v>144</v>
      </c>
      <c r="BE427" s="212">
        <f>IF(N427="základní",J427,0)</f>
        <v>0</v>
      </c>
      <c r="BF427" s="212">
        <f>IF(N427="snížená",J427,0)</f>
        <v>0</v>
      </c>
      <c r="BG427" s="212">
        <f>IF(N427="zákl. přenesená",J427,0)</f>
        <v>0</v>
      </c>
      <c r="BH427" s="212">
        <f>IF(N427="sníž. přenesená",J427,0)</f>
        <v>0</v>
      </c>
      <c r="BI427" s="212">
        <f>IF(N427="nulová",J427,0)</f>
        <v>0</v>
      </c>
      <c r="BJ427" s="17" t="s">
        <v>74</v>
      </c>
      <c r="BK427" s="212">
        <f>ROUND(I427*H427,2)</f>
        <v>0</v>
      </c>
      <c r="BL427" s="17" t="s">
        <v>242</v>
      </c>
      <c r="BM427" s="211" t="s">
        <v>624</v>
      </c>
    </row>
    <row r="428" spans="1:47" s="2" customFormat="1" ht="12">
      <c r="A428" s="38"/>
      <c r="B428" s="39"/>
      <c r="C428" s="40"/>
      <c r="D428" s="213" t="s">
        <v>153</v>
      </c>
      <c r="E428" s="40"/>
      <c r="F428" s="214" t="s">
        <v>625</v>
      </c>
      <c r="G428" s="40"/>
      <c r="H428" s="40"/>
      <c r="I428" s="215"/>
      <c r="J428" s="40"/>
      <c r="K428" s="40"/>
      <c r="L428" s="44"/>
      <c r="M428" s="216"/>
      <c r="N428" s="217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153</v>
      </c>
      <c r="AU428" s="17" t="s">
        <v>78</v>
      </c>
    </row>
    <row r="429" spans="1:47" s="2" customFormat="1" ht="12">
      <c r="A429" s="38"/>
      <c r="B429" s="39"/>
      <c r="C429" s="40"/>
      <c r="D429" s="218" t="s">
        <v>155</v>
      </c>
      <c r="E429" s="40"/>
      <c r="F429" s="219" t="s">
        <v>626</v>
      </c>
      <c r="G429" s="40"/>
      <c r="H429" s="40"/>
      <c r="I429" s="215"/>
      <c r="J429" s="40"/>
      <c r="K429" s="40"/>
      <c r="L429" s="44"/>
      <c r="M429" s="216"/>
      <c r="N429" s="217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155</v>
      </c>
      <c r="AU429" s="17" t="s">
        <v>78</v>
      </c>
    </row>
    <row r="430" spans="1:65" s="2" customFormat="1" ht="21.75" customHeight="1">
      <c r="A430" s="38"/>
      <c r="B430" s="39"/>
      <c r="C430" s="200" t="s">
        <v>544</v>
      </c>
      <c r="D430" s="200" t="s">
        <v>147</v>
      </c>
      <c r="E430" s="201" t="s">
        <v>627</v>
      </c>
      <c r="F430" s="202" t="s">
        <v>628</v>
      </c>
      <c r="G430" s="203" t="s">
        <v>218</v>
      </c>
      <c r="H430" s="204">
        <v>4</v>
      </c>
      <c r="I430" s="205"/>
      <c r="J430" s="206">
        <f>ROUND(I430*H430,2)</f>
        <v>0</v>
      </c>
      <c r="K430" s="202" t="s">
        <v>151</v>
      </c>
      <c r="L430" s="44"/>
      <c r="M430" s="207" t="s">
        <v>19</v>
      </c>
      <c r="N430" s="208" t="s">
        <v>40</v>
      </c>
      <c r="O430" s="84"/>
      <c r="P430" s="209">
        <f>O430*H430</f>
        <v>0</v>
      </c>
      <c r="Q430" s="209">
        <v>0</v>
      </c>
      <c r="R430" s="209">
        <f>Q430*H430</f>
        <v>0</v>
      </c>
      <c r="S430" s="209">
        <v>0</v>
      </c>
      <c r="T430" s="210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11" t="s">
        <v>242</v>
      </c>
      <c r="AT430" s="211" t="s">
        <v>147</v>
      </c>
      <c r="AU430" s="211" t="s">
        <v>78</v>
      </c>
      <c r="AY430" s="17" t="s">
        <v>144</v>
      </c>
      <c r="BE430" s="212">
        <f>IF(N430="základní",J430,0)</f>
        <v>0</v>
      </c>
      <c r="BF430" s="212">
        <f>IF(N430="snížená",J430,0)</f>
        <v>0</v>
      </c>
      <c r="BG430" s="212">
        <f>IF(N430="zákl. přenesená",J430,0)</f>
        <v>0</v>
      </c>
      <c r="BH430" s="212">
        <f>IF(N430="sníž. přenesená",J430,0)</f>
        <v>0</v>
      </c>
      <c r="BI430" s="212">
        <f>IF(N430="nulová",J430,0)</f>
        <v>0</v>
      </c>
      <c r="BJ430" s="17" t="s">
        <v>74</v>
      </c>
      <c r="BK430" s="212">
        <f>ROUND(I430*H430,2)</f>
        <v>0</v>
      </c>
      <c r="BL430" s="17" t="s">
        <v>242</v>
      </c>
      <c r="BM430" s="211" t="s">
        <v>629</v>
      </c>
    </row>
    <row r="431" spans="1:47" s="2" customFormat="1" ht="12">
      <c r="A431" s="38"/>
      <c r="B431" s="39"/>
      <c r="C431" s="40"/>
      <c r="D431" s="213" t="s">
        <v>153</v>
      </c>
      <c r="E431" s="40"/>
      <c r="F431" s="214" t="s">
        <v>630</v>
      </c>
      <c r="G431" s="40"/>
      <c r="H431" s="40"/>
      <c r="I431" s="215"/>
      <c r="J431" s="40"/>
      <c r="K431" s="40"/>
      <c r="L431" s="44"/>
      <c r="M431" s="216"/>
      <c r="N431" s="217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153</v>
      </c>
      <c r="AU431" s="17" t="s">
        <v>78</v>
      </c>
    </row>
    <row r="432" spans="1:47" s="2" customFormat="1" ht="12">
      <c r="A432" s="38"/>
      <c r="B432" s="39"/>
      <c r="C432" s="40"/>
      <c r="D432" s="218" t="s">
        <v>155</v>
      </c>
      <c r="E432" s="40"/>
      <c r="F432" s="219" t="s">
        <v>631</v>
      </c>
      <c r="G432" s="40"/>
      <c r="H432" s="40"/>
      <c r="I432" s="215"/>
      <c r="J432" s="40"/>
      <c r="K432" s="40"/>
      <c r="L432" s="44"/>
      <c r="M432" s="216"/>
      <c r="N432" s="217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155</v>
      </c>
      <c r="AU432" s="17" t="s">
        <v>78</v>
      </c>
    </row>
    <row r="433" spans="1:65" s="2" customFormat="1" ht="16.5" customHeight="1">
      <c r="A433" s="38"/>
      <c r="B433" s="39"/>
      <c r="C433" s="200" t="s">
        <v>632</v>
      </c>
      <c r="D433" s="200" t="s">
        <v>147</v>
      </c>
      <c r="E433" s="201" t="s">
        <v>633</v>
      </c>
      <c r="F433" s="202" t="s">
        <v>634</v>
      </c>
      <c r="G433" s="203" t="s">
        <v>218</v>
      </c>
      <c r="H433" s="204">
        <v>1</v>
      </c>
      <c r="I433" s="205"/>
      <c r="J433" s="206">
        <f>ROUND(I433*H433,2)</f>
        <v>0</v>
      </c>
      <c r="K433" s="202" t="s">
        <v>151</v>
      </c>
      <c r="L433" s="44"/>
      <c r="M433" s="207" t="s">
        <v>19</v>
      </c>
      <c r="N433" s="208" t="s">
        <v>40</v>
      </c>
      <c r="O433" s="84"/>
      <c r="P433" s="209">
        <f>O433*H433</f>
        <v>0</v>
      </c>
      <c r="Q433" s="209">
        <v>0.00029</v>
      </c>
      <c r="R433" s="209">
        <f>Q433*H433</f>
        <v>0.00029</v>
      </c>
      <c r="S433" s="209">
        <v>0</v>
      </c>
      <c r="T433" s="21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11" t="s">
        <v>242</v>
      </c>
      <c r="AT433" s="211" t="s">
        <v>147</v>
      </c>
      <c r="AU433" s="211" t="s">
        <v>78</v>
      </c>
      <c r="AY433" s="17" t="s">
        <v>144</v>
      </c>
      <c r="BE433" s="212">
        <f>IF(N433="základní",J433,0)</f>
        <v>0</v>
      </c>
      <c r="BF433" s="212">
        <f>IF(N433="snížená",J433,0)</f>
        <v>0</v>
      </c>
      <c r="BG433" s="212">
        <f>IF(N433="zákl. přenesená",J433,0)</f>
        <v>0</v>
      </c>
      <c r="BH433" s="212">
        <f>IF(N433="sníž. přenesená",J433,0)</f>
        <v>0</v>
      </c>
      <c r="BI433" s="212">
        <f>IF(N433="nulová",J433,0)</f>
        <v>0</v>
      </c>
      <c r="BJ433" s="17" t="s">
        <v>74</v>
      </c>
      <c r="BK433" s="212">
        <f>ROUND(I433*H433,2)</f>
        <v>0</v>
      </c>
      <c r="BL433" s="17" t="s">
        <v>242</v>
      </c>
      <c r="BM433" s="211" t="s">
        <v>635</v>
      </c>
    </row>
    <row r="434" spans="1:47" s="2" customFormat="1" ht="12">
      <c r="A434" s="38"/>
      <c r="B434" s="39"/>
      <c r="C434" s="40"/>
      <c r="D434" s="213" t="s">
        <v>153</v>
      </c>
      <c r="E434" s="40"/>
      <c r="F434" s="214" t="s">
        <v>636</v>
      </c>
      <c r="G434" s="40"/>
      <c r="H434" s="40"/>
      <c r="I434" s="215"/>
      <c r="J434" s="40"/>
      <c r="K434" s="40"/>
      <c r="L434" s="44"/>
      <c r="M434" s="216"/>
      <c r="N434" s="217"/>
      <c r="O434" s="84"/>
      <c r="P434" s="84"/>
      <c r="Q434" s="84"/>
      <c r="R434" s="84"/>
      <c r="S434" s="84"/>
      <c r="T434" s="85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153</v>
      </c>
      <c r="AU434" s="17" t="s">
        <v>78</v>
      </c>
    </row>
    <row r="435" spans="1:47" s="2" customFormat="1" ht="12">
      <c r="A435" s="38"/>
      <c r="B435" s="39"/>
      <c r="C435" s="40"/>
      <c r="D435" s="218" t="s">
        <v>155</v>
      </c>
      <c r="E435" s="40"/>
      <c r="F435" s="219" t="s">
        <v>637</v>
      </c>
      <c r="G435" s="40"/>
      <c r="H435" s="40"/>
      <c r="I435" s="215"/>
      <c r="J435" s="40"/>
      <c r="K435" s="40"/>
      <c r="L435" s="44"/>
      <c r="M435" s="216"/>
      <c r="N435" s="217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155</v>
      </c>
      <c r="AU435" s="17" t="s">
        <v>78</v>
      </c>
    </row>
    <row r="436" spans="1:65" s="2" customFormat="1" ht="24.15" customHeight="1">
      <c r="A436" s="38"/>
      <c r="B436" s="39"/>
      <c r="C436" s="200" t="s">
        <v>547</v>
      </c>
      <c r="D436" s="200" t="s">
        <v>147</v>
      </c>
      <c r="E436" s="201" t="s">
        <v>638</v>
      </c>
      <c r="F436" s="202" t="s">
        <v>639</v>
      </c>
      <c r="G436" s="203" t="s">
        <v>150</v>
      </c>
      <c r="H436" s="204">
        <v>0.057</v>
      </c>
      <c r="I436" s="205"/>
      <c r="J436" s="206">
        <f>ROUND(I436*H436,2)</f>
        <v>0</v>
      </c>
      <c r="K436" s="202" t="s">
        <v>151</v>
      </c>
      <c r="L436" s="44"/>
      <c r="M436" s="207" t="s">
        <v>19</v>
      </c>
      <c r="N436" s="208" t="s">
        <v>40</v>
      </c>
      <c r="O436" s="84"/>
      <c r="P436" s="209">
        <f>O436*H436</f>
        <v>0</v>
      </c>
      <c r="Q436" s="209">
        <v>0</v>
      </c>
      <c r="R436" s="209">
        <f>Q436*H436</f>
        <v>0</v>
      </c>
      <c r="S436" s="209">
        <v>0</v>
      </c>
      <c r="T436" s="210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11" t="s">
        <v>242</v>
      </c>
      <c r="AT436" s="211" t="s">
        <v>147</v>
      </c>
      <c r="AU436" s="211" t="s">
        <v>78</v>
      </c>
      <c r="AY436" s="17" t="s">
        <v>144</v>
      </c>
      <c r="BE436" s="212">
        <f>IF(N436="základní",J436,0)</f>
        <v>0</v>
      </c>
      <c r="BF436" s="212">
        <f>IF(N436="snížená",J436,0)</f>
        <v>0</v>
      </c>
      <c r="BG436" s="212">
        <f>IF(N436="zákl. přenesená",J436,0)</f>
        <v>0</v>
      </c>
      <c r="BH436" s="212">
        <f>IF(N436="sníž. přenesená",J436,0)</f>
        <v>0</v>
      </c>
      <c r="BI436" s="212">
        <f>IF(N436="nulová",J436,0)</f>
        <v>0</v>
      </c>
      <c r="BJ436" s="17" t="s">
        <v>74</v>
      </c>
      <c r="BK436" s="212">
        <f>ROUND(I436*H436,2)</f>
        <v>0</v>
      </c>
      <c r="BL436" s="17" t="s">
        <v>242</v>
      </c>
      <c r="BM436" s="211" t="s">
        <v>640</v>
      </c>
    </row>
    <row r="437" spans="1:47" s="2" customFormat="1" ht="12">
      <c r="A437" s="38"/>
      <c r="B437" s="39"/>
      <c r="C437" s="40"/>
      <c r="D437" s="213" t="s">
        <v>153</v>
      </c>
      <c r="E437" s="40"/>
      <c r="F437" s="214" t="s">
        <v>641</v>
      </c>
      <c r="G437" s="40"/>
      <c r="H437" s="40"/>
      <c r="I437" s="215"/>
      <c r="J437" s="40"/>
      <c r="K437" s="40"/>
      <c r="L437" s="44"/>
      <c r="M437" s="216"/>
      <c r="N437" s="217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153</v>
      </c>
      <c r="AU437" s="17" t="s">
        <v>78</v>
      </c>
    </row>
    <row r="438" spans="1:47" s="2" customFormat="1" ht="12">
      <c r="A438" s="38"/>
      <c r="B438" s="39"/>
      <c r="C438" s="40"/>
      <c r="D438" s="218" t="s">
        <v>155</v>
      </c>
      <c r="E438" s="40"/>
      <c r="F438" s="219" t="s">
        <v>642</v>
      </c>
      <c r="G438" s="40"/>
      <c r="H438" s="40"/>
      <c r="I438" s="215"/>
      <c r="J438" s="40"/>
      <c r="K438" s="40"/>
      <c r="L438" s="44"/>
      <c r="M438" s="216"/>
      <c r="N438" s="217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155</v>
      </c>
      <c r="AU438" s="17" t="s">
        <v>78</v>
      </c>
    </row>
    <row r="439" spans="1:65" s="2" customFormat="1" ht="24.15" customHeight="1">
      <c r="A439" s="38"/>
      <c r="B439" s="39"/>
      <c r="C439" s="200" t="s">
        <v>643</v>
      </c>
      <c r="D439" s="200" t="s">
        <v>147</v>
      </c>
      <c r="E439" s="201" t="s">
        <v>644</v>
      </c>
      <c r="F439" s="202" t="s">
        <v>645</v>
      </c>
      <c r="G439" s="203" t="s">
        <v>150</v>
      </c>
      <c r="H439" s="204">
        <v>0.057</v>
      </c>
      <c r="I439" s="205"/>
      <c r="J439" s="206">
        <f>ROUND(I439*H439,2)</f>
        <v>0</v>
      </c>
      <c r="K439" s="202" t="s">
        <v>151</v>
      </c>
      <c r="L439" s="44"/>
      <c r="M439" s="207" t="s">
        <v>19</v>
      </c>
      <c r="N439" s="208" t="s">
        <v>40</v>
      </c>
      <c r="O439" s="84"/>
      <c r="P439" s="209">
        <f>O439*H439</f>
        <v>0</v>
      </c>
      <c r="Q439" s="209">
        <v>0</v>
      </c>
      <c r="R439" s="209">
        <f>Q439*H439</f>
        <v>0</v>
      </c>
      <c r="S439" s="209">
        <v>0</v>
      </c>
      <c r="T439" s="210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11" t="s">
        <v>242</v>
      </c>
      <c r="AT439" s="211" t="s">
        <v>147</v>
      </c>
      <c r="AU439" s="211" t="s">
        <v>78</v>
      </c>
      <c r="AY439" s="17" t="s">
        <v>144</v>
      </c>
      <c r="BE439" s="212">
        <f>IF(N439="základní",J439,0)</f>
        <v>0</v>
      </c>
      <c r="BF439" s="212">
        <f>IF(N439="snížená",J439,0)</f>
        <v>0</v>
      </c>
      <c r="BG439" s="212">
        <f>IF(N439="zákl. přenesená",J439,0)</f>
        <v>0</v>
      </c>
      <c r="BH439" s="212">
        <f>IF(N439="sníž. přenesená",J439,0)</f>
        <v>0</v>
      </c>
      <c r="BI439" s="212">
        <f>IF(N439="nulová",J439,0)</f>
        <v>0</v>
      </c>
      <c r="BJ439" s="17" t="s">
        <v>74</v>
      </c>
      <c r="BK439" s="212">
        <f>ROUND(I439*H439,2)</f>
        <v>0</v>
      </c>
      <c r="BL439" s="17" t="s">
        <v>242</v>
      </c>
      <c r="BM439" s="211" t="s">
        <v>646</v>
      </c>
    </row>
    <row r="440" spans="1:47" s="2" customFormat="1" ht="12">
      <c r="A440" s="38"/>
      <c r="B440" s="39"/>
      <c r="C440" s="40"/>
      <c r="D440" s="213" t="s">
        <v>153</v>
      </c>
      <c r="E440" s="40"/>
      <c r="F440" s="214" t="s">
        <v>647</v>
      </c>
      <c r="G440" s="40"/>
      <c r="H440" s="40"/>
      <c r="I440" s="215"/>
      <c r="J440" s="40"/>
      <c r="K440" s="40"/>
      <c r="L440" s="44"/>
      <c r="M440" s="216"/>
      <c r="N440" s="217"/>
      <c r="O440" s="84"/>
      <c r="P440" s="84"/>
      <c r="Q440" s="84"/>
      <c r="R440" s="84"/>
      <c r="S440" s="84"/>
      <c r="T440" s="85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153</v>
      </c>
      <c r="AU440" s="17" t="s">
        <v>78</v>
      </c>
    </row>
    <row r="441" spans="1:47" s="2" customFormat="1" ht="12">
      <c r="A441" s="38"/>
      <c r="B441" s="39"/>
      <c r="C441" s="40"/>
      <c r="D441" s="218" t="s">
        <v>155</v>
      </c>
      <c r="E441" s="40"/>
      <c r="F441" s="219" t="s">
        <v>648</v>
      </c>
      <c r="G441" s="40"/>
      <c r="H441" s="40"/>
      <c r="I441" s="215"/>
      <c r="J441" s="40"/>
      <c r="K441" s="40"/>
      <c r="L441" s="44"/>
      <c r="M441" s="216"/>
      <c r="N441" s="217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155</v>
      </c>
      <c r="AU441" s="17" t="s">
        <v>78</v>
      </c>
    </row>
    <row r="442" spans="1:65" s="2" customFormat="1" ht="16.5" customHeight="1">
      <c r="A442" s="38"/>
      <c r="B442" s="39"/>
      <c r="C442" s="200" t="s">
        <v>551</v>
      </c>
      <c r="D442" s="200" t="s">
        <v>147</v>
      </c>
      <c r="E442" s="201" t="s">
        <v>649</v>
      </c>
      <c r="F442" s="202" t="s">
        <v>650</v>
      </c>
      <c r="G442" s="203" t="s">
        <v>495</v>
      </c>
      <c r="H442" s="204">
        <v>1</v>
      </c>
      <c r="I442" s="205"/>
      <c r="J442" s="206">
        <f>ROUND(I442*H442,2)</f>
        <v>0</v>
      </c>
      <c r="K442" s="202" t="s">
        <v>19</v>
      </c>
      <c r="L442" s="44"/>
      <c r="M442" s="207" t="s">
        <v>19</v>
      </c>
      <c r="N442" s="208" t="s">
        <v>40</v>
      </c>
      <c r="O442" s="84"/>
      <c r="P442" s="209">
        <f>O442*H442</f>
        <v>0</v>
      </c>
      <c r="Q442" s="209">
        <v>0</v>
      </c>
      <c r="R442" s="209">
        <f>Q442*H442</f>
        <v>0</v>
      </c>
      <c r="S442" s="209">
        <v>0</v>
      </c>
      <c r="T442" s="210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11" t="s">
        <v>242</v>
      </c>
      <c r="AT442" s="211" t="s">
        <v>147</v>
      </c>
      <c r="AU442" s="211" t="s">
        <v>78</v>
      </c>
      <c r="AY442" s="17" t="s">
        <v>144</v>
      </c>
      <c r="BE442" s="212">
        <f>IF(N442="základní",J442,0)</f>
        <v>0</v>
      </c>
      <c r="BF442" s="212">
        <f>IF(N442="snížená",J442,0)</f>
        <v>0</v>
      </c>
      <c r="BG442" s="212">
        <f>IF(N442="zákl. přenesená",J442,0)</f>
        <v>0</v>
      </c>
      <c r="BH442" s="212">
        <f>IF(N442="sníž. přenesená",J442,0)</f>
        <v>0</v>
      </c>
      <c r="BI442" s="212">
        <f>IF(N442="nulová",J442,0)</f>
        <v>0</v>
      </c>
      <c r="BJ442" s="17" t="s">
        <v>74</v>
      </c>
      <c r="BK442" s="212">
        <f>ROUND(I442*H442,2)</f>
        <v>0</v>
      </c>
      <c r="BL442" s="17" t="s">
        <v>242</v>
      </c>
      <c r="BM442" s="211" t="s">
        <v>651</v>
      </c>
    </row>
    <row r="443" spans="1:47" s="2" customFormat="1" ht="12">
      <c r="A443" s="38"/>
      <c r="B443" s="39"/>
      <c r="C443" s="40"/>
      <c r="D443" s="213" t="s">
        <v>153</v>
      </c>
      <c r="E443" s="40"/>
      <c r="F443" s="214" t="s">
        <v>650</v>
      </c>
      <c r="G443" s="40"/>
      <c r="H443" s="40"/>
      <c r="I443" s="215"/>
      <c r="J443" s="40"/>
      <c r="K443" s="40"/>
      <c r="L443" s="44"/>
      <c r="M443" s="216"/>
      <c r="N443" s="217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153</v>
      </c>
      <c r="AU443" s="17" t="s">
        <v>78</v>
      </c>
    </row>
    <row r="444" spans="1:63" s="12" customFormat="1" ht="22.8" customHeight="1">
      <c r="A444" s="12"/>
      <c r="B444" s="184"/>
      <c r="C444" s="185"/>
      <c r="D444" s="186" t="s">
        <v>68</v>
      </c>
      <c r="E444" s="198" t="s">
        <v>652</v>
      </c>
      <c r="F444" s="198" t="s">
        <v>653</v>
      </c>
      <c r="G444" s="185"/>
      <c r="H444" s="185"/>
      <c r="I444" s="188"/>
      <c r="J444" s="199">
        <f>BK444</f>
        <v>0</v>
      </c>
      <c r="K444" s="185"/>
      <c r="L444" s="190"/>
      <c r="M444" s="191"/>
      <c r="N444" s="192"/>
      <c r="O444" s="192"/>
      <c r="P444" s="193">
        <f>SUM(P445:P507)</f>
        <v>0</v>
      </c>
      <c r="Q444" s="192"/>
      <c r="R444" s="193">
        <f>SUM(R445:R507)</f>
        <v>0.09987</v>
      </c>
      <c r="S444" s="192"/>
      <c r="T444" s="194">
        <f>SUM(T445:T507)</f>
        <v>0.0036899999999999997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195" t="s">
        <v>78</v>
      </c>
      <c r="AT444" s="196" t="s">
        <v>68</v>
      </c>
      <c r="AU444" s="196" t="s">
        <v>74</v>
      </c>
      <c r="AY444" s="195" t="s">
        <v>144</v>
      </c>
      <c r="BK444" s="197">
        <f>SUM(BK445:BK507)</f>
        <v>0</v>
      </c>
    </row>
    <row r="445" spans="1:65" s="2" customFormat="1" ht="24.15" customHeight="1">
      <c r="A445" s="38"/>
      <c r="B445" s="39"/>
      <c r="C445" s="200" t="s">
        <v>654</v>
      </c>
      <c r="D445" s="200" t="s">
        <v>147</v>
      </c>
      <c r="E445" s="201" t="s">
        <v>655</v>
      </c>
      <c r="F445" s="202" t="s">
        <v>656</v>
      </c>
      <c r="G445" s="203" t="s">
        <v>190</v>
      </c>
      <c r="H445" s="204">
        <v>28</v>
      </c>
      <c r="I445" s="205"/>
      <c r="J445" s="206">
        <f>ROUND(I445*H445,2)</f>
        <v>0</v>
      </c>
      <c r="K445" s="202" t="s">
        <v>151</v>
      </c>
      <c r="L445" s="44"/>
      <c r="M445" s="207" t="s">
        <v>19</v>
      </c>
      <c r="N445" s="208" t="s">
        <v>40</v>
      </c>
      <c r="O445" s="84"/>
      <c r="P445" s="209">
        <f>O445*H445</f>
        <v>0</v>
      </c>
      <c r="Q445" s="209">
        <v>0.00084</v>
      </c>
      <c r="R445" s="209">
        <f>Q445*H445</f>
        <v>0.02352</v>
      </c>
      <c r="S445" s="209">
        <v>0</v>
      </c>
      <c r="T445" s="21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11" t="s">
        <v>242</v>
      </c>
      <c r="AT445" s="211" t="s">
        <v>147</v>
      </c>
      <c r="AU445" s="211" t="s">
        <v>78</v>
      </c>
      <c r="AY445" s="17" t="s">
        <v>144</v>
      </c>
      <c r="BE445" s="212">
        <f>IF(N445="základní",J445,0)</f>
        <v>0</v>
      </c>
      <c r="BF445" s="212">
        <f>IF(N445="snížená",J445,0)</f>
        <v>0</v>
      </c>
      <c r="BG445" s="212">
        <f>IF(N445="zákl. přenesená",J445,0)</f>
        <v>0</v>
      </c>
      <c r="BH445" s="212">
        <f>IF(N445="sníž. přenesená",J445,0)</f>
        <v>0</v>
      </c>
      <c r="BI445" s="212">
        <f>IF(N445="nulová",J445,0)</f>
        <v>0</v>
      </c>
      <c r="BJ445" s="17" t="s">
        <v>74</v>
      </c>
      <c r="BK445" s="212">
        <f>ROUND(I445*H445,2)</f>
        <v>0</v>
      </c>
      <c r="BL445" s="17" t="s">
        <v>242</v>
      </c>
      <c r="BM445" s="211" t="s">
        <v>657</v>
      </c>
    </row>
    <row r="446" spans="1:47" s="2" customFormat="1" ht="12">
      <c r="A446" s="38"/>
      <c r="B446" s="39"/>
      <c r="C446" s="40"/>
      <c r="D446" s="213" t="s">
        <v>153</v>
      </c>
      <c r="E446" s="40"/>
      <c r="F446" s="214" t="s">
        <v>658</v>
      </c>
      <c r="G446" s="40"/>
      <c r="H446" s="40"/>
      <c r="I446" s="215"/>
      <c r="J446" s="40"/>
      <c r="K446" s="40"/>
      <c r="L446" s="44"/>
      <c r="M446" s="216"/>
      <c r="N446" s="217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153</v>
      </c>
      <c r="AU446" s="17" t="s">
        <v>78</v>
      </c>
    </row>
    <row r="447" spans="1:47" s="2" customFormat="1" ht="12">
      <c r="A447" s="38"/>
      <c r="B447" s="39"/>
      <c r="C447" s="40"/>
      <c r="D447" s="218" t="s">
        <v>155</v>
      </c>
      <c r="E447" s="40"/>
      <c r="F447" s="219" t="s">
        <v>659</v>
      </c>
      <c r="G447" s="40"/>
      <c r="H447" s="40"/>
      <c r="I447" s="215"/>
      <c r="J447" s="40"/>
      <c r="K447" s="40"/>
      <c r="L447" s="44"/>
      <c r="M447" s="216"/>
      <c r="N447" s="217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155</v>
      </c>
      <c r="AU447" s="17" t="s">
        <v>78</v>
      </c>
    </row>
    <row r="448" spans="1:65" s="2" customFormat="1" ht="24.15" customHeight="1">
      <c r="A448" s="38"/>
      <c r="B448" s="39"/>
      <c r="C448" s="200" t="s">
        <v>554</v>
      </c>
      <c r="D448" s="200" t="s">
        <v>147</v>
      </c>
      <c r="E448" s="201" t="s">
        <v>660</v>
      </c>
      <c r="F448" s="202" t="s">
        <v>661</v>
      </c>
      <c r="G448" s="203" t="s">
        <v>190</v>
      </c>
      <c r="H448" s="204">
        <v>6</v>
      </c>
      <c r="I448" s="205"/>
      <c r="J448" s="206">
        <f>ROUND(I448*H448,2)</f>
        <v>0</v>
      </c>
      <c r="K448" s="202" t="s">
        <v>151</v>
      </c>
      <c r="L448" s="44"/>
      <c r="M448" s="207" t="s">
        <v>19</v>
      </c>
      <c r="N448" s="208" t="s">
        <v>40</v>
      </c>
      <c r="O448" s="84"/>
      <c r="P448" s="209">
        <f>O448*H448</f>
        <v>0</v>
      </c>
      <c r="Q448" s="209">
        <v>0.00116</v>
      </c>
      <c r="R448" s="209">
        <f>Q448*H448</f>
        <v>0.00696</v>
      </c>
      <c r="S448" s="209">
        <v>0</v>
      </c>
      <c r="T448" s="21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11" t="s">
        <v>242</v>
      </c>
      <c r="AT448" s="211" t="s">
        <v>147</v>
      </c>
      <c r="AU448" s="211" t="s">
        <v>78</v>
      </c>
      <c r="AY448" s="17" t="s">
        <v>144</v>
      </c>
      <c r="BE448" s="212">
        <f>IF(N448="základní",J448,0)</f>
        <v>0</v>
      </c>
      <c r="BF448" s="212">
        <f>IF(N448="snížená",J448,0)</f>
        <v>0</v>
      </c>
      <c r="BG448" s="212">
        <f>IF(N448="zákl. přenesená",J448,0)</f>
        <v>0</v>
      </c>
      <c r="BH448" s="212">
        <f>IF(N448="sníž. přenesená",J448,0)</f>
        <v>0</v>
      </c>
      <c r="BI448" s="212">
        <f>IF(N448="nulová",J448,0)</f>
        <v>0</v>
      </c>
      <c r="BJ448" s="17" t="s">
        <v>74</v>
      </c>
      <c r="BK448" s="212">
        <f>ROUND(I448*H448,2)</f>
        <v>0</v>
      </c>
      <c r="BL448" s="17" t="s">
        <v>242</v>
      </c>
      <c r="BM448" s="211" t="s">
        <v>662</v>
      </c>
    </row>
    <row r="449" spans="1:47" s="2" customFormat="1" ht="12">
      <c r="A449" s="38"/>
      <c r="B449" s="39"/>
      <c r="C449" s="40"/>
      <c r="D449" s="213" t="s">
        <v>153</v>
      </c>
      <c r="E449" s="40"/>
      <c r="F449" s="214" t="s">
        <v>663</v>
      </c>
      <c r="G449" s="40"/>
      <c r="H449" s="40"/>
      <c r="I449" s="215"/>
      <c r="J449" s="40"/>
      <c r="K449" s="40"/>
      <c r="L449" s="44"/>
      <c r="M449" s="216"/>
      <c r="N449" s="217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153</v>
      </c>
      <c r="AU449" s="17" t="s">
        <v>78</v>
      </c>
    </row>
    <row r="450" spans="1:47" s="2" customFormat="1" ht="12">
      <c r="A450" s="38"/>
      <c r="B450" s="39"/>
      <c r="C450" s="40"/>
      <c r="D450" s="218" t="s">
        <v>155</v>
      </c>
      <c r="E450" s="40"/>
      <c r="F450" s="219" t="s">
        <v>664</v>
      </c>
      <c r="G450" s="40"/>
      <c r="H450" s="40"/>
      <c r="I450" s="215"/>
      <c r="J450" s="40"/>
      <c r="K450" s="40"/>
      <c r="L450" s="44"/>
      <c r="M450" s="216"/>
      <c r="N450" s="217"/>
      <c r="O450" s="84"/>
      <c r="P450" s="84"/>
      <c r="Q450" s="84"/>
      <c r="R450" s="84"/>
      <c r="S450" s="84"/>
      <c r="T450" s="85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155</v>
      </c>
      <c r="AU450" s="17" t="s">
        <v>78</v>
      </c>
    </row>
    <row r="451" spans="1:65" s="2" customFormat="1" ht="24.15" customHeight="1">
      <c r="A451" s="38"/>
      <c r="B451" s="39"/>
      <c r="C451" s="200" t="s">
        <v>665</v>
      </c>
      <c r="D451" s="200" t="s">
        <v>147</v>
      </c>
      <c r="E451" s="201" t="s">
        <v>666</v>
      </c>
      <c r="F451" s="202" t="s">
        <v>667</v>
      </c>
      <c r="G451" s="203" t="s">
        <v>190</v>
      </c>
      <c r="H451" s="204">
        <v>18</v>
      </c>
      <c r="I451" s="205"/>
      <c r="J451" s="206">
        <f>ROUND(I451*H451,2)</f>
        <v>0</v>
      </c>
      <c r="K451" s="202" t="s">
        <v>151</v>
      </c>
      <c r="L451" s="44"/>
      <c r="M451" s="207" t="s">
        <v>19</v>
      </c>
      <c r="N451" s="208" t="s">
        <v>40</v>
      </c>
      <c r="O451" s="84"/>
      <c r="P451" s="209">
        <f>O451*H451</f>
        <v>0</v>
      </c>
      <c r="Q451" s="209">
        <v>0.00144</v>
      </c>
      <c r="R451" s="209">
        <f>Q451*H451</f>
        <v>0.025920000000000002</v>
      </c>
      <c r="S451" s="209">
        <v>0</v>
      </c>
      <c r="T451" s="210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11" t="s">
        <v>242</v>
      </c>
      <c r="AT451" s="211" t="s">
        <v>147</v>
      </c>
      <c r="AU451" s="211" t="s">
        <v>78</v>
      </c>
      <c r="AY451" s="17" t="s">
        <v>144</v>
      </c>
      <c r="BE451" s="212">
        <f>IF(N451="základní",J451,0)</f>
        <v>0</v>
      </c>
      <c r="BF451" s="212">
        <f>IF(N451="snížená",J451,0)</f>
        <v>0</v>
      </c>
      <c r="BG451" s="212">
        <f>IF(N451="zákl. přenesená",J451,0)</f>
        <v>0</v>
      </c>
      <c r="BH451" s="212">
        <f>IF(N451="sníž. přenesená",J451,0)</f>
        <v>0</v>
      </c>
      <c r="BI451" s="212">
        <f>IF(N451="nulová",J451,0)</f>
        <v>0</v>
      </c>
      <c r="BJ451" s="17" t="s">
        <v>74</v>
      </c>
      <c r="BK451" s="212">
        <f>ROUND(I451*H451,2)</f>
        <v>0</v>
      </c>
      <c r="BL451" s="17" t="s">
        <v>242</v>
      </c>
      <c r="BM451" s="211" t="s">
        <v>668</v>
      </c>
    </row>
    <row r="452" spans="1:47" s="2" customFormat="1" ht="12">
      <c r="A452" s="38"/>
      <c r="B452" s="39"/>
      <c r="C452" s="40"/>
      <c r="D452" s="213" t="s">
        <v>153</v>
      </c>
      <c r="E452" s="40"/>
      <c r="F452" s="214" t="s">
        <v>669</v>
      </c>
      <c r="G452" s="40"/>
      <c r="H452" s="40"/>
      <c r="I452" s="215"/>
      <c r="J452" s="40"/>
      <c r="K452" s="40"/>
      <c r="L452" s="44"/>
      <c r="M452" s="216"/>
      <c r="N452" s="217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153</v>
      </c>
      <c r="AU452" s="17" t="s">
        <v>78</v>
      </c>
    </row>
    <row r="453" spans="1:47" s="2" customFormat="1" ht="12">
      <c r="A453" s="38"/>
      <c r="B453" s="39"/>
      <c r="C453" s="40"/>
      <c r="D453" s="218" t="s">
        <v>155</v>
      </c>
      <c r="E453" s="40"/>
      <c r="F453" s="219" t="s">
        <v>670</v>
      </c>
      <c r="G453" s="40"/>
      <c r="H453" s="40"/>
      <c r="I453" s="215"/>
      <c r="J453" s="40"/>
      <c r="K453" s="40"/>
      <c r="L453" s="44"/>
      <c r="M453" s="216"/>
      <c r="N453" s="217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155</v>
      </c>
      <c r="AU453" s="17" t="s">
        <v>78</v>
      </c>
    </row>
    <row r="454" spans="1:65" s="2" customFormat="1" ht="37.8" customHeight="1">
      <c r="A454" s="38"/>
      <c r="B454" s="39"/>
      <c r="C454" s="200" t="s">
        <v>558</v>
      </c>
      <c r="D454" s="200" t="s">
        <v>147</v>
      </c>
      <c r="E454" s="201" t="s">
        <v>671</v>
      </c>
      <c r="F454" s="202" t="s">
        <v>672</v>
      </c>
      <c r="G454" s="203" t="s">
        <v>190</v>
      </c>
      <c r="H454" s="204">
        <v>22</v>
      </c>
      <c r="I454" s="205"/>
      <c r="J454" s="206">
        <f>ROUND(I454*H454,2)</f>
        <v>0</v>
      </c>
      <c r="K454" s="202" t="s">
        <v>151</v>
      </c>
      <c r="L454" s="44"/>
      <c r="M454" s="207" t="s">
        <v>19</v>
      </c>
      <c r="N454" s="208" t="s">
        <v>40</v>
      </c>
      <c r="O454" s="84"/>
      <c r="P454" s="209">
        <f>O454*H454</f>
        <v>0</v>
      </c>
      <c r="Q454" s="209">
        <v>4E-05</v>
      </c>
      <c r="R454" s="209">
        <f>Q454*H454</f>
        <v>0.00088</v>
      </c>
      <c r="S454" s="209">
        <v>0</v>
      </c>
      <c r="T454" s="210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11" t="s">
        <v>242</v>
      </c>
      <c r="AT454" s="211" t="s">
        <v>147</v>
      </c>
      <c r="AU454" s="211" t="s">
        <v>78</v>
      </c>
      <c r="AY454" s="17" t="s">
        <v>144</v>
      </c>
      <c r="BE454" s="212">
        <f>IF(N454="základní",J454,0)</f>
        <v>0</v>
      </c>
      <c r="BF454" s="212">
        <f>IF(N454="snížená",J454,0)</f>
        <v>0</v>
      </c>
      <c r="BG454" s="212">
        <f>IF(N454="zákl. přenesená",J454,0)</f>
        <v>0</v>
      </c>
      <c r="BH454" s="212">
        <f>IF(N454="sníž. přenesená",J454,0)</f>
        <v>0</v>
      </c>
      <c r="BI454" s="212">
        <f>IF(N454="nulová",J454,0)</f>
        <v>0</v>
      </c>
      <c r="BJ454" s="17" t="s">
        <v>74</v>
      </c>
      <c r="BK454" s="212">
        <f>ROUND(I454*H454,2)</f>
        <v>0</v>
      </c>
      <c r="BL454" s="17" t="s">
        <v>242</v>
      </c>
      <c r="BM454" s="211" t="s">
        <v>673</v>
      </c>
    </row>
    <row r="455" spans="1:47" s="2" customFormat="1" ht="12">
      <c r="A455" s="38"/>
      <c r="B455" s="39"/>
      <c r="C455" s="40"/>
      <c r="D455" s="213" t="s">
        <v>153</v>
      </c>
      <c r="E455" s="40"/>
      <c r="F455" s="214" t="s">
        <v>674</v>
      </c>
      <c r="G455" s="40"/>
      <c r="H455" s="40"/>
      <c r="I455" s="215"/>
      <c r="J455" s="40"/>
      <c r="K455" s="40"/>
      <c r="L455" s="44"/>
      <c r="M455" s="216"/>
      <c r="N455" s="217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153</v>
      </c>
      <c r="AU455" s="17" t="s">
        <v>78</v>
      </c>
    </row>
    <row r="456" spans="1:47" s="2" customFormat="1" ht="12">
      <c r="A456" s="38"/>
      <c r="B456" s="39"/>
      <c r="C456" s="40"/>
      <c r="D456" s="218" t="s">
        <v>155</v>
      </c>
      <c r="E456" s="40"/>
      <c r="F456" s="219" t="s">
        <v>675</v>
      </c>
      <c r="G456" s="40"/>
      <c r="H456" s="40"/>
      <c r="I456" s="215"/>
      <c r="J456" s="40"/>
      <c r="K456" s="40"/>
      <c r="L456" s="44"/>
      <c r="M456" s="216"/>
      <c r="N456" s="217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155</v>
      </c>
      <c r="AU456" s="17" t="s">
        <v>78</v>
      </c>
    </row>
    <row r="457" spans="1:51" s="13" customFormat="1" ht="12">
      <c r="A457" s="13"/>
      <c r="B457" s="220"/>
      <c r="C457" s="221"/>
      <c r="D457" s="213" t="s">
        <v>157</v>
      </c>
      <c r="E457" s="222" t="s">
        <v>19</v>
      </c>
      <c r="F457" s="223" t="s">
        <v>676</v>
      </c>
      <c r="G457" s="221"/>
      <c r="H457" s="224">
        <v>22</v>
      </c>
      <c r="I457" s="225"/>
      <c r="J457" s="221"/>
      <c r="K457" s="221"/>
      <c r="L457" s="226"/>
      <c r="M457" s="227"/>
      <c r="N457" s="228"/>
      <c r="O457" s="228"/>
      <c r="P457" s="228"/>
      <c r="Q457" s="228"/>
      <c r="R457" s="228"/>
      <c r="S457" s="228"/>
      <c r="T457" s="22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0" t="s">
        <v>157</v>
      </c>
      <c r="AU457" s="230" t="s">
        <v>78</v>
      </c>
      <c r="AV457" s="13" t="s">
        <v>78</v>
      </c>
      <c r="AW457" s="13" t="s">
        <v>32</v>
      </c>
      <c r="AX457" s="13" t="s">
        <v>69</v>
      </c>
      <c r="AY457" s="230" t="s">
        <v>144</v>
      </c>
    </row>
    <row r="458" spans="1:51" s="14" customFormat="1" ht="12">
      <c r="A458" s="14"/>
      <c r="B458" s="231"/>
      <c r="C458" s="232"/>
      <c r="D458" s="213" t="s">
        <v>157</v>
      </c>
      <c r="E458" s="233" t="s">
        <v>19</v>
      </c>
      <c r="F458" s="234" t="s">
        <v>159</v>
      </c>
      <c r="G458" s="232"/>
      <c r="H458" s="235">
        <v>22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1" t="s">
        <v>157</v>
      </c>
      <c r="AU458" s="241" t="s">
        <v>78</v>
      </c>
      <c r="AV458" s="14" t="s">
        <v>152</v>
      </c>
      <c r="AW458" s="14" t="s">
        <v>32</v>
      </c>
      <c r="AX458" s="14" t="s">
        <v>74</v>
      </c>
      <c r="AY458" s="241" t="s">
        <v>144</v>
      </c>
    </row>
    <row r="459" spans="1:65" s="2" customFormat="1" ht="37.8" customHeight="1">
      <c r="A459" s="38"/>
      <c r="B459" s="39"/>
      <c r="C459" s="200" t="s">
        <v>677</v>
      </c>
      <c r="D459" s="200" t="s">
        <v>147</v>
      </c>
      <c r="E459" s="201" t="s">
        <v>678</v>
      </c>
      <c r="F459" s="202" t="s">
        <v>679</v>
      </c>
      <c r="G459" s="203" t="s">
        <v>190</v>
      </c>
      <c r="H459" s="204">
        <v>18</v>
      </c>
      <c r="I459" s="205"/>
      <c r="J459" s="206">
        <f>ROUND(I459*H459,2)</f>
        <v>0</v>
      </c>
      <c r="K459" s="202" t="s">
        <v>151</v>
      </c>
      <c r="L459" s="44"/>
      <c r="M459" s="207" t="s">
        <v>19</v>
      </c>
      <c r="N459" s="208" t="s">
        <v>40</v>
      </c>
      <c r="O459" s="84"/>
      <c r="P459" s="209">
        <f>O459*H459</f>
        <v>0</v>
      </c>
      <c r="Q459" s="209">
        <v>4E-05</v>
      </c>
      <c r="R459" s="209">
        <f>Q459*H459</f>
        <v>0.00072</v>
      </c>
      <c r="S459" s="209">
        <v>0</v>
      </c>
      <c r="T459" s="210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11" t="s">
        <v>242</v>
      </c>
      <c r="AT459" s="211" t="s">
        <v>147</v>
      </c>
      <c r="AU459" s="211" t="s">
        <v>78</v>
      </c>
      <c r="AY459" s="17" t="s">
        <v>144</v>
      </c>
      <c r="BE459" s="212">
        <f>IF(N459="základní",J459,0)</f>
        <v>0</v>
      </c>
      <c r="BF459" s="212">
        <f>IF(N459="snížená",J459,0)</f>
        <v>0</v>
      </c>
      <c r="BG459" s="212">
        <f>IF(N459="zákl. přenesená",J459,0)</f>
        <v>0</v>
      </c>
      <c r="BH459" s="212">
        <f>IF(N459="sníž. přenesená",J459,0)</f>
        <v>0</v>
      </c>
      <c r="BI459" s="212">
        <f>IF(N459="nulová",J459,0)</f>
        <v>0</v>
      </c>
      <c r="BJ459" s="17" t="s">
        <v>74</v>
      </c>
      <c r="BK459" s="212">
        <f>ROUND(I459*H459,2)</f>
        <v>0</v>
      </c>
      <c r="BL459" s="17" t="s">
        <v>242</v>
      </c>
      <c r="BM459" s="211" t="s">
        <v>680</v>
      </c>
    </row>
    <row r="460" spans="1:47" s="2" customFormat="1" ht="12">
      <c r="A460" s="38"/>
      <c r="B460" s="39"/>
      <c r="C460" s="40"/>
      <c r="D460" s="213" t="s">
        <v>153</v>
      </c>
      <c r="E460" s="40"/>
      <c r="F460" s="214" t="s">
        <v>681</v>
      </c>
      <c r="G460" s="40"/>
      <c r="H460" s="40"/>
      <c r="I460" s="215"/>
      <c r="J460" s="40"/>
      <c r="K460" s="40"/>
      <c r="L460" s="44"/>
      <c r="M460" s="216"/>
      <c r="N460" s="217"/>
      <c r="O460" s="84"/>
      <c r="P460" s="84"/>
      <c r="Q460" s="84"/>
      <c r="R460" s="84"/>
      <c r="S460" s="84"/>
      <c r="T460" s="85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153</v>
      </c>
      <c r="AU460" s="17" t="s">
        <v>78</v>
      </c>
    </row>
    <row r="461" spans="1:47" s="2" customFormat="1" ht="12">
      <c r="A461" s="38"/>
      <c r="B461" s="39"/>
      <c r="C461" s="40"/>
      <c r="D461" s="218" t="s">
        <v>155</v>
      </c>
      <c r="E461" s="40"/>
      <c r="F461" s="219" t="s">
        <v>682</v>
      </c>
      <c r="G461" s="40"/>
      <c r="H461" s="40"/>
      <c r="I461" s="215"/>
      <c r="J461" s="40"/>
      <c r="K461" s="40"/>
      <c r="L461" s="44"/>
      <c r="M461" s="216"/>
      <c r="N461" s="217"/>
      <c r="O461" s="84"/>
      <c r="P461" s="84"/>
      <c r="Q461" s="84"/>
      <c r="R461" s="84"/>
      <c r="S461" s="84"/>
      <c r="T461" s="85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155</v>
      </c>
      <c r="AU461" s="17" t="s">
        <v>78</v>
      </c>
    </row>
    <row r="462" spans="1:51" s="13" customFormat="1" ht="12">
      <c r="A462" s="13"/>
      <c r="B462" s="220"/>
      <c r="C462" s="221"/>
      <c r="D462" s="213" t="s">
        <v>157</v>
      </c>
      <c r="E462" s="222" t="s">
        <v>19</v>
      </c>
      <c r="F462" s="223" t="s">
        <v>683</v>
      </c>
      <c r="G462" s="221"/>
      <c r="H462" s="224">
        <v>18</v>
      </c>
      <c r="I462" s="225"/>
      <c r="J462" s="221"/>
      <c r="K462" s="221"/>
      <c r="L462" s="226"/>
      <c r="M462" s="227"/>
      <c r="N462" s="228"/>
      <c r="O462" s="228"/>
      <c r="P462" s="228"/>
      <c r="Q462" s="228"/>
      <c r="R462" s="228"/>
      <c r="S462" s="228"/>
      <c r="T462" s="22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0" t="s">
        <v>157</v>
      </c>
      <c r="AU462" s="230" t="s">
        <v>78</v>
      </c>
      <c r="AV462" s="13" t="s">
        <v>78</v>
      </c>
      <c r="AW462" s="13" t="s">
        <v>32</v>
      </c>
      <c r="AX462" s="13" t="s">
        <v>74</v>
      </c>
      <c r="AY462" s="230" t="s">
        <v>144</v>
      </c>
    </row>
    <row r="463" spans="1:65" s="2" customFormat="1" ht="37.8" customHeight="1">
      <c r="A463" s="38"/>
      <c r="B463" s="39"/>
      <c r="C463" s="200" t="s">
        <v>571</v>
      </c>
      <c r="D463" s="200" t="s">
        <v>147</v>
      </c>
      <c r="E463" s="201" t="s">
        <v>684</v>
      </c>
      <c r="F463" s="202" t="s">
        <v>685</v>
      </c>
      <c r="G463" s="203" t="s">
        <v>190</v>
      </c>
      <c r="H463" s="204">
        <v>12</v>
      </c>
      <c r="I463" s="205"/>
      <c r="J463" s="206">
        <f>ROUND(I463*H463,2)</f>
        <v>0</v>
      </c>
      <c r="K463" s="202" t="s">
        <v>151</v>
      </c>
      <c r="L463" s="44"/>
      <c r="M463" s="207" t="s">
        <v>19</v>
      </c>
      <c r="N463" s="208" t="s">
        <v>40</v>
      </c>
      <c r="O463" s="84"/>
      <c r="P463" s="209">
        <f>O463*H463</f>
        <v>0</v>
      </c>
      <c r="Q463" s="209">
        <v>7E-05</v>
      </c>
      <c r="R463" s="209">
        <f>Q463*H463</f>
        <v>0.0008399999999999999</v>
      </c>
      <c r="S463" s="209">
        <v>0</v>
      </c>
      <c r="T463" s="210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11" t="s">
        <v>242</v>
      </c>
      <c r="AT463" s="211" t="s">
        <v>147</v>
      </c>
      <c r="AU463" s="211" t="s">
        <v>78</v>
      </c>
      <c r="AY463" s="17" t="s">
        <v>144</v>
      </c>
      <c r="BE463" s="212">
        <f>IF(N463="základní",J463,0)</f>
        <v>0</v>
      </c>
      <c r="BF463" s="212">
        <f>IF(N463="snížená",J463,0)</f>
        <v>0</v>
      </c>
      <c r="BG463" s="212">
        <f>IF(N463="zákl. přenesená",J463,0)</f>
        <v>0</v>
      </c>
      <c r="BH463" s="212">
        <f>IF(N463="sníž. přenesená",J463,0)</f>
        <v>0</v>
      </c>
      <c r="BI463" s="212">
        <f>IF(N463="nulová",J463,0)</f>
        <v>0</v>
      </c>
      <c r="BJ463" s="17" t="s">
        <v>74</v>
      </c>
      <c r="BK463" s="212">
        <f>ROUND(I463*H463,2)</f>
        <v>0</v>
      </c>
      <c r="BL463" s="17" t="s">
        <v>242</v>
      </c>
      <c r="BM463" s="211" t="s">
        <v>686</v>
      </c>
    </row>
    <row r="464" spans="1:47" s="2" customFormat="1" ht="12">
      <c r="A464" s="38"/>
      <c r="B464" s="39"/>
      <c r="C464" s="40"/>
      <c r="D464" s="213" t="s">
        <v>153</v>
      </c>
      <c r="E464" s="40"/>
      <c r="F464" s="214" t="s">
        <v>687</v>
      </c>
      <c r="G464" s="40"/>
      <c r="H464" s="40"/>
      <c r="I464" s="215"/>
      <c r="J464" s="40"/>
      <c r="K464" s="40"/>
      <c r="L464" s="44"/>
      <c r="M464" s="216"/>
      <c r="N464" s="217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153</v>
      </c>
      <c r="AU464" s="17" t="s">
        <v>78</v>
      </c>
    </row>
    <row r="465" spans="1:47" s="2" customFormat="1" ht="12">
      <c r="A465" s="38"/>
      <c r="B465" s="39"/>
      <c r="C465" s="40"/>
      <c r="D465" s="218" t="s">
        <v>155</v>
      </c>
      <c r="E465" s="40"/>
      <c r="F465" s="219" t="s">
        <v>688</v>
      </c>
      <c r="G465" s="40"/>
      <c r="H465" s="40"/>
      <c r="I465" s="215"/>
      <c r="J465" s="40"/>
      <c r="K465" s="40"/>
      <c r="L465" s="44"/>
      <c r="M465" s="216"/>
      <c r="N465" s="217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155</v>
      </c>
      <c r="AU465" s="17" t="s">
        <v>78</v>
      </c>
    </row>
    <row r="466" spans="1:51" s="13" customFormat="1" ht="12">
      <c r="A466" s="13"/>
      <c r="B466" s="220"/>
      <c r="C466" s="221"/>
      <c r="D466" s="213" t="s">
        <v>157</v>
      </c>
      <c r="E466" s="222" t="s">
        <v>19</v>
      </c>
      <c r="F466" s="223" t="s">
        <v>689</v>
      </c>
      <c r="G466" s="221"/>
      <c r="H466" s="224">
        <v>12</v>
      </c>
      <c r="I466" s="225"/>
      <c r="J466" s="221"/>
      <c r="K466" s="221"/>
      <c r="L466" s="226"/>
      <c r="M466" s="227"/>
      <c r="N466" s="228"/>
      <c r="O466" s="228"/>
      <c r="P466" s="228"/>
      <c r="Q466" s="228"/>
      <c r="R466" s="228"/>
      <c r="S466" s="228"/>
      <c r="T466" s="22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0" t="s">
        <v>157</v>
      </c>
      <c r="AU466" s="230" t="s">
        <v>78</v>
      </c>
      <c r="AV466" s="13" t="s">
        <v>78</v>
      </c>
      <c r="AW466" s="13" t="s">
        <v>32</v>
      </c>
      <c r="AX466" s="13" t="s">
        <v>69</v>
      </c>
      <c r="AY466" s="230" t="s">
        <v>144</v>
      </c>
    </row>
    <row r="467" spans="1:65" s="2" customFormat="1" ht="21.75" customHeight="1">
      <c r="A467" s="38"/>
      <c r="B467" s="39"/>
      <c r="C467" s="200" t="s">
        <v>690</v>
      </c>
      <c r="D467" s="200" t="s">
        <v>147</v>
      </c>
      <c r="E467" s="201" t="s">
        <v>691</v>
      </c>
      <c r="F467" s="202" t="s">
        <v>692</v>
      </c>
      <c r="G467" s="203" t="s">
        <v>218</v>
      </c>
      <c r="H467" s="204">
        <v>4</v>
      </c>
      <c r="I467" s="205"/>
      <c r="J467" s="206">
        <f>ROUND(I467*H467,2)</f>
        <v>0</v>
      </c>
      <c r="K467" s="202" t="s">
        <v>151</v>
      </c>
      <c r="L467" s="44"/>
      <c r="M467" s="207" t="s">
        <v>19</v>
      </c>
      <c r="N467" s="208" t="s">
        <v>40</v>
      </c>
      <c r="O467" s="84"/>
      <c r="P467" s="209">
        <f>O467*H467</f>
        <v>0</v>
      </c>
      <c r="Q467" s="209">
        <v>0.00017</v>
      </c>
      <c r="R467" s="209">
        <f>Q467*H467</f>
        <v>0.00068</v>
      </c>
      <c r="S467" s="209">
        <v>0</v>
      </c>
      <c r="T467" s="210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11" t="s">
        <v>242</v>
      </c>
      <c r="AT467" s="211" t="s">
        <v>147</v>
      </c>
      <c r="AU467" s="211" t="s">
        <v>78</v>
      </c>
      <c r="AY467" s="17" t="s">
        <v>144</v>
      </c>
      <c r="BE467" s="212">
        <f>IF(N467="základní",J467,0)</f>
        <v>0</v>
      </c>
      <c r="BF467" s="212">
        <f>IF(N467="snížená",J467,0)</f>
        <v>0</v>
      </c>
      <c r="BG467" s="212">
        <f>IF(N467="zákl. přenesená",J467,0)</f>
        <v>0</v>
      </c>
      <c r="BH467" s="212">
        <f>IF(N467="sníž. přenesená",J467,0)</f>
        <v>0</v>
      </c>
      <c r="BI467" s="212">
        <f>IF(N467="nulová",J467,0)</f>
        <v>0</v>
      </c>
      <c r="BJ467" s="17" t="s">
        <v>74</v>
      </c>
      <c r="BK467" s="212">
        <f>ROUND(I467*H467,2)</f>
        <v>0</v>
      </c>
      <c r="BL467" s="17" t="s">
        <v>242</v>
      </c>
      <c r="BM467" s="211" t="s">
        <v>693</v>
      </c>
    </row>
    <row r="468" spans="1:47" s="2" customFormat="1" ht="12">
      <c r="A468" s="38"/>
      <c r="B468" s="39"/>
      <c r="C468" s="40"/>
      <c r="D468" s="213" t="s">
        <v>153</v>
      </c>
      <c r="E468" s="40"/>
      <c r="F468" s="214" t="s">
        <v>694</v>
      </c>
      <c r="G468" s="40"/>
      <c r="H468" s="40"/>
      <c r="I468" s="215"/>
      <c r="J468" s="40"/>
      <c r="K468" s="40"/>
      <c r="L468" s="44"/>
      <c r="M468" s="216"/>
      <c r="N468" s="217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153</v>
      </c>
      <c r="AU468" s="17" t="s">
        <v>78</v>
      </c>
    </row>
    <row r="469" spans="1:47" s="2" customFormat="1" ht="12">
      <c r="A469" s="38"/>
      <c r="B469" s="39"/>
      <c r="C469" s="40"/>
      <c r="D469" s="218" t="s">
        <v>155</v>
      </c>
      <c r="E469" s="40"/>
      <c r="F469" s="219" t="s">
        <v>695</v>
      </c>
      <c r="G469" s="40"/>
      <c r="H469" s="40"/>
      <c r="I469" s="215"/>
      <c r="J469" s="40"/>
      <c r="K469" s="40"/>
      <c r="L469" s="44"/>
      <c r="M469" s="216"/>
      <c r="N469" s="217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155</v>
      </c>
      <c r="AU469" s="17" t="s">
        <v>78</v>
      </c>
    </row>
    <row r="470" spans="1:51" s="13" customFormat="1" ht="12">
      <c r="A470" s="13"/>
      <c r="B470" s="220"/>
      <c r="C470" s="221"/>
      <c r="D470" s="213" t="s">
        <v>157</v>
      </c>
      <c r="E470" s="222" t="s">
        <v>19</v>
      </c>
      <c r="F470" s="223" t="s">
        <v>696</v>
      </c>
      <c r="G470" s="221"/>
      <c r="H470" s="224">
        <v>4</v>
      </c>
      <c r="I470" s="225"/>
      <c r="J470" s="221"/>
      <c r="K470" s="221"/>
      <c r="L470" s="226"/>
      <c r="M470" s="227"/>
      <c r="N470" s="228"/>
      <c r="O470" s="228"/>
      <c r="P470" s="228"/>
      <c r="Q470" s="228"/>
      <c r="R470" s="228"/>
      <c r="S470" s="228"/>
      <c r="T470" s="22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0" t="s">
        <v>157</v>
      </c>
      <c r="AU470" s="230" t="s">
        <v>78</v>
      </c>
      <c r="AV470" s="13" t="s">
        <v>78</v>
      </c>
      <c r="AW470" s="13" t="s">
        <v>32</v>
      </c>
      <c r="AX470" s="13" t="s">
        <v>69</v>
      </c>
      <c r="AY470" s="230" t="s">
        <v>144</v>
      </c>
    </row>
    <row r="471" spans="1:51" s="14" customFormat="1" ht="12">
      <c r="A471" s="14"/>
      <c r="B471" s="231"/>
      <c r="C471" s="232"/>
      <c r="D471" s="213" t="s">
        <v>157</v>
      </c>
      <c r="E471" s="233" t="s">
        <v>19</v>
      </c>
      <c r="F471" s="234" t="s">
        <v>159</v>
      </c>
      <c r="G471" s="232"/>
      <c r="H471" s="235">
        <v>4</v>
      </c>
      <c r="I471" s="236"/>
      <c r="J471" s="232"/>
      <c r="K471" s="232"/>
      <c r="L471" s="237"/>
      <c r="M471" s="238"/>
      <c r="N471" s="239"/>
      <c r="O471" s="239"/>
      <c r="P471" s="239"/>
      <c r="Q471" s="239"/>
      <c r="R471" s="239"/>
      <c r="S471" s="239"/>
      <c r="T471" s="24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1" t="s">
        <v>157</v>
      </c>
      <c r="AU471" s="241" t="s">
        <v>78</v>
      </c>
      <c r="AV471" s="14" t="s">
        <v>152</v>
      </c>
      <c r="AW471" s="14" t="s">
        <v>32</v>
      </c>
      <c r="AX471" s="14" t="s">
        <v>74</v>
      </c>
      <c r="AY471" s="241" t="s">
        <v>144</v>
      </c>
    </row>
    <row r="472" spans="1:65" s="2" customFormat="1" ht="21.75" customHeight="1">
      <c r="A472" s="38"/>
      <c r="B472" s="39"/>
      <c r="C472" s="200" t="s">
        <v>576</v>
      </c>
      <c r="D472" s="200" t="s">
        <v>147</v>
      </c>
      <c r="E472" s="201" t="s">
        <v>697</v>
      </c>
      <c r="F472" s="202" t="s">
        <v>698</v>
      </c>
      <c r="G472" s="203" t="s">
        <v>699</v>
      </c>
      <c r="H472" s="204">
        <v>5</v>
      </c>
      <c r="I472" s="205"/>
      <c r="J472" s="206">
        <f>ROUND(I472*H472,2)</f>
        <v>0</v>
      </c>
      <c r="K472" s="202" t="s">
        <v>151</v>
      </c>
      <c r="L472" s="44"/>
      <c r="M472" s="207" t="s">
        <v>19</v>
      </c>
      <c r="N472" s="208" t="s">
        <v>40</v>
      </c>
      <c r="O472" s="84"/>
      <c r="P472" s="209">
        <f>O472*H472</f>
        <v>0</v>
      </c>
      <c r="Q472" s="209">
        <v>0.00021</v>
      </c>
      <c r="R472" s="209">
        <f>Q472*H472</f>
        <v>0.0010500000000000002</v>
      </c>
      <c r="S472" s="209">
        <v>0</v>
      </c>
      <c r="T472" s="210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11" t="s">
        <v>242</v>
      </c>
      <c r="AT472" s="211" t="s">
        <v>147</v>
      </c>
      <c r="AU472" s="211" t="s">
        <v>78</v>
      </c>
      <c r="AY472" s="17" t="s">
        <v>144</v>
      </c>
      <c r="BE472" s="212">
        <f>IF(N472="základní",J472,0)</f>
        <v>0</v>
      </c>
      <c r="BF472" s="212">
        <f>IF(N472="snížená",J472,0)</f>
        <v>0</v>
      </c>
      <c r="BG472" s="212">
        <f>IF(N472="zákl. přenesená",J472,0)</f>
        <v>0</v>
      </c>
      <c r="BH472" s="212">
        <f>IF(N472="sníž. přenesená",J472,0)</f>
        <v>0</v>
      </c>
      <c r="BI472" s="212">
        <f>IF(N472="nulová",J472,0)</f>
        <v>0</v>
      </c>
      <c r="BJ472" s="17" t="s">
        <v>74</v>
      </c>
      <c r="BK472" s="212">
        <f>ROUND(I472*H472,2)</f>
        <v>0</v>
      </c>
      <c r="BL472" s="17" t="s">
        <v>242</v>
      </c>
      <c r="BM472" s="211" t="s">
        <v>700</v>
      </c>
    </row>
    <row r="473" spans="1:47" s="2" customFormat="1" ht="12">
      <c r="A473" s="38"/>
      <c r="B473" s="39"/>
      <c r="C473" s="40"/>
      <c r="D473" s="213" t="s">
        <v>153</v>
      </c>
      <c r="E473" s="40"/>
      <c r="F473" s="214" t="s">
        <v>701</v>
      </c>
      <c r="G473" s="40"/>
      <c r="H473" s="40"/>
      <c r="I473" s="215"/>
      <c r="J473" s="40"/>
      <c r="K473" s="40"/>
      <c r="L473" s="44"/>
      <c r="M473" s="216"/>
      <c r="N473" s="217"/>
      <c r="O473" s="84"/>
      <c r="P473" s="84"/>
      <c r="Q473" s="84"/>
      <c r="R473" s="84"/>
      <c r="S473" s="84"/>
      <c r="T473" s="85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153</v>
      </c>
      <c r="AU473" s="17" t="s">
        <v>78</v>
      </c>
    </row>
    <row r="474" spans="1:47" s="2" customFormat="1" ht="12">
      <c r="A474" s="38"/>
      <c r="B474" s="39"/>
      <c r="C474" s="40"/>
      <c r="D474" s="218" t="s">
        <v>155</v>
      </c>
      <c r="E474" s="40"/>
      <c r="F474" s="219" t="s">
        <v>702</v>
      </c>
      <c r="G474" s="40"/>
      <c r="H474" s="40"/>
      <c r="I474" s="215"/>
      <c r="J474" s="40"/>
      <c r="K474" s="40"/>
      <c r="L474" s="44"/>
      <c r="M474" s="216"/>
      <c r="N474" s="217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155</v>
      </c>
      <c r="AU474" s="17" t="s">
        <v>78</v>
      </c>
    </row>
    <row r="475" spans="1:51" s="13" customFormat="1" ht="12">
      <c r="A475" s="13"/>
      <c r="B475" s="220"/>
      <c r="C475" s="221"/>
      <c r="D475" s="213" t="s">
        <v>157</v>
      </c>
      <c r="E475" s="222" t="s">
        <v>19</v>
      </c>
      <c r="F475" s="223" t="s">
        <v>703</v>
      </c>
      <c r="G475" s="221"/>
      <c r="H475" s="224">
        <v>5</v>
      </c>
      <c r="I475" s="225"/>
      <c r="J475" s="221"/>
      <c r="K475" s="221"/>
      <c r="L475" s="226"/>
      <c r="M475" s="227"/>
      <c r="N475" s="228"/>
      <c r="O475" s="228"/>
      <c r="P475" s="228"/>
      <c r="Q475" s="228"/>
      <c r="R475" s="228"/>
      <c r="S475" s="228"/>
      <c r="T475" s="22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0" t="s">
        <v>157</v>
      </c>
      <c r="AU475" s="230" t="s">
        <v>78</v>
      </c>
      <c r="AV475" s="13" t="s">
        <v>78</v>
      </c>
      <c r="AW475" s="13" t="s">
        <v>32</v>
      </c>
      <c r="AX475" s="13" t="s">
        <v>69</v>
      </c>
      <c r="AY475" s="230" t="s">
        <v>144</v>
      </c>
    </row>
    <row r="476" spans="1:51" s="14" customFormat="1" ht="12">
      <c r="A476" s="14"/>
      <c r="B476" s="231"/>
      <c r="C476" s="232"/>
      <c r="D476" s="213" t="s">
        <v>157</v>
      </c>
      <c r="E476" s="233" t="s">
        <v>19</v>
      </c>
      <c r="F476" s="234" t="s">
        <v>159</v>
      </c>
      <c r="G476" s="232"/>
      <c r="H476" s="235">
        <v>5</v>
      </c>
      <c r="I476" s="236"/>
      <c r="J476" s="232"/>
      <c r="K476" s="232"/>
      <c r="L476" s="237"/>
      <c r="M476" s="238"/>
      <c r="N476" s="239"/>
      <c r="O476" s="239"/>
      <c r="P476" s="239"/>
      <c r="Q476" s="239"/>
      <c r="R476" s="239"/>
      <c r="S476" s="239"/>
      <c r="T476" s="240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1" t="s">
        <v>157</v>
      </c>
      <c r="AU476" s="241" t="s">
        <v>78</v>
      </c>
      <c r="AV476" s="14" t="s">
        <v>152</v>
      </c>
      <c r="AW476" s="14" t="s">
        <v>32</v>
      </c>
      <c r="AX476" s="14" t="s">
        <v>74</v>
      </c>
      <c r="AY476" s="241" t="s">
        <v>144</v>
      </c>
    </row>
    <row r="477" spans="1:65" s="2" customFormat="1" ht="16.5" customHeight="1">
      <c r="A477" s="38"/>
      <c r="B477" s="39"/>
      <c r="C477" s="200" t="s">
        <v>704</v>
      </c>
      <c r="D477" s="200" t="s">
        <v>147</v>
      </c>
      <c r="E477" s="201" t="s">
        <v>705</v>
      </c>
      <c r="F477" s="202" t="s">
        <v>706</v>
      </c>
      <c r="G477" s="203" t="s">
        <v>218</v>
      </c>
      <c r="H477" s="204">
        <v>3</v>
      </c>
      <c r="I477" s="205"/>
      <c r="J477" s="206">
        <f>ROUND(I477*H477,2)</f>
        <v>0</v>
      </c>
      <c r="K477" s="202" t="s">
        <v>19</v>
      </c>
      <c r="L477" s="44"/>
      <c r="M477" s="207" t="s">
        <v>19</v>
      </c>
      <c r="N477" s="208" t="s">
        <v>40</v>
      </c>
      <c r="O477" s="84"/>
      <c r="P477" s="209">
        <f>O477*H477</f>
        <v>0</v>
      </c>
      <c r="Q477" s="209">
        <v>0</v>
      </c>
      <c r="R477" s="209">
        <f>Q477*H477</f>
        <v>0</v>
      </c>
      <c r="S477" s="209">
        <v>0.00123</v>
      </c>
      <c r="T477" s="210">
        <f>S477*H477</f>
        <v>0.0036899999999999997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11" t="s">
        <v>242</v>
      </c>
      <c r="AT477" s="211" t="s">
        <v>147</v>
      </c>
      <c r="AU477" s="211" t="s">
        <v>78</v>
      </c>
      <c r="AY477" s="17" t="s">
        <v>144</v>
      </c>
      <c r="BE477" s="212">
        <f>IF(N477="základní",J477,0)</f>
        <v>0</v>
      </c>
      <c r="BF477" s="212">
        <f>IF(N477="snížená",J477,0)</f>
        <v>0</v>
      </c>
      <c r="BG477" s="212">
        <f>IF(N477="zákl. přenesená",J477,0)</f>
        <v>0</v>
      </c>
      <c r="BH477" s="212">
        <f>IF(N477="sníž. přenesená",J477,0)</f>
        <v>0</v>
      </c>
      <c r="BI477" s="212">
        <f>IF(N477="nulová",J477,0)</f>
        <v>0</v>
      </c>
      <c r="BJ477" s="17" t="s">
        <v>74</v>
      </c>
      <c r="BK477" s="212">
        <f>ROUND(I477*H477,2)</f>
        <v>0</v>
      </c>
      <c r="BL477" s="17" t="s">
        <v>242</v>
      </c>
      <c r="BM477" s="211" t="s">
        <v>707</v>
      </c>
    </row>
    <row r="478" spans="1:47" s="2" customFormat="1" ht="12">
      <c r="A478" s="38"/>
      <c r="B478" s="39"/>
      <c r="C478" s="40"/>
      <c r="D478" s="213" t="s">
        <v>153</v>
      </c>
      <c r="E478" s="40"/>
      <c r="F478" s="214" t="s">
        <v>706</v>
      </c>
      <c r="G478" s="40"/>
      <c r="H478" s="40"/>
      <c r="I478" s="215"/>
      <c r="J478" s="40"/>
      <c r="K478" s="40"/>
      <c r="L478" s="44"/>
      <c r="M478" s="216"/>
      <c r="N478" s="217"/>
      <c r="O478" s="84"/>
      <c r="P478" s="84"/>
      <c r="Q478" s="84"/>
      <c r="R478" s="84"/>
      <c r="S478" s="84"/>
      <c r="T478" s="85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153</v>
      </c>
      <c r="AU478" s="17" t="s">
        <v>78</v>
      </c>
    </row>
    <row r="479" spans="1:51" s="13" customFormat="1" ht="12">
      <c r="A479" s="13"/>
      <c r="B479" s="220"/>
      <c r="C479" s="221"/>
      <c r="D479" s="213" t="s">
        <v>157</v>
      </c>
      <c r="E479" s="222" t="s">
        <v>19</v>
      </c>
      <c r="F479" s="223" t="s">
        <v>708</v>
      </c>
      <c r="G479" s="221"/>
      <c r="H479" s="224">
        <v>3</v>
      </c>
      <c r="I479" s="225"/>
      <c r="J479" s="221"/>
      <c r="K479" s="221"/>
      <c r="L479" s="226"/>
      <c r="M479" s="227"/>
      <c r="N479" s="228"/>
      <c r="O479" s="228"/>
      <c r="P479" s="228"/>
      <c r="Q479" s="228"/>
      <c r="R479" s="228"/>
      <c r="S479" s="228"/>
      <c r="T479" s="22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0" t="s">
        <v>157</v>
      </c>
      <c r="AU479" s="230" t="s">
        <v>78</v>
      </c>
      <c r="AV479" s="13" t="s">
        <v>78</v>
      </c>
      <c r="AW479" s="13" t="s">
        <v>32</v>
      </c>
      <c r="AX479" s="13" t="s">
        <v>69</v>
      </c>
      <c r="AY479" s="230" t="s">
        <v>144</v>
      </c>
    </row>
    <row r="480" spans="1:65" s="2" customFormat="1" ht="21.75" customHeight="1">
      <c r="A480" s="38"/>
      <c r="B480" s="39"/>
      <c r="C480" s="200" t="s">
        <v>582</v>
      </c>
      <c r="D480" s="200" t="s">
        <v>147</v>
      </c>
      <c r="E480" s="201" t="s">
        <v>709</v>
      </c>
      <c r="F480" s="202" t="s">
        <v>710</v>
      </c>
      <c r="G480" s="203" t="s">
        <v>218</v>
      </c>
      <c r="H480" s="204">
        <v>2</v>
      </c>
      <c r="I480" s="205"/>
      <c r="J480" s="206">
        <f>ROUND(I480*H480,2)</f>
        <v>0</v>
      </c>
      <c r="K480" s="202" t="s">
        <v>151</v>
      </c>
      <c r="L480" s="44"/>
      <c r="M480" s="207" t="s">
        <v>19</v>
      </c>
      <c r="N480" s="208" t="s">
        <v>40</v>
      </c>
      <c r="O480" s="84"/>
      <c r="P480" s="209">
        <f>O480*H480</f>
        <v>0</v>
      </c>
      <c r="Q480" s="209">
        <v>0.00034</v>
      </c>
      <c r="R480" s="209">
        <f>Q480*H480</f>
        <v>0.00068</v>
      </c>
      <c r="S480" s="209">
        <v>0</v>
      </c>
      <c r="T480" s="210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11" t="s">
        <v>242</v>
      </c>
      <c r="AT480" s="211" t="s">
        <v>147</v>
      </c>
      <c r="AU480" s="211" t="s">
        <v>78</v>
      </c>
      <c r="AY480" s="17" t="s">
        <v>144</v>
      </c>
      <c r="BE480" s="212">
        <f>IF(N480="základní",J480,0)</f>
        <v>0</v>
      </c>
      <c r="BF480" s="212">
        <f>IF(N480="snížená",J480,0)</f>
        <v>0</v>
      </c>
      <c r="BG480" s="212">
        <f>IF(N480="zákl. přenesená",J480,0)</f>
        <v>0</v>
      </c>
      <c r="BH480" s="212">
        <f>IF(N480="sníž. přenesená",J480,0)</f>
        <v>0</v>
      </c>
      <c r="BI480" s="212">
        <f>IF(N480="nulová",J480,0)</f>
        <v>0</v>
      </c>
      <c r="BJ480" s="17" t="s">
        <v>74</v>
      </c>
      <c r="BK480" s="212">
        <f>ROUND(I480*H480,2)</f>
        <v>0</v>
      </c>
      <c r="BL480" s="17" t="s">
        <v>242</v>
      </c>
      <c r="BM480" s="211" t="s">
        <v>711</v>
      </c>
    </row>
    <row r="481" spans="1:47" s="2" customFormat="1" ht="12">
      <c r="A481" s="38"/>
      <c r="B481" s="39"/>
      <c r="C481" s="40"/>
      <c r="D481" s="213" t="s">
        <v>153</v>
      </c>
      <c r="E481" s="40"/>
      <c r="F481" s="214" t="s">
        <v>712</v>
      </c>
      <c r="G481" s="40"/>
      <c r="H481" s="40"/>
      <c r="I481" s="215"/>
      <c r="J481" s="40"/>
      <c r="K481" s="40"/>
      <c r="L481" s="44"/>
      <c r="M481" s="216"/>
      <c r="N481" s="217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153</v>
      </c>
      <c r="AU481" s="17" t="s">
        <v>78</v>
      </c>
    </row>
    <row r="482" spans="1:47" s="2" customFormat="1" ht="12">
      <c r="A482" s="38"/>
      <c r="B482" s="39"/>
      <c r="C482" s="40"/>
      <c r="D482" s="218" t="s">
        <v>155</v>
      </c>
      <c r="E482" s="40"/>
      <c r="F482" s="219" t="s">
        <v>713</v>
      </c>
      <c r="G482" s="40"/>
      <c r="H482" s="40"/>
      <c r="I482" s="215"/>
      <c r="J482" s="40"/>
      <c r="K482" s="40"/>
      <c r="L482" s="44"/>
      <c r="M482" s="216"/>
      <c r="N482" s="217"/>
      <c r="O482" s="84"/>
      <c r="P482" s="84"/>
      <c r="Q482" s="84"/>
      <c r="R482" s="84"/>
      <c r="S482" s="84"/>
      <c r="T482" s="85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155</v>
      </c>
      <c r="AU482" s="17" t="s">
        <v>78</v>
      </c>
    </row>
    <row r="483" spans="1:51" s="13" customFormat="1" ht="12">
      <c r="A483" s="13"/>
      <c r="B483" s="220"/>
      <c r="C483" s="221"/>
      <c r="D483" s="213" t="s">
        <v>157</v>
      </c>
      <c r="E483" s="222" t="s">
        <v>19</v>
      </c>
      <c r="F483" s="223" t="s">
        <v>714</v>
      </c>
      <c r="G483" s="221"/>
      <c r="H483" s="224">
        <v>2</v>
      </c>
      <c r="I483" s="225"/>
      <c r="J483" s="221"/>
      <c r="K483" s="221"/>
      <c r="L483" s="226"/>
      <c r="M483" s="227"/>
      <c r="N483" s="228"/>
      <c r="O483" s="228"/>
      <c r="P483" s="228"/>
      <c r="Q483" s="228"/>
      <c r="R483" s="228"/>
      <c r="S483" s="228"/>
      <c r="T483" s="22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0" t="s">
        <v>157</v>
      </c>
      <c r="AU483" s="230" t="s">
        <v>78</v>
      </c>
      <c r="AV483" s="13" t="s">
        <v>78</v>
      </c>
      <c r="AW483" s="13" t="s">
        <v>32</v>
      </c>
      <c r="AX483" s="13" t="s">
        <v>69</v>
      </c>
      <c r="AY483" s="230" t="s">
        <v>144</v>
      </c>
    </row>
    <row r="484" spans="1:51" s="14" customFormat="1" ht="12">
      <c r="A484" s="14"/>
      <c r="B484" s="231"/>
      <c r="C484" s="232"/>
      <c r="D484" s="213" t="s">
        <v>157</v>
      </c>
      <c r="E484" s="233" t="s">
        <v>19</v>
      </c>
      <c r="F484" s="234" t="s">
        <v>159</v>
      </c>
      <c r="G484" s="232"/>
      <c r="H484" s="235">
        <v>2</v>
      </c>
      <c r="I484" s="236"/>
      <c r="J484" s="232"/>
      <c r="K484" s="232"/>
      <c r="L484" s="237"/>
      <c r="M484" s="238"/>
      <c r="N484" s="239"/>
      <c r="O484" s="239"/>
      <c r="P484" s="239"/>
      <c r="Q484" s="239"/>
      <c r="R484" s="239"/>
      <c r="S484" s="239"/>
      <c r="T484" s="24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1" t="s">
        <v>157</v>
      </c>
      <c r="AU484" s="241" t="s">
        <v>78</v>
      </c>
      <c r="AV484" s="14" t="s">
        <v>152</v>
      </c>
      <c r="AW484" s="14" t="s">
        <v>32</v>
      </c>
      <c r="AX484" s="14" t="s">
        <v>74</v>
      </c>
      <c r="AY484" s="241" t="s">
        <v>144</v>
      </c>
    </row>
    <row r="485" spans="1:65" s="2" customFormat="1" ht="21.75" customHeight="1">
      <c r="A485" s="38"/>
      <c r="B485" s="39"/>
      <c r="C485" s="200" t="s">
        <v>715</v>
      </c>
      <c r="D485" s="200" t="s">
        <v>147</v>
      </c>
      <c r="E485" s="201" t="s">
        <v>716</v>
      </c>
      <c r="F485" s="202" t="s">
        <v>717</v>
      </c>
      <c r="G485" s="203" t="s">
        <v>218</v>
      </c>
      <c r="H485" s="204">
        <v>1</v>
      </c>
      <c r="I485" s="205"/>
      <c r="J485" s="206">
        <f>ROUND(I485*H485,2)</f>
        <v>0</v>
      </c>
      <c r="K485" s="202" t="s">
        <v>151</v>
      </c>
      <c r="L485" s="44"/>
      <c r="M485" s="207" t="s">
        <v>19</v>
      </c>
      <c r="N485" s="208" t="s">
        <v>40</v>
      </c>
      <c r="O485" s="84"/>
      <c r="P485" s="209">
        <f>O485*H485</f>
        <v>0</v>
      </c>
      <c r="Q485" s="209">
        <v>2E-05</v>
      </c>
      <c r="R485" s="209">
        <f>Q485*H485</f>
        <v>2E-05</v>
      </c>
      <c r="S485" s="209">
        <v>0</v>
      </c>
      <c r="T485" s="210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11" t="s">
        <v>242</v>
      </c>
      <c r="AT485" s="211" t="s">
        <v>147</v>
      </c>
      <c r="AU485" s="211" t="s">
        <v>78</v>
      </c>
      <c r="AY485" s="17" t="s">
        <v>144</v>
      </c>
      <c r="BE485" s="212">
        <f>IF(N485="základní",J485,0)</f>
        <v>0</v>
      </c>
      <c r="BF485" s="212">
        <f>IF(N485="snížená",J485,0)</f>
        <v>0</v>
      </c>
      <c r="BG485" s="212">
        <f>IF(N485="zákl. přenesená",J485,0)</f>
        <v>0</v>
      </c>
      <c r="BH485" s="212">
        <f>IF(N485="sníž. přenesená",J485,0)</f>
        <v>0</v>
      </c>
      <c r="BI485" s="212">
        <f>IF(N485="nulová",J485,0)</f>
        <v>0</v>
      </c>
      <c r="BJ485" s="17" t="s">
        <v>74</v>
      </c>
      <c r="BK485" s="212">
        <f>ROUND(I485*H485,2)</f>
        <v>0</v>
      </c>
      <c r="BL485" s="17" t="s">
        <v>242</v>
      </c>
      <c r="BM485" s="211" t="s">
        <v>718</v>
      </c>
    </row>
    <row r="486" spans="1:47" s="2" customFormat="1" ht="12">
      <c r="A486" s="38"/>
      <c r="B486" s="39"/>
      <c r="C486" s="40"/>
      <c r="D486" s="213" t="s">
        <v>153</v>
      </c>
      <c r="E486" s="40"/>
      <c r="F486" s="214" t="s">
        <v>719</v>
      </c>
      <c r="G486" s="40"/>
      <c r="H486" s="40"/>
      <c r="I486" s="215"/>
      <c r="J486" s="40"/>
      <c r="K486" s="40"/>
      <c r="L486" s="44"/>
      <c r="M486" s="216"/>
      <c r="N486" s="217"/>
      <c r="O486" s="84"/>
      <c r="P486" s="84"/>
      <c r="Q486" s="84"/>
      <c r="R486" s="84"/>
      <c r="S486" s="84"/>
      <c r="T486" s="85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153</v>
      </c>
      <c r="AU486" s="17" t="s">
        <v>78</v>
      </c>
    </row>
    <row r="487" spans="1:47" s="2" customFormat="1" ht="12">
      <c r="A487" s="38"/>
      <c r="B487" s="39"/>
      <c r="C487" s="40"/>
      <c r="D487" s="218" t="s">
        <v>155</v>
      </c>
      <c r="E487" s="40"/>
      <c r="F487" s="219" t="s">
        <v>720</v>
      </c>
      <c r="G487" s="40"/>
      <c r="H487" s="40"/>
      <c r="I487" s="215"/>
      <c r="J487" s="40"/>
      <c r="K487" s="40"/>
      <c r="L487" s="44"/>
      <c r="M487" s="216"/>
      <c r="N487" s="217"/>
      <c r="O487" s="84"/>
      <c r="P487" s="84"/>
      <c r="Q487" s="84"/>
      <c r="R487" s="84"/>
      <c r="S487" s="84"/>
      <c r="T487" s="85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155</v>
      </c>
      <c r="AU487" s="17" t="s">
        <v>78</v>
      </c>
    </row>
    <row r="488" spans="1:65" s="2" customFormat="1" ht="16.5" customHeight="1">
      <c r="A488" s="38"/>
      <c r="B488" s="39"/>
      <c r="C488" s="242" t="s">
        <v>585</v>
      </c>
      <c r="D488" s="242" t="s">
        <v>228</v>
      </c>
      <c r="E488" s="243" t="s">
        <v>721</v>
      </c>
      <c r="F488" s="244" t="s">
        <v>722</v>
      </c>
      <c r="G488" s="245" t="s">
        <v>218</v>
      </c>
      <c r="H488" s="246">
        <v>1</v>
      </c>
      <c r="I488" s="247"/>
      <c r="J488" s="248">
        <f>ROUND(I488*H488,2)</f>
        <v>0</v>
      </c>
      <c r="K488" s="244" t="s">
        <v>19</v>
      </c>
      <c r="L488" s="249"/>
      <c r="M488" s="250" t="s">
        <v>19</v>
      </c>
      <c r="N488" s="251" t="s">
        <v>40</v>
      </c>
      <c r="O488" s="84"/>
      <c r="P488" s="209">
        <f>O488*H488</f>
        <v>0</v>
      </c>
      <c r="Q488" s="209">
        <v>0</v>
      </c>
      <c r="R488" s="209">
        <f>Q488*H488</f>
        <v>0</v>
      </c>
      <c r="S488" s="209">
        <v>0</v>
      </c>
      <c r="T488" s="210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11" t="s">
        <v>345</v>
      </c>
      <c r="AT488" s="211" t="s">
        <v>228</v>
      </c>
      <c r="AU488" s="211" t="s">
        <v>78</v>
      </c>
      <c r="AY488" s="17" t="s">
        <v>144</v>
      </c>
      <c r="BE488" s="212">
        <f>IF(N488="základní",J488,0)</f>
        <v>0</v>
      </c>
      <c r="BF488" s="212">
        <f>IF(N488="snížená",J488,0)</f>
        <v>0</v>
      </c>
      <c r="BG488" s="212">
        <f>IF(N488="zákl. přenesená",J488,0)</f>
        <v>0</v>
      </c>
      <c r="BH488" s="212">
        <f>IF(N488="sníž. přenesená",J488,0)</f>
        <v>0</v>
      </c>
      <c r="BI488" s="212">
        <f>IF(N488="nulová",J488,0)</f>
        <v>0</v>
      </c>
      <c r="BJ488" s="17" t="s">
        <v>74</v>
      </c>
      <c r="BK488" s="212">
        <f>ROUND(I488*H488,2)</f>
        <v>0</v>
      </c>
      <c r="BL488" s="17" t="s">
        <v>242</v>
      </c>
      <c r="BM488" s="211" t="s">
        <v>723</v>
      </c>
    </row>
    <row r="489" spans="1:47" s="2" customFormat="1" ht="12">
      <c r="A489" s="38"/>
      <c r="B489" s="39"/>
      <c r="C489" s="40"/>
      <c r="D489" s="213" t="s">
        <v>153</v>
      </c>
      <c r="E489" s="40"/>
      <c r="F489" s="214" t="s">
        <v>722</v>
      </c>
      <c r="G489" s="40"/>
      <c r="H489" s="40"/>
      <c r="I489" s="215"/>
      <c r="J489" s="40"/>
      <c r="K489" s="40"/>
      <c r="L489" s="44"/>
      <c r="M489" s="216"/>
      <c r="N489" s="217"/>
      <c r="O489" s="84"/>
      <c r="P489" s="84"/>
      <c r="Q489" s="84"/>
      <c r="R489" s="84"/>
      <c r="S489" s="84"/>
      <c r="T489" s="85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153</v>
      </c>
      <c r="AU489" s="17" t="s">
        <v>78</v>
      </c>
    </row>
    <row r="490" spans="1:65" s="2" customFormat="1" ht="24.15" customHeight="1">
      <c r="A490" s="38"/>
      <c r="B490" s="39"/>
      <c r="C490" s="200" t="s">
        <v>724</v>
      </c>
      <c r="D490" s="200" t="s">
        <v>147</v>
      </c>
      <c r="E490" s="201" t="s">
        <v>725</v>
      </c>
      <c r="F490" s="202" t="s">
        <v>726</v>
      </c>
      <c r="G490" s="203" t="s">
        <v>699</v>
      </c>
      <c r="H490" s="204">
        <v>1</v>
      </c>
      <c r="I490" s="205"/>
      <c r="J490" s="206">
        <f>ROUND(I490*H490,2)</f>
        <v>0</v>
      </c>
      <c r="K490" s="202" t="s">
        <v>151</v>
      </c>
      <c r="L490" s="44"/>
      <c r="M490" s="207" t="s">
        <v>19</v>
      </c>
      <c r="N490" s="208" t="s">
        <v>40</v>
      </c>
      <c r="O490" s="84"/>
      <c r="P490" s="209">
        <f>O490*H490</f>
        <v>0</v>
      </c>
      <c r="Q490" s="209">
        <v>0.0282</v>
      </c>
      <c r="R490" s="209">
        <f>Q490*H490</f>
        <v>0.0282</v>
      </c>
      <c r="S490" s="209">
        <v>0</v>
      </c>
      <c r="T490" s="210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11" t="s">
        <v>242</v>
      </c>
      <c r="AT490" s="211" t="s">
        <v>147</v>
      </c>
      <c r="AU490" s="211" t="s">
        <v>78</v>
      </c>
      <c r="AY490" s="17" t="s">
        <v>144</v>
      </c>
      <c r="BE490" s="212">
        <f>IF(N490="základní",J490,0)</f>
        <v>0</v>
      </c>
      <c r="BF490" s="212">
        <f>IF(N490="snížená",J490,0)</f>
        <v>0</v>
      </c>
      <c r="BG490" s="212">
        <f>IF(N490="zákl. přenesená",J490,0)</f>
        <v>0</v>
      </c>
      <c r="BH490" s="212">
        <f>IF(N490="sníž. přenesená",J490,0)</f>
        <v>0</v>
      </c>
      <c r="BI490" s="212">
        <f>IF(N490="nulová",J490,0)</f>
        <v>0</v>
      </c>
      <c r="BJ490" s="17" t="s">
        <v>74</v>
      </c>
      <c r="BK490" s="212">
        <f>ROUND(I490*H490,2)</f>
        <v>0</v>
      </c>
      <c r="BL490" s="17" t="s">
        <v>242</v>
      </c>
      <c r="BM490" s="211" t="s">
        <v>727</v>
      </c>
    </row>
    <row r="491" spans="1:47" s="2" customFormat="1" ht="12">
      <c r="A491" s="38"/>
      <c r="B491" s="39"/>
      <c r="C491" s="40"/>
      <c r="D491" s="213" t="s">
        <v>153</v>
      </c>
      <c r="E491" s="40"/>
      <c r="F491" s="214" t="s">
        <v>728</v>
      </c>
      <c r="G491" s="40"/>
      <c r="H491" s="40"/>
      <c r="I491" s="215"/>
      <c r="J491" s="40"/>
      <c r="K491" s="40"/>
      <c r="L491" s="44"/>
      <c r="M491" s="216"/>
      <c r="N491" s="217"/>
      <c r="O491" s="84"/>
      <c r="P491" s="84"/>
      <c r="Q491" s="84"/>
      <c r="R491" s="84"/>
      <c r="S491" s="84"/>
      <c r="T491" s="8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153</v>
      </c>
      <c r="AU491" s="17" t="s">
        <v>78</v>
      </c>
    </row>
    <row r="492" spans="1:47" s="2" customFormat="1" ht="12">
      <c r="A492" s="38"/>
      <c r="B492" s="39"/>
      <c r="C492" s="40"/>
      <c r="D492" s="218" t="s">
        <v>155</v>
      </c>
      <c r="E492" s="40"/>
      <c r="F492" s="219" t="s">
        <v>729</v>
      </c>
      <c r="G492" s="40"/>
      <c r="H492" s="40"/>
      <c r="I492" s="215"/>
      <c r="J492" s="40"/>
      <c r="K492" s="40"/>
      <c r="L492" s="44"/>
      <c r="M492" s="216"/>
      <c r="N492" s="217"/>
      <c r="O492" s="84"/>
      <c r="P492" s="84"/>
      <c r="Q492" s="84"/>
      <c r="R492" s="84"/>
      <c r="S492" s="84"/>
      <c r="T492" s="85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155</v>
      </c>
      <c r="AU492" s="17" t="s">
        <v>78</v>
      </c>
    </row>
    <row r="493" spans="1:65" s="2" customFormat="1" ht="24.15" customHeight="1">
      <c r="A493" s="38"/>
      <c r="B493" s="39"/>
      <c r="C493" s="200" t="s">
        <v>591</v>
      </c>
      <c r="D493" s="200" t="s">
        <v>147</v>
      </c>
      <c r="E493" s="201" t="s">
        <v>730</v>
      </c>
      <c r="F493" s="202" t="s">
        <v>731</v>
      </c>
      <c r="G493" s="203" t="s">
        <v>190</v>
      </c>
      <c r="H493" s="204">
        <v>52</v>
      </c>
      <c r="I493" s="205"/>
      <c r="J493" s="206">
        <f>ROUND(I493*H493,2)</f>
        <v>0</v>
      </c>
      <c r="K493" s="202" t="s">
        <v>151</v>
      </c>
      <c r="L493" s="44"/>
      <c r="M493" s="207" t="s">
        <v>19</v>
      </c>
      <c r="N493" s="208" t="s">
        <v>40</v>
      </c>
      <c r="O493" s="84"/>
      <c r="P493" s="209">
        <f>O493*H493</f>
        <v>0</v>
      </c>
      <c r="Q493" s="209">
        <v>0.00019</v>
      </c>
      <c r="R493" s="209">
        <f>Q493*H493</f>
        <v>0.00988</v>
      </c>
      <c r="S493" s="209">
        <v>0</v>
      </c>
      <c r="T493" s="210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11" t="s">
        <v>242</v>
      </c>
      <c r="AT493" s="211" t="s">
        <v>147</v>
      </c>
      <c r="AU493" s="211" t="s">
        <v>78</v>
      </c>
      <c r="AY493" s="17" t="s">
        <v>144</v>
      </c>
      <c r="BE493" s="212">
        <f>IF(N493="základní",J493,0)</f>
        <v>0</v>
      </c>
      <c r="BF493" s="212">
        <f>IF(N493="snížená",J493,0)</f>
        <v>0</v>
      </c>
      <c r="BG493" s="212">
        <f>IF(N493="zákl. přenesená",J493,0)</f>
        <v>0</v>
      </c>
      <c r="BH493" s="212">
        <f>IF(N493="sníž. přenesená",J493,0)</f>
        <v>0</v>
      </c>
      <c r="BI493" s="212">
        <f>IF(N493="nulová",J493,0)</f>
        <v>0</v>
      </c>
      <c r="BJ493" s="17" t="s">
        <v>74</v>
      </c>
      <c r="BK493" s="212">
        <f>ROUND(I493*H493,2)</f>
        <v>0</v>
      </c>
      <c r="BL493" s="17" t="s">
        <v>242</v>
      </c>
      <c r="BM493" s="211" t="s">
        <v>732</v>
      </c>
    </row>
    <row r="494" spans="1:47" s="2" customFormat="1" ht="12">
      <c r="A494" s="38"/>
      <c r="B494" s="39"/>
      <c r="C494" s="40"/>
      <c r="D494" s="213" t="s">
        <v>153</v>
      </c>
      <c r="E494" s="40"/>
      <c r="F494" s="214" t="s">
        <v>733</v>
      </c>
      <c r="G494" s="40"/>
      <c r="H494" s="40"/>
      <c r="I494" s="215"/>
      <c r="J494" s="40"/>
      <c r="K494" s="40"/>
      <c r="L494" s="44"/>
      <c r="M494" s="216"/>
      <c r="N494" s="217"/>
      <c r="O494" s="84"/>
      <c r="P494" s="84"/>
      <c r="Q494" s="84"/>
      <c r="R494" s="84"/>
      <c r="S494" s="84"/>
      <c r="T494" s="85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153</v>
      </c>
      <c r="AU494" s="17" t="s">
        <v>78</v>
      </c>
    </row>
    <row r="495" spans="1:47" s="2" customFormat="1" ht="12">
      <c r="A495" s="38"/>
      <c r="B495" s="39"/>
      <c r="C495" s="40"/>
      <c r="D495" s="218" t="s">
        <v>155</v>
      </c>
      <c r="E495" s="40"/>
      <c r="F495" s="219" t="s">
        <v>734</v>
      </c>
      <c r="G495" s="40"/>
      <c r="H495" s="40"/>
      <c r="I495" s="215"/>
      <c r="J495" s="40"/>
      <c r="K495" s="40"/>
      <c r="L495" s="44"/>
      <c r="M495" s="216"/>
      <c r="N495" s="217"/>
      <c r="O495" s="84"/>
      <c r="P495" s="84"/>
      <c r="Q495" s="84"/>
      <c r="R495" s="84"/>
      <c r="S495" s="84"/>
      <c r="T495" s="85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155</v>
      </c>
      <c r="AU495" s="17" t="s">
        <v>78</v>
      </c>
    </row>
    <row r="496" spans="1:51" s="13" customFormat="1" ht="12">
      <c r="A496" s="13"/>
      <c r="B496" s="220"/>
      <c r="C496" s="221"/>
      <c r="D496" s="213" t="s">
        <v>157</v>
      </c>
      <c r="E496" s="222" t="s">
        <v>19</v>
      </c>
      <c r="F496" s="223" t="s">
        <v>735</v>
      </c>
      <c r="G496" s="221"/>
      <c r="H496" s="224">
        <v>52</v>
      </c>
      <c r="I496" s="225"/>
      <c r="J496" s="221"/>
      <c r="K496" s="221"/>
      <c r="L496" s="226"/>
      <c r="M496" s="227"/>
      <c r="N496" s="228"/>
      <c r="O496" s="228"/>
      <c r="P496" s="228"/>
      <c r="Q496" s="228"/>
      <c r="R496" s="228"/>
      <c r="S496" s="228"/>
      <c r="T496" s="22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0" t="s">
        <v>157</v>
      </c>
      <c r="AU496" s="230" t="s">
        <v>78</v>
      </c>
      <c r="AV496" s="13" t="s">
        <v>78</v>
      </c>
      <c r="AW496" s="13" t="s">
        <v>32</v>
      </c>
      <c r="AX496" s="13" t="s">
        <v>69</v>
      </c>
      <c r="AY496" s="230" t="s">
        <v>144</v>
      </c>
    </row>
    <row r="497" spans="1:65" s="2" customFormat="1" ht="21.75" customHeight="1">
      <c r="A497" s="38"/>
      <c r="B497" s="39"/>
      <c r="C497" s="200" t="s">
        <v>736</v>
      </c>
      <c r="D497" s="200" t="s">
        <v>147</v>
      </c>
      <c r="E497" s="201" t="s">
        <v>737</v>
      </c>
      <c r="F497" s="202" t="s">
        <v>738</v>
      </c>
      <c r="G497" s="203" t="s">
        <v>190</v>
      </c>
      <c r="H497" s="204">
        <v>52</v>
      </c>
      <c r="I497" s="205"/>
      <c r="J497" s="206">
        <f>ROUND(I497*H497,2)</f>
        <v>0</v>
      </c>
      <c r="K497" s="202" t="s">
        <v>151</v>
      </c>
      <c r="L497" s="44"/>
      <c r="M497" s="207" t="s">
        <v>19</v>
      </c>
      <c r="N497" s="208" t="s">
        <v>40</v>
      </c>
      <c r="O497" s="84"/>
      <c r="P497" s="209">
        <f>O497*H497</f>
        <v>0</v>
      </c>
      <c r="Q497" s="209">
        <v>1E-05</v>
      </c>
      <c r="R497" s="209">
        <f>Q497*H497</f>
        <v>0.0005200000000000001</v>
      </c>
      <c r="S497" s="209">
        <v>0</v>
      </c>
      <c r="T497" s="210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11" t="s">
        <v>242</v>
      </c>
      <c r="AT497" s="211" t="s">
        <v>147</v>
      </c>
      <c r="AU497" s="211" t="s">
        <v>78</v>
      </c>
      <c r="AY497" s="17" t="s">
        <v>144</v>
      </c>
      <c r="BE497" s="212">
        <f>IF(N497="základní",J497,0)</f>
        <v>0</v>
      </c>
      <c r="BF497" s="212">
        <f>IF(N497="snížená",J497,0)</f>
        <v>0</v>
      </c>
      <c r="BG497" s="212">
        <f>IF(N497="zákl. přenesená",J497,0)</f>
        <v>0</v>
      </c>
      <c r="BH497" s="212">
        <f>IF(N497="sníž. přenesená",J497,0)</f>
        <v>0</v>
      </c>
      <c r="BI497" s="212">
        <f>IF(N497="nulová",J497,0)</f>
        <v>0</v>
      </c>
      <c r="BJ497" s="17" t="s">
        <v>74</v>
      </c>
      <c r="BK497" s="212">
        <f>ROUND(I497*H497,2)</f>
        <v>0</v>
      </c>
      <c r="BL497" s="17" t="s">
        <v>242</v>
      </c>
      <c r="BM497" s="211" t="s">
        <v>739</v>
      </c>
    </row>
    <row r="498" spans="1:47" s="2" customFormat="1" ht="12">
      <c r="A498" s="38"/>
      <c r="B498" s="39"/>
      <c r="C498" s="40"/>
      <c r="D498" s="213" t="s">
        <v>153</v>
      </c>
      <c r="E498" s="40"/>
      <c r="F498" s="214" t="s">
        <v>740</v>
      </c>
      <c r="G498" s="40"/>
      <c r="H498" s="40"/>
      <c r="I498" s="215"/>
      <c r="J498" s="40"/>
      <c r="K498" s="40"/>
      <c r="L498" s="44"/>
      <c r="M498" s="216"/>
      <c r="N498" s="217"/>
      <c r="O498" s="84"/>
      <c r="P498" s="84"/>
      <c r="Q498" s="84"/>
      <c r="R498" s="84"/>
      <c r="S498" s="84"/>
      <c r="T498" s="85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153</v>
      </c>
      <c r="AU498" s="17" t="s">
        <v>78</v>
      </c>
    </row>
    <row r="499" spans="1:47" s="2" customFormat="1" ht="12">
      <c r="A499" s="38"/>
      <c r="B499" s="39"/>
      <c r="C499" s="40"/>
      <c r="D499" s="218" t="s">
        <v>155</v>
      </c>
      <c r="E499" s="40"/>
      <c r="F499" s="219" t="s">
        <v>741</v>
      </c>
      <c r="G499" s="40"/>
      <c r="H499" s="40"/>
      <c r="I499" s="215"/>
      <c r="J499" s="40"/>
      <c r="K499" s="40"/>
      <c r="L499" s="44"/>
      <c r="M499" s="216"/>
      <c r="N499" s="217"/>
      <c r="O499" s="84"/>
      <c r="P499" s="84"/>
      <c r="Q499" s="84"/>
      <c r="R499" s="84"/>
      <c r="S499" s="84"/>
      <c r="T499" s="85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155</v>
      </c>
      <c r="AU499" s="17" t="s">
        <v>78</v>
      </c>
    </row>
    <row r="500" spans="1:65" s="2" customFormat="1" ht="24.15" customHeight="1">
      <c r="A500" s="38"/>
      <c r="B500" s="39"/>
      <c r="C500" s="200" t="s">
        <v>596</v>
      </c>
      <c r="D500" s="200" t="s">
        <v>147</v>
      </c>
      <c r="E500" s="201" t="s">
        <v>742</v>
      </c>
      <c r="F500" s="202" t="s">
        <v>743</v>
      </c>
      <c r="G500" s="203" t="s">
        <v>150</v>
      </c>
      <c r="H500" s="204">
        <v>0.158</v>
      </c>
      <c r="I500" s="205"/>
      <c r="J500" s="206">
        <f>ROUND(I500*H500,2)</f>
        <v>0</v>
      </c>
      <c r="K500" s="202" t="s">
        <v>151</v>
      </c>
      <c r="L500" s="44"/>
      <c r="M500" s="207" t="s">
        <v>19</v>
      </c>
      <c r="N500" s="208" t="s">
        <v>40</v>
      </c>
      <c r="O500" s="84"/>
      <c r="P500" s="209">
        <f>O500*H500</f>
        <v>0</v>
      </c>
      <c r="Q500" s="209">
        <v>0</v>
      </c>
      <c r="R500" s="209">
        <f>Q500*H500</f>
        <v>0</v>
      </c>
      <c r="S500" s="209">
        <v>0</v>
      </c>
      <c r="T500" s="210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11" t="s">
        <v>242</v>
      </c>
      <c r="AT500" s="211" t="s">
        <v>147</v>
      </c>
      <c r="AU500" s="211" t="s">
        <v>78</v>
      </c>
      <c r="AY500" s="17" t="s">
        <v>144</v>
      </c>
      <c r="BE500" s="212">
        <f>IF(N500="základní",J500,0)</f>
        <v>0</v>
      </c>
      <c r="BF500" s="212">
        <f>IF(N500="snížená",J500,0)</f>
        <v>0</v>
      </c>
      <c r="BG500" s="212">
        <f>IF(N500="zákl. přenesená",J500,0)</f>
        <v>0</v>
      </c>
      <c r="BH500" s="212">
        <f>IF(N500="sníž. přenesená",J500,0)</f>
        <v>0</v>
      </c>
      <c r="BI500" s="212">
        <f>IF(N500="nulová",J500,0)</f>
        <v>0</v>
      </c>
      <c r="BJ500" s="17" t="s">
        <v>74</v>
      </c>
      <c r="BK500" s="212">
        <f>ROUND(I500*H500,2)</f>
        <v>0</v>
      </c>
      <c r="BL500" s="17" t="s">
        <v>242</v>
      </c>
      <c r="BM500" s="211" t="s">
        <v>744</v>
      </c>
    </row>
    <row r="501" spans="1:47" s="2" customFormat="1" ht="12">
      <c r="A501" s="38"/>
      <c r="B501" s="39"/>
      <c r="C501" s="40"/>
      <c r="D501" s="213" t="s">
        <v>153</v>
      </c>
      <c r="E501" s="40"/>
      <c r="F501" s="214" t="s">
        <v>745</v>
      </c>
      <c r="G501" s="40"/>
      <c r="H501" s="40"/>
      <c r="I501" s="215"/>
      <c r="J501" s="40"/>
      <c r="K501" s="40"/>
      <c r="L501" s="44"/>
      <c r="M501" s="216"/>
      <c r="N501" s="217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153</v>
      </c>
      <c r="AU501" s="17" t="s">
        <v>78</v>
      </c>
    </row>
    <row r="502" spans="1:47" s="2" customFormat="1" ht="12">
      <c r="A502" s="38"/>
      <c r="B502" s="39"/>
      <c r="C502" s="40"/>
      <c r="D502" s="218" t="s">
        <v>155</v>
      </c>
      <c r="E502" s="40"/>
      <c r="F502" s="219" t="s">
        <v>746</v>
      </c>
      <c r="G502" s="40"/>
      <c r="H502" s="40"/>
      <c r="I502" s="215"/>
      <c r="J502" s="40"/>
      <c r="K502" s="40"/>
      <c r="L502" s="44"/>
      <c r="M502" s="216"/>
      <c r="N502" s="217"/>
      <c r="O502" s="84"/>
      <c r="P502" s="84"/>
      <c r="Q502" s="84"/>
      <c r="R502" s="84"/>
      <c r="S502" s="84"/>
      <c r="T502" s="85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155</v>
      </c>
      <c r="AU502" s="17" t="s">
        <v>78</v>
      </c>
    </row>
    <row r="503" spans="1:65" s="2" customFormat="1" ht="24.15" customHeight="1">
      <c r="A503" s="38"/>
      <c r="B503" s="39"/>
      <c r="C503" s="200" t="s">
        <v>747</v>
      </c>
      <c r="D503" s="200" t="s">
        <v>147</v>
      </c>
      <c r="E503" s="201" t="s">
        <v>748</v>
      </c>
      <c r="F503" s="202" t="s">
        <v>749</v>
      </c>
      <c r="G503" s="203" t="s">
        <v>150</v>
      </c>
      <c r="H503" s="204">
        <v>0.1</v>
      </c>
      <c r="I503" s="205"/>
      <c r="J503" s="206">
        <f>ROUND(I503*H503,2)</f>
        <v>0</v>
      </c>
      <c r="K503" s="202" t="s">
        <v>151</v>
      </c>
      <c r="L503" s="44"/>
      <c r="M503" s="207" t="s">
        <v>19</v>
      </c>
      <c r="N503" s="208" t="s">
        <v>40</v>
      </c>
      <c r="O503" s="84"/>
      <c r="P503" s="209">
        <f>O503*H503</f>
        <v>0</v>
      </c>
      <c r="Q503" s="209">
        <v>0</v>
      </c>
      <c r="R503" s="209">
        <f>Q503*H503</f>
        <v>0</v>
      </c>
      <c r="S503" s="209">
        <v>0</v>
      </c>
      <c r="T503" s="210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11" t="s">
        <v>242</v>
      </c>
      <c r="AT503" s="211" t="s">
        <v>147</v>
      </c>
      <c r="AU503" s="211" t="s">
        <v>78</v>
      </c>
      <c r="AY503" s="17" t="s">
        <v>144</v>
      </c>
      <c r="BE503" s="212">
        <f>IF(N503="základní",J503,0)</f>
        <v>0</v>
      </c>
      <c r="BF503" s="212">
        <f>IF(N503="snížená",J503,0)</f>
        <v>0</v>
      </c>
      <c r="BG503" s="212">
        <f>IF(N503="zákl. přenesená",J503,0)</f>
        <v>0</v>
      </c>
      <c r="BH503" s="212">
        <f>IF(N503="sníž. přenesená",J503,0)</f>
        <v>0</v>
      </c>
      <c r="BI503" s="212">
        <f>IF(N503="nulová",J503,0)</f>
        <v>0</v>
      </c>
      <c r="BJ503" s="17" t="s">
        <v>74</v>
      </c>
      <c r="BK503" s="212">
        <f>ROUND(I503*H503,2)</f>
        <v>0</v>
      </c>
      <c r="BL503" s="17" t="s">
        <v>242</v>
      </c>
      <c r="BM503" s="211" t="s">
        <v>750</v>
      </c>
    </row>
    <row r="504" spans="1:47" s="2" customFormat="1" ht="12">
      <c r="A504" s="38"/>
      <c r="B504" s="39"/>
      <c r="C504" s="40"/>
      <c r="D504" s="213" t="s">
        <v>153</v>
      </c>
      <c r="E504" s="40"/>
      <c r="F504" s="214" t="s">
        <v>751</v>
      </c>
      <c r="G504" s="40"/>
      <c r="H504" s="40"/>
      <c r="I504" s="215"/>
      <c r="J504" s="40"/>
      <c r="K504" s="40"/>
      <c r="L504" s="44"/>
      <c r="M504" s="216"/>
      <c r="N504" s="217"/>
      <c r="O504" s="84"/>
      <c r="P504" s="84"/>
      <c r="Q504" s="84"/>
      <c r="R504" s="84"/>
      <c r="S504" s="84"/>
      <c r="T504" s="85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153</v>
      </c>
      <c r="AU504" s="17" t="s">
        <v>78</v>
      </c>
    </row>
    <row r="505" spans="1:47" s="2" customFormat="1" ht="12">
      <c r="A505" s="38"/>
      <c r="B505" s="39"/>
      <c r="C505" s="40"/>
      <c r="D505" s="218" t="s">
        <v>155</v>
      </c>
      <c r="E505" s="40"/>
      <c r="F505" s="219" t="s">
        <v>752</v>
      </c>
      <c r="G505" s="40"/>
      <c r="H505" s="40"/>
      <c r="I505" s="215"/>
      <c r="J505" s="40"/>
      <c r="K505" s="40"/>
      <c r="L505" s="44"/>
      <c r="M505" s="216"/>
      <c r="N505" s="217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155</v>
      </c>
      <c r="AU505" s="17" t="s">
        <v>78</v>
      </c>
    </row>
    <row r="506" spans="1:65" s="2" customFormat="1" ht="16.5" customHeight="1">
      <c r="A506" s="38"/>
      <c r="B506" s="39"/>
      <c r="C506" s="200" t="s">
        <v>602</v>
      </c>
      <c r="D506" s="200" t="s">
        <v>147</v>
      </c>
      <c r="E506" s="201" t="s">
        <v>753</v>
      </c>
      <c r="F506" s="202" t="s">
        <v>650</v>
      </c>
      <c r="G506" s="203" t="s">
        <v>495</v>
      </c>
      <c r="H506" s="204">
        <v>1</v>
      </c>
      <c r="I506" s="205"/>
      <c r="J506" s="206">
        <f>ROUND(I506*H506,2)</f>
        <v>0</v>
      </c>
      <c r="K506" s="202" t="s">
        <v>19</v>
      </c>
      <c r="L506" s="44"/>
      <c r="M506" s="207" t="s">
        <v>19</v>
      </c>
      <c r="N506" s="208" t="s">
        <v>40</v>
      </c>
      <c r="O506" s="84"/>
      <c r="P506" s="209">
        <f>O506*H506</f>
        <v>0</v>
      </c>
      <c r="Q506" s="209">
        <v>0</v>
      </c>
      <c r="R506" s="209">
        <f>Q506*H506</f>
        <v>0</v>
      </c>
      <c r="S506" s="209">
        <v>0</v>
      </c>
      <c r="T506" s="210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11" t="s">
        <v>242</v>
      </c>
      <c r="AT506" s="211" t="s">
        <v>147</v>
      </c>
      <c r="AU506" s="211" t="s">
        <v>78</v>
      </c>
      <c r="AY506" s="17" t="s">
        <v>144</v>
      </c>
      <c r="BE506" s="212">
        <f>IF(N506="základní",J506,0)</f>
        <v>0</v>
      </c>
      <c r="BF506" s="212">
        <f>IF(N506="snížená",J506,0)</f>
        <v>0</v>
      </c>
      <c r="BG506" s="212">
        <f>IF(N506="zákl. přenesená",J506,0)</f>
        <v>0</v>
      </c>
      <c r="BH506" s="212">
        <f>IF(N506="sníž. přenesená",J506,0)</f>
        <v>0</v>
      </c>
      <c r="BI506" s="212">
        <f>IF(N506="nulová",J506,0)</f>
        <v>0</v>
      </c>
      <c r="BJ506" s="17" t="s">
        <v>74</v>
      </c>
      <c r="BK506" s="212">
        <f>ROUND(I506*H506,2)</f>
        <v>0</v>
      </c>
      <c r="BL506" s="17" t="s">
        <v>242</v>
      </c>
      <c r="BM506" s="211" t="s">
        <v>754</v>
      </c>
    </row>
    <row r="507" spans="1:47" s="2" customFormat="1" ht="12">
      <c r="A507" s="38"/>
      <c r="B507" s="39"/>
      <c r="C507" s="40"/>
      <c r="D507" s="213" t="s">
        <v>153</v>
      </c>
      <c r="E507" s="40"/>
      <c r="F507" s="214" t="s">
        <v>650</v>
      </c>
      <c r="G507" s="40"/>
      <c r="H507" s="40"/>
      <c r="I507" s="215"/>
      <c r="J507" s="40"/>
      <c r="K507" s="40"/>
      <c r="L507" s="44"/>
      <c r="M507" s="216"/>
      <c r="N507" s="217"/>
      <c r="O507" s="84"/>
      <c r="P507" s="84"/>
      <c r="Q507" s="84"/>
      <c r="R507" s="84"/>
      <c r="S507" s="84"/>
      <c r="T507" s="85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7" t="s">
        <v>153</v>
      </c>
      <c r="AU507" s="17" t="s">
        <v>78</v>
      </c>
    </row>
    <row r="508" spans="1:63" s="12" customFormat="1" ht="22.8" customHeight="1">
      <c r="A508" s="12"/>
      <c r="B508" s="184"/>
      <c r="C508" s="185"/>
      <c r="D508" s="186" t="s">
        <v>68</v>
      </c>
      <c r="E508" s="198" t="s">
        <v>755</v>
      </c>
      <c r="F508" s="198" t="s">
        <v>756</v>
      </c>
      <c r="G508" s="185"/>
      <c r="H508" s="185"/>
      <c r="I508" s="188"/>
      <c r="J508" s="199">
        <f>BK508</f>
        <v>0</v>
      </c>
      <c r="K508" s="185"/>
      <c r="L508" s="190"/>
      <c r="M508" s="191"/>
      <c r="N508" s="192"/>
      <c r="O508" s="192"/>
      <c r="P508" s="193">
        <f>SUM(P509:P559)</f>
        <v>0</v>
      </c>
      <c r="Q508" s="192"/>
      <c r="R508" s="193">
        <f>SUM(R509:R559)</f>
        <v>0.20515</v>
      </c>
      <c r="S508" s="192"/>
      <c r="T508" s="194">
        <f>SUM(T509:T559)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195" t="s">
        <v>78</v>
      </c>
      <c r="AT508" s="196" t="s">
        <v>68</v>
      </c>
      <c r="AU508" s="196" t="s">
        <v>74</v>
      </c>
      <c r="AY508" s="195" t="s">
        <v>144</v>
      </c>
      <c r="BK508" s="197">
        <f>SUM(BK509:BK559)</f>
        <v>0</v>
      </c>
    </row>
    <row r="509" spans="1:65" s="2" customFormat="1" ht="24.15" customHeight="1">
      <c r="A509" s="38"/>
      <c r="B509" s="39"/>
      <c r="C509" s="200" t="s">
        <v>757</v>
      </c>
      <c r="D509" s="200" t="s">
        <v>147</v>
      </c>
      <c r="E509" s="201" t="s">
        <v>758</v>
      </c>
      <c r="F509" s="202" t="s">
        <v>759</v>
      </c>
      <c r="G509" s="203" t="s">
        <v>699</v>
      </c>
      <c r="H509" s="204">
        <v>3</v>
      </c>
      <c r="I509" s="205"/>
      <c r="J509" s="206">
        <f>ROUND(I509*H509,2)</f>
        <v>0</v>
      </c>
      <c r="K509" s="202" t="s">
        <v>151</v>
      </c>
      <c r="L509" s="44"/>
      <c r="M509" s="207" t="s">
        <v>19</v>
      </c>
      <c r="N509" s="208" t="s">
        <v>40</v>
      </c>
      <c r="O509" s="84"/>
      <c r="P509" s="209">
        <f>O509*H509</f>
        <v>0</v>
      </c>
      <c r="Q509" s="209">
        <v>0.01697</v>
      </c>
      <c r="R509" s="209">
        <f>Q509*H509</f>
        <v>0.05091</v>
      </c>
      <c r="S509" s="209">
        <v>0</v>
      </c>
      <c r="T509" s="210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11" t="s">
        <v>242</v>
      </c>
      <c r="AT509" s="211" t="s">
        <v>147</v>
      </c>
      <c r="AU509" s="211" t="s">
        <v>78</v>
      </c>
      <c r="AY509" s="17" t="s">
        <v>144</v>
      </c>
      <c r="BE509" s="212">
        <f>IF(N509="základní",J509,0)</f>
        <v>0</v>
      </c>
      <c r="BF509" s="212">
        <f>IF(N509="snížená",J509,0)</f>
        <v>0</v>
      </c>
      <c r="BG509" s="212">
        <f>IF(N509="zákl. přenesená",J509,0)</f>
        <v>0</v>
      </c>
      <c r="BH509" s="212">
        <f>IF(N509="sníž. přenesená",J509,0)</f>
        <v>0</v>
      </c>
      <c r="BI509" s="212">
        <f>IF(N509="nulová",J509,0)</f>
        <v>0</v>
      </c>
      <c r="BJ509" s="17" t="s">
        <v>74</v>
      </c>
      <c r="BK509" s="212">
        <f>ROUND(I509*H509,2)</f>
        <v>0</v>
      </c>
      <c r="BL509" s="17" t="s">
        <v>242</v>
      </c>
      <c r="BM509" s="211" t="s">
        <v>760</v>
      </c>
    </row>
    <row r="510" spans="1:47" s="2" customFormat="1" ht="12">
      <c r="A510" s="38"/>
      <c r="B510" s="39"/>
      <c r="C510" s="40"/>
      <c r="D510" s="213" t="s">
        <v>153</v>
      </c>
      <c r="E510" s="40"/>
      <c r="F510" s="214" t="s">
        <v>761</v>
      </c>
      <c r="G510" s="40"/>
      <c r="H510" s="40"/>
      <c r="I510" s="215"/>
      <c r="J510" s="40"/>
      <c r="K510" s="40"/>
      <c r="L510" s="44"/>
      <c r="M510" s="216"/>
      <c r="N510" s="217"/>
      <c r="O510" s="84"/>
      <c r="P510" s="84"/>
      <c r="Q510" s="84"/>
      <c r="R510" s="84"/>
      <c r="S510" s="84"/>
      <c r="T510" s="85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153</v>
      </c>
      <c r="AU510" s="17" t="s">
        <v>78</v>
      </c>
    </row>
    <row r="511" spans="1:47" s="2" customFormat="1" ht="12">
      <c r="A511" s="38"/>
      <c r="B511" s="39"/>
      <c r="C511" s="40"/>
      <c r="D511" s="218" t="s">
        <v>155</v>
      </c>
      <c r="E511" s="40"/>
      <c r="F511" s="219" t="s">
        <v>762</v>
      </c>
      <c r="G511" s="40"/>
      <c r="H511" s="40"/>
      <c r="I511" s="215"/>
      <c r="J511" s="40"/>
      <c r="K511" s="40"/>
      <c r="L511" s="44"/>
      <c r="M511" s="216"/>
      <c r="N511" s="217"/>
      <c r="O511" s="84"/>
      <c r="P511" s="84"/>
      <c r="Q511" s="84"/>
      <c r="R511" s="84"/>
      <c r="S511" s="84"/>
      <c r="T511" s="85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155</v>
      </c>
      <c r="AU511" s="17" t="s">
        <v>78</v>
      </c>
    </row>
    <row r="512" spans="1:65" s="2" customFormat="1" ht="24.15" customHeight="1">
      <c r="A512" s="38"/>
      <c r="B512" s="39"/>
      <c r="C512" s="200" t="s">
        <v>607</v>
      </c>
      <c r="D512" s="200" t="s">
        <v>147</v>
      </c>
      <c r="E512" s="201" t="s">
        <v>763</v>
      </c>
      <c r="F512" s="202" t="s">
        <v>764</v>
      </c>
      <c r="G512" s="203" t="s">
        <v>699</v>
      </c>
      <c r="H512" s="204">
        <v>3</v>
      </c>
      <c r="I512" s="205"/>
      <c r="J512" s="206">
        <f>ROUND(I512*H512,2)</f>
        <v>0</v>
      </c>
      <c r="K512" s="202" t="s">
        <v>151</v>
      </c>
      <c r="L512" s="44"/>
      <c r="M512" s="207" t="s">
        <v>19</v>
      </c>
      <c r="N512" s="208" t="s">
        <v>40</v>
      </c>
      <c r="O512" s="84"/>
      <c r="P512" s="209">
        <f>O512*H512</f>
        <v>0</v>
      </c>
      <c r="Q512" s="209">
        <v>0.01497</v>
      </c>
      <c r="R512" s="209">
        <f>Q512*H512</f>
        <v>0.044910000000000005</v>
      </c>
      <c r="S512" s="209">
        <v>0</v>
      </c>
      <c r="T512" s="210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11" t="s">
        <v>242</v>
      </c>
      <c r="AT512" s="211" t="s">
        <v>147</v>
      </c>
      <c r="AU512" s="211" t="s">
        <v>78</v>
      </c>
      <c r="AY512" s="17" t="s">
        <v>144</v>
      </c>
      <c r="BE512" s="212">
        <f>IF(N512="základní",J512,0)</f>
        <v>0</v>
      </c>
      <c r="BF512" s="212">
        <f>IF(N512="snížená",J512,0)</f>
        <v>0</v>
      </c>
      <c r="BG512" s="212">
        <f>IF(N512="zákl. přenesená",J512,0)</f>
        <v>0</v>
      </c>
      <c r="BH512" s="212">
        <f>IF(N512="sníž. přenesená",J512,0)</f>
        <v>0</v>
      </c>
      <c r="BI512" s="212">
        <f>IF(N512="nulová",J512,0)</f>
        <v>0</v>
      </c>
      <c r="BJ512" s="17" t="s">
        <v>74</v>
      </c>
      <c r="BK512" s="212">
        <f>ROUND(I512*H512,2)</f>
        <v>0</v>
      </c>
      <c r="BL512" s="17" t="s">
        <v>242</v>
      </c>
      <c r="BM512" s="211" t="s">
        <v>765</v>
      </c>
    </row>
    <row r="513" spans="1:47" s="2" customFormat="1" ht="12">
      <c r="A513" s="38"/>
      <c r="B513" s="39"/>
      <c r="C513" s="40"/>
      <c r="D513" s="213" t="s">
        <v>153</v>
      </c>
      <c r="E513" s="40"/>
      <c r="F513" s="214" t="s">
        <v>766</v>
      </c>
      <c r="G513" s="40"/>
      <c r="H513" s="40"/>
      <c r="I513" s="215"/>
      <c r="J513" s="40"/>
      <c r="K513" s="40"/>
      <c r="L513" s="44"/>
      <c r="M513" s="216"/>
      <c r="N513" s="217"/>
      <c r="O513" s="84"/>
      <c r="P513" s="84"/>
      <c r="Q513" s="84"/>
      <c r="R513" s="84"/>
      <c r="S513" s="84"/>
      <c r="T513" s="85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153</v>
      </c>
      <c r="AU513" s="17" t="s">
        <v>78</v>
      </c>
    </row>
    <row r="514" spans="1:47" s="2" customFormat="1" ht="12">
      <c r="A514" s="38"/>
      <c r="B514" s="39"/>
      <c r="C514" s="40"/>
      <c r="D514" s="218" t="s">
        <v>155</v>
      </c>
      <c r="E514" s="40"/>
      <c r="F514" s="219" t="s">
        <v>767</v>
      </c>
      <c r="G514" s="40"/>
      <c r="H514" s="40"/>
      <c r="I514" s="215"/>
      <c r="J514" s="40"/>
      <c r="K514" s="40"/>
      <c r="L514" s="44"/>
      <c r="M514" s="216"/>
      <c r="N514" s="217"/>
      <c r="O514" s="84"/>
      <c r="P514" s="84"/>
      <c r="Q514" s="84"/>
      <c r="R514" s="84"/>
      <c r="S514" s="84"/>
      <c r="T514" s="85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155</v>
      </c>
      <c r="AU514" s="17" t="s">
        <v>78</v>
      </c>
    </row>
    <row r="515" spans="1:65" s="2" customFormat="1" ht="24.15" customHeight="1">
      <c r="A515" s="38"/>
      <c r="B515" s="39"/>
      <c r="C515" s="200" t="s">
        <v>768</v>
      </c>
      <c r="D515" s="200" t="s">
        <v>147</v>
      </c>
      <c r="E515" s="201" t="s">
        <v>769</v>
      </c>
      <c r="F515" s="202" t="s">
        <v>770</v>
      </c>
      <c r="G515" s="203" t="s">
        <v>699</v>
      </c>
      <c r="H515" s="204">
        <v>1</v>
      </c>
      <c r="I515" s="205"/>
      <c r="J515" s="206">
        <f>ROUND(I515*H515,2)</f>
        <v>0</v>
      </c>
      <c r="K515" s="202" t="s">
        <v>151</v>
      </c>
      <c r="L515" s="44"/>
      <c r="M515" s="207" t="s">
        <v>19</v>
      </c>
      <c r="N515" s="208" t="s">
        <v>40</v>
      </c>
      <c r="O515" s="84"/>
      <c r="P515" s="209">
        <f>O515*H515</f>
        <v>0</v>
      </c>
      <c r="Q515" s="209">
        <v>0.01689</v>
      </c>
      <c r="R515" s="209">
        <f>Q515*H515</f>
        <v>0.01689</v>
      </c>
      <c r="S515" s="209">
        <v>0</v>
      </c>
      <c r="T515" s="210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11" t="s">
        <v>242</v>
      </c>
      <c r="AT515" s="211" t="s">
        <v>147</v>
      </c>
      <c r="AU515" s="211" t="s">
        <v>78</v>
      </c>
      <c r="AY515" s="17" t="s">
        <v>144</v>
      </c>
      <c r="BE515" s="212">
        <f>IF(N515="základní",J515,0)</f>
        <v>0</v>
      </c>
      <c r="BF515" s="212">
        <f>IF(N515="snížená",J515,0)</f>
        <v>0</v>
      </c>
      <c r="BG515" s="212">
        <f>IF(N515="zákl. přenesená",J515,0)</f>
        <v>0</v>
      </c>
      <c r="BH515" s="212">
        <f>IF(N515="sníž. přenesená",J515,0)</f>
        <v>0</v>
      </c>
      <c r="BI515" s="212">
        <f>IF(N515="nulová",J515,0)</f>
        <v>0</v>
      </c>
      <c r="BJ515" s="17" t="s">
        <v>74</v>
      </c>
      <c r="BK515" s="212">
        <f>ROUND(I515*H515,2)</f>
        <v>0</v>
      </c>
      <c r="BL515" s="17" t="s">
        <v>242</v>
      </c>
      <c r="BM515" s="211" t="s">
        <v>771</v>
      </c>
    </row>
    <row r="516" spans="1:47" s="2" customFormat="1" ht="12">
      <c r="A516" s="38"/>
      <c r="B516" s="39"/>
      <c r="C516" s="40"/>
      <c r="D516" s="213" t="s">
        <v>153</v>
      </c>
      <c r="E516" s="40"/>
      <c r="F516" s="214" t="s">
        <v>772</v>
      </c>
      <c r="G516" s="40"/>
      <c r="H516" s="40"/>
      <c r="I516" s="215"/>
      <c r="J516" s="40"/>
      <c r="K516" s="40"/>
      <c r="L516" s="44"/>
      <c r="M516" s="216"/>
      <c r="N516" s="217"/>
      <c r="O516" s="84"/>
      <c r="P516" s="84"/>
      <c r="Q516" s="84"/>
      <c r="R516" s="84"/>
      <c r="S516" s="84"/>
      <c r="T516" s="85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7" t="s">
        <v>153</v>
      </c>
      <c r="AU516" s="17" t="s">
        <v>78</v>
      </c>
    </row>
    <row r="517" spans="1:47" s="2" customFormat="1" ht="12">
      <c r="A517" s="38"/>
      <c r="B517" s="39"/>
      <c r="C517" s="40"/>
      <c r="D517" s="218" t="s">
        <v>155</v>
      </c>
      <c r="E517" s="40"/>
      <c r="F517" s="219" t="s">
        <v>773</v>
      </c>
      <c r="G517" s="40"/>
      <c r="H517" s="40"/>
      <c r="I517" s="215"/>
      <c r="J517" s="40"/>
      <c r="K517" s="40"/>
      <c r="L517" s="44"/>
      <c r="M517" s="216"/>
      <c r="N517" s="217"/>
      <c r="O517" s="84"/>
      <c r="P517" s="84"/>
      <c r="Q517" s="84"/>
      <c r="R517" s="84"/>
      <c r="S517" s="84"/>
      <c r="T517" s="85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155</v>
      </c>
      <c r="AU517" s="17" t="s">
        <v>78</v>
      </c>
    </row>
    <row r="518" spans="1:65" s="2" customFormat="1" ht="24.15" customHeight="1">
      <c r="A518" s="38"/>
      <c r="B518" s="39"/>
      <c r="C518" s="200" t="s">
        <v>613</v>
      </c>
      <c r="D518" s="200" t="s">
        <v>147</v>
      </c>
      <c r="E518" s="201" t="s">
        <v>774</v>
      </c>
      <c r="F518" s="202" t="s">
        <v>775</v>
      </c>
      <c r="G518" s="203" t="s">
        <v>699</v>
      </c>
      <c r="H518" s="204">
        <v>3</v>
      </c>
      <c r="I518" s="205"/>
      <c r="J518" s="206">
        <f>ROUND(I518*H518,2)</f>
        <v>0</v>
      </c>
      <c r="K518" s="202" t="s">
        <v>151</v>
      </c>
      <c r="L518" s="44"/>
      <c r="M518" s="207" t="s">
        <v>19</v>
      </c>
      <c r="N518" s="208" t="s">
        <v>40</v>
      </c>
      <c r="O518" s="84"/>
      <c r="P518" s="209">
        <f>O518*H518</f>
        <v>0</v>
      </c>
      <c r="Q518" s="209">
        <v>0.00052</v>
      </c>
      <c r="R518" s="209">
        <f>Q518*H518</f>
        <v>0.0015599999999999998</v>
      </c>
      <c r="S518" s="209">
        <v>0</v>
      </c>
      <c r="T518" s="210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11" t="s">
        <v>242</v>
      </c>
      <c r="AT518" s="211" t="s">
        <v>147</v>
      </c>
      <c r="AU518" s="211" t="s">
        <v>78</v>
      </c>
      <c r="AY518" s="17" t="s">
        <v>144</v>
      </c>
      <c r="BE518" s="212">
        <f>IF(N518="základní",J518,0)</f>
        <v>0</v>
      </c>
      <c r="BF518" s="212">
        <f>IF(N518="snížená",J518,0)</f>
        <v>0</v>
      </c>
      <c r="BG518" s="212">
        <f>IF(N518="zákl. přenesená",J518,0)</f>
        <v>0</v>
      </c>
      <c r="BH518" s="212">
        <f>IF(N518="sníž. přenesená",J518,0)</f>
        <v>0</v>
      </c>
      <c r="BI518" s="212">
        <f>IF(N518="nulová",J518,0)</f>
        <v>0</v>
      </c>
      <c r="BJ518" s="17" t="s">
        <v>74</v>
      </c>
      <c r="BK518" s="212">
        <f>ROUND(I518*H518,2)</f>
        <v>0</v>
      </c>
      <c r="BL518" s="17" t="s">
        <v>242</v>
      </c>
      <c r="BM518" s="211" t="s">
        <v>776</v>
      </c>
    </row>
    <row r="519" spans="1:47" s="2" customFormat="1" ht="12">
      <c r="A519" s="38"/>
      <c r="B519" s="39"/>
      <c r="C519" s="40"/>
      <c r="D519" s="213" t="s">
        <v>153</v>
      </c>
      <c r="E519" s="40"/>
      <c r="F519" s="214" t="s">
        <v>777</v>
      </c>
      <c r="G519" s="40"/>
      <c r="H519" s="40"/>
      <c r="I519" s="215"/>
      <c r="J519" s="40"/>
      <c r="K519" s="40"/>
      <c r="L519" s="44"/>
      <c r="M519" s="216"/>
      <c r="N519" s="217"/>
      <c r="O519" s="84"/>
      <c r="P519" s="84"/>
      <c r="Q519" s="84"/>
      <c r="R519" s="84"/>
      <c r="S519" s="84"/>
      <c r="T519" s="85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153</v>
      </c>
      <c r="AU519" s="17" t="s">
        <v>78</v>
      </c>
    </row>
    <row r="520" spans="1:47" s="2" customFormat="1" ht="12">
      <c r="A520" s="38"/>
      <c r="B520" s="39"/>
      <c r="C520" s="40"/>
      <c r="D520" s="218" t="s">
        <v>155</v>
      </c>
      <c r="E520" s="40"/>
      <c r="F520" s="219" t="s">
        <v>778</v>
      </c>
      <c r="G520" s="40"/>
      <c r="H520" s="40"/>
      <c r="I520" s="215"/>
      <c r="J520" s="40"/>
      <c r="K520" s="40"/>
      <c r="L520" s="44"/>
      <c r="M520" s="216"/>
      <c r="N520" s="217"/>
      <c r="O520" s="84"/>
      <c r="P520" s="84"/>
      <c r="Q520" s="84"/>
      <c r="R520" s="84"/>
      <c r="S520" s="84"/>
      <c r="T520" s="85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155</v>
      </c>
      <c r="AU520" s="17" t="s">
        <v>78</v>
      </c>
    </row>
    <row r="521" spans="1:65" s="2" customFormat="1" ht="24.15" customHeight="1">
      <c r="A521" s="38"/>
      <c r="B521" s="39"/>
      <c r="C521" s="200" t="s">
        <v>779</v>
      </c>
      <c r="D521" s="200" t="s">
        <v>147</v>
      </c>
      <c r="E521" s="201" t="s">
        <v>780</v>
      </c>
      <c r="F521" s="202" t="s">
        <v>781</v>
      </c>
      <c r="G521" s="203" t="s">
        <v>699</v>
      </c>
      <c r="H521" s="204">
        <v>5</v>
      </c>
      <c r="I521" s="205"/>
      <c r="J521" s="206">
        <f>ROUND(I521*H521,2)</f>
        <v>0</v>
      </c>
      <c r="K521" s="202" t="s">
        <v>151</v>
      </c>
      <c r="L521" s="44"/>
      <c r="M521" s="207" t="s">
        <v>19</v>
      </c>
      <c r="N521" s="208" t="s">
        <v>40</v>
      </c>
      <c r="O521" s="84"/>
      <c r="P521" s="209">
        <f>O521*H521</f>
        <v>0</v>
      </c>
      <c r="Q521" s="209">
        <v>0.00052</v>
      </c>
      <c r="R521" s="209">
        <f>Q521*H521</f>
        <v>0.0026</v>
      </c>
      <c r="S521" s="209">
        <v>0</v>
      </c>
      <c r="T521" s="210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11" t="s">
        <v>242</v>
      </c>
      <c r="AT521" s="211" t="s">
        <v>147</v>
      </c>
      <c r="AU521" s="211" t="s">
        <v>78</v>
      </c>
      <c r="AY521" s="17" t="s">
        <v>144</v>
      </c>
      <c r="BE521" s="212">
        <f>IF(N521="základní",J521,0)</f>
        <v>0</v>
      </c>
      <c r="BF521" s="212">
        <f>IF(N521="snížená",J521,0)</f>
        <v>0</v>
      </c>
      <c r="BG521" s="212">
        <f>IF(N521="zákl. přenesená",J521,0)</f>
        <v>0</v>
      </c>
      <c r="BH521" s="212">
        <f>IF(N521="sníž. přenesená",J521,0)</f>
        <v>0</v>
      </c>
      <c r="BI521" s="212">
        <f>IF(N521="nulová",J521,0)</f>
        <v>0</v>
      </c>
      <c r="BJ521" s="17" t="s">
        <v>74</v>
      </c>
      <c r="BK521" s="212">
        <f>ROUND(I521*H521,2)</f>
        <v>0</v>
      </c>
      <c r="BL521" s="17" t="s">
        <v>242</v>
      </c>
      <c r="BM521" s="211" t="s">
        <v>782</v>
      </c>
    </row>
    <row r="522" spans="1:47" s="2" customFormat="1" ht="12">
      <c r="A522" s="38"/>
      <c r="B522" s="39"/>
      <c r="C522" s="40"/>
      <c r="D522" s="213" t="s">
        <v>153</v>
      </c>
      <c r="E522" s="40"/>
      <c r="F522" s="214" t="s">
        <v>781</v>
      </c>
      <c r="G522" s="40"/>
      <c r="H522" s="40"/>
      <c r="I522" s="215"/>
      <c r="J522" s="40"/>
      <c r="K522" s="40"/>
      <c r="L522" s="44"/>
      <c r="M522" s="216"/>
      <c r="N522" s="217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153</v>
      </c>
      <c r="AU522" s="17" t="s">
        <v>78</v>
      </c>
    </row>
    <row r="523" spans="1:47" s="2" customFormat="1" ht="12">
      <c r="A523" s="38"/>
      <c r="B523" s="39"/>
      <c r="C523" s="40"/>
      <c r="D523" s="218" t="s">
        <v>155</v>
      </c>
      <c r="E523" s="40"/>
      <c r="F523" s="219" t="s">
        <v>783</v>
      </c>
      <c r="G523" s="40"/>
      <c r="H523" s="40"/>
      <c r="I523" s="215"/>
      <c r="J523" s="40"/>
      <c r="K523" s="40"/>
      <c r="L523" s="44"/>
      <c r="M523" s="216"/>
      <c r="N523" s="217"/>
      <c r="O523" s="84"/>
      <c r="P523" s="84"/>
      <c r="Q523" s="84"/>
      <c r="R523" s="84"/>
      <c r="S523" s="84"/>
      <c r="T523" s="85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155</v>
      </c>
      <c r="AU523" s="17" t="s">
        <v>78</v>
      </c>
    </row>
    <row r="524" spans="1:65" s="2" customFormat="1" ht="33" customHeight="1">
      <c r="A524" s="38"/>
      <c r="B524" s="39"/>
      <c r="C524" s="200" t="s">
        <v>618</v>
      </c>
      <c r="D524" s="200" t="s">
        <v>147</v>
      </c>
      <c r="E524" s="201" t="s">
        <v>784</v>
      </c>
      <c r="F524" s="202" t="s">
        <v>785</v>
      </c>
      <c r="G524" s="203" t="s">
        <v>699</v>
      </c>
      <c r="H524" s="204">
        <v>1</v>
      </c>
      <c r="I524" s="205"/>
      <c r="J524" s="206">
        <f>ROUND(I524*H524,2)</f>
        <v>0</v>
      </c>
      <c r="K524" s="202" t="s">
        <v>151</v>
      </c>
      <c r="L524" s="44"/>
      <c r="M524" s="207" t="s">
        <v>19</v>
      </c>
      <c r="N524" s="208" t="s">
        <v>40</v>
      </c>
      <c r="O524" s="84"/>
      <c r="P524" s="209">
        <f>O524*H524</f>
        <v>0</v>
      </c>
      <c r="Q524" s="209">
        <v>0.00493</v>
      </c>
      <c r="R524" s="209">
        <f>Q524*H524</f>
        <v>0.00493</v>
      </c>
      <c r="S524" s="209">
        <v>0</v>
      </c>
      <c r="T524" s="210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11" t="s">
        <v>242</v>
      </c>
      <c r="AT524" s="211" t="s">
        <v>147</v>
      </c>
      <c r="AU524" s="211" t="s">
        <v>78</v>
      </c>
      <c r="AY524" s="17" t="s">
        <v>144</v>
      </c>
      <c r="BE524" s="212">
        <f>IF(N524="základní",J524,0)</f>
        <v>0</v>
      </c>
      <c r="BF524" s="212">
        <f>IF(N524="snížená",J524,0)</f>
        <v>0</v>
      </c>
      <c r="BG524" s="212">
        <f>IF(N524="zákl. přenesená",J524,0)</f>
        <v>0</v>
      </c>
      <c r="BH524" s="212">
        <f>IF(N524="sníž. přenesená",J524,0)</f>
        <v>0</v>
      </c>
      <c r="BI524" s="212">
        <f>IF(N524="nulová",J524,0)</f>
        <v>0</v>
      </c>
      <c r="BJ524" s="17" t="s">
        <v>74</v>
      </c>
      <c r="BK524" s="212">
        <f>ROUND(I524*H524,2)</f>
        <v>0</v>
      </c>
      <c r="BL524" s="17" t="s">
        <v>242</v>
      </c>
      <c r="BM524" s="211" t="s">
        <v>786</v>
      </c>
    </row>
    <row r="525" spans="1:47" s="2" customFormat="1" ht="12">
      <c r="A525" s="38"/>
      <c r="B525" s="39"/>
      <c r="C525" s="40"/>
      <c r="D525" s="213" t="s">
        <v>153</v>
      </c>
      <c r="E525" s="40"/>
      <c r="F525" s="214" t="s">
        <v>787</v>
      </c>
      <c r="G525" s="40"/>
      <c r="H525" s="40"/>
      <c r="I525" s="215"/>
      <c r="J525" s="40"/>
      <c r="K525" s="40"/>
      <c r="L525" s="44"/>
      <c r="M525" s="216"/>
      <c r="N525" s="217"/>
      <c r="O525" s="84"/>
      <c r="P525" s="84"/>
      <c r="Q525" s="84"/>
      <c r="R525" s="84"/>
      <c r="S525" s="84"/>
      <c r="T525" s="85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153</v>
      </c>
      <c r="AU525" s="17" t="s">
        <v>78</v>
      </c>
    </row>
    <row r="526" spans="1:47" s="2" customFormat="1" ht="12">
      <c r="A526" s="38"/>
      <c r="B526" s="39"/>
      <c r="C526" s="40"/>
      <c r="D526" s="218" t="s">
        <v>155</v>
      </c>
      <c r="E526" s="40"/>
      <c r="F526" s="219" t="s">
        <v>788</v>
      </c>
      <c r="G526" s="40"/>
      <c r="H526" s="40"/>
      <c r="I526" s="215"/>
      <c r="J526" s="40"/>
      <c r="K526" s="40"/>
      <c r="L526" s="44"/>
      <c r="M526" s="216"/>
      <c r="N526" s="217"/>
      <c r="O526" s="84"/>
      <c r="P526" s="84"/>
      <c r="Q526" s="84"/>
      <c r="R526" s="84"/>
      <c r="S526" s="84"/>
      <c r="T526" s="85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T526" s="17" t="s">
        <v>155</v>
      </c>
      <c r="AU526" s="17" t="s">
        <v>78</v>
      </c>
    </row>
    <row r="527" spans="1:65" s="2" customFormat="1" ht="24.15" customHeight="1">
      <c r="A527" s="38"/>
      <c r="B527" s="39"/>
      <c r="C527" s="200" t="s">
        <v>789</v>
      </c>
      <c r="D527" s="200" t="s">
        <v>147</v>
      </c>
      <c r="E527" s="201" t="s">
        <v>790</v>
      </c>
      <c r="F527" s="202" t="s">
        <v>791</v>
      </c>
      <c r="G527" s="203" t="s">
        <v>699</v>
      </c>
      <c r="H527" s="204">
        <v>1</v>
      </c>
      <c r="I527" s="205"/>
      <c r="J527" s="206">
        <f>ROUND(I527*H527,2)</f>
        <v>0</v>
      </c>
      <c r="K527" s="202" t="s">
        <v>151</v>
      </c>
      <c r="L527" s="44"/>
      <c r="M527" s="207" t="s">
        <v>19</v>
      </c>
      <c r="N527" s="208" t="s">
        <v>40</v>
      </c>
      <c r="O527" s="84"/>
      <c r="P527" s="209">
        <f>O527*H527</f>
        <v>0</v>
      </c>
      <c r="Q527" s="209">
        <v>0.01475</v>
      </c>
      <c r="R527" s="209">
        <f>Q527*H527</f>
        <v>0.01475</v>
      </c>
      <c r="S527" s="209">
        <v>0</v>
      </c>
      <c r="T527" s="210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11" t="s">
        <v>242</v>
      </c>
      <c r="AT527" s="211" t="s">
        <v>147</v>
      </c>
      <c r="AU527" s="211" t="s">
        <v>78</v>
      </c>
      <c r="AY527" s="17" t="s">
        <v>144</v>
      </c>
      <c r="BE527" s="212">
        <f>IF(N527="základní",J527,0)</f>
        <v>0</v>
      </c>
      <c r="BF527" s="212">
        <f>IF(N527="snížená",J527,0)</f>
        <v>0</v>
      </c>
      <c r="BG527" s="212">
        <f>IF(N527="zákl. přenesená",J527,0)</f>
        <v>0</v>
      </c>
      <c r="BH527" s="212">
        <f>IF(N527="sníž. přenesená",J527,0)</f>
        <v>0</v>
      </c>
      <c r="BI527" s="212">
        <f>IF(N527="nulová",J527,0)</f>
        <v>0</v>
      </c>
      <c r="BJ527" s="17" t="s">
        <v>74</v>
      </c>
      <c r="BK527" s="212">
        <f>ROUND(I527*H527,2)</f>
        <v>0</v>
      </c>
      <c r="BL527" s="17" t="s">
        <v>242</v>
      </c>
      <c r="BM527" s="211" t="s">
        <v>792</v>
      </c>
    </row>
    <row r="528" spans="1:47" s="2" customFormat="1" ht="12">
      <c r="A528" s="38"/>
      <c r="B528" s="39"/>
      <c r="C528" s="40"/>
      <c r="D528" s="213" t="s">
        <v>153</v>
      </c>
      <c r="E528" s="40"/>
      <c r="F528" s="214" t="s">
        <v>793</v>
      </c>
      <c r="G528" s="40"/>
      <c r="H528" s="40"/>
      <c r="I528" s="215"/>
      <c r="J528" s="40"/>
      <c r="K528" s="40"/>
      <c r="L528" s="44"/>
      <c r="M528" s="216"/>
      <c r="N528" s="217"/>
      <c r="O528" s="84"/>
      <c r="P528" s="84"/>
      <c r="Q528" s="84"/>
      <c r="R528" s="84"/>
      <c r="S528" s="84"/>
      <c r="T528" s="85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T528" s="17" t="s">
        <v>153</v>
      </c>
      <c r="AU528" s="17" t="s">
        <v>78</v>
      </c>
    </row>
    <row r="529" spans="1:47" s="2" customFormat="1" ht="12">
      <c r="A529" s="38"/>
      <c r="B529" s="39"/>
      <c r="C529" s="40"/>
      <c r="D529" s="218" t="s">
        <v>155</v>
      </c>
      <c r="E529" s="40"/>
      <c r="F529" s="219" t="s">
        <v>794</v>
      </c>
      <c r="G529" s="40"/>
      <c r="H529" s="40"/>
      <c r="I529" s="215"/>
      <c r="J529" s="40"/>
      <c r="K529" s="40"/>
      <c r="L529" s="44"/>
      <c r="M529" s="216"/>
      <c r="N529" s="217"/>
      <c r="O529" s="84"/>
      <c r="P529" s="84"/>
      <c r="Q529" s="84"/>
      <c r="R529" s="84"/>
      <c r="S529" s="84"/>
      <c r="T529" s="85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155</v>
      </c>
      <c r="AU529" s="17" t="s">
        <v>78</v>
      </c>
    </row>
    <row r="530" spans="1:65" s="2" customFormat="1" ht="24.15" customHeight="1">
      <c r="A530" s="38"/>
      <c r="B530" s="39"/>
      <c r="C530" s="200" t="s">
        <v>624</v>
      </c>
      <c r="D530" s="200" t="s">
        <v>147</v>
      </c>
      <c r="E530" s="201" t="s">
        <v>795</v>
      </c>
      <c r="F530" s="202" t="s">
        <v>796</v>
      </c>
      <c r="G530" s="203" t="s">
        <v>699</v>
      </c>
      <c r="H530" s="204">
        <v>5</v>
      </c>
      <c r="I530" s="205"/>
      <c r="J530" s="206">
        <f>ROUND(I530*H530,2)</f>
        <v>0</v>
      </c>
      <c r="K530" s="202" t="s">
        <v>151</v>
      </c>
      <c r="L530" s="44"/>
      <c r="M530" s="207" t="s">
        <v>19</v>
      </c>
      <c r="N530" s="208" t="s">
        <v>40</v>
      </c>
      <c r="O530" s="84"/>
      <c r="P530" s="209">
        <f>O530*H530</f>
        <v>0</v>
      </c>
      <c r="Q530" s="209">
        <v>0.01066</v>
      </c>
      <c r="R530" s="209">
        <f>Q530*H530</f>
        <v>0.0533</v>
      </c>
      <c r="S530" s="209">
        <v>0</v>
      </c>
      <c r="T530" s="210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11" t="s">
        <v>242</v>
      </c>
      <c r="AT530" s="211" t="s">
        <v>147</v>
      </c>
      <c r="AU530" s="211" t="s">
        <v>78</v>
      </c>
      <c r="AY530" s="17" t="s">
        <v>144</v>
      </c>
      <c r="BE530" s="212">
        <f>IF(N530="základní",J530,0)</f>
        <v>0</v>
      </c>
      <c r="BF530" s="212">
        <f>IF(N530="snížená",J530,0)</f>
        <v>0</v>
      </c>
      <c r="BG530" s="212">
        <f>IF(N530="zákl. přenesená",J530,0)</f>
        <v>0</v>
      </c>
      <c r="BH530" s="212">
        <f>IF(N530="sníž. přenesená",J530,0)</f>
        <v>0</v>
      </c>
      <c r="BI530" s="212">
        <f>IF(N530="nulová",J530,0)</f>
        <v>0</v>
      </c>
      <c r="BJ530" s="17" t="s">
        <v>74</v>
      </c>
      <c r="BK530" s="212">
        <f>ROUND(I530*H530,2)</f>
        <v>0</v>
      </c>
      <c r="BL530" s="17" t="s">
        <v>242</v>
      </c>
      <c r="BM530" s="211" t="s">
        <v>797</v>
      </c>
    </row>
    <row r="531" spans="1:47" s="2" customFormat="1" ht="12">
      <c r="A531" s="38"/>
      <c r="B531" s="39"/>
      <c r="C531" s="40"/>
      <c r="D531" s="213" t="s">
        <v>153</v>
      </c>
      <c r="E531" s="40"/>
      <c r="F531" s="214" t="s">
        <v>798</v>
      </c>
      <c r="G531" s="40"/>
      <c r="H531" s="40"/>
      <c r="I531" s="215"/>
      <c r="J531" s="40"/>
      <c r="K531" s="40"/>
      <c r="L531" s="44"/>
      <c r="M531" s="216"/>
      <c r="N531" s="217"/>
      <c r="O531" s="84"/>
      <c r="P531" s="84"/>
      <c r="Q531" s="84"/>
      <c r="R531" s="84"/>
      <c r="S531" s="84"/>
      <c r="T531" s="85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153</v>
      </c>
      <c r="AU531" s="17" t="s">
        <v>78</v>
      </c>
    </row>
    <row r="532" spans="1:47" s="2" customFormat="1" ht="12">
      <c r="A532" s="38"/>
      <c r="B532" s="39"/>
      <c r="C532" s="40"/>
      <c r="D532" s="218" t="s">
        <v>155</v>
      </c>
      <c r="E532" s="40"/>
      <c r="F532" s="219" t="s">
        <v>799</v>
      </c>
      <c r="G532" s="40"/>
      <c r="H532" s="40"/>
      <c r="I532" s="215"/>
      <c r="J532" s="40"/>
      <c r="K532" s="40"/>
      <c r="L532" s="44"/>
      <c r="M532" s="216"/>
      <c r="N532" s="217"/>
      <c r="O532" s="84"/>
      <c r="P532" s="84"/>
      <c r="Q532" s="84"/>
      <c r="R532" s="84"/>
      <c r="S532" s="84"/>
      <c r="T532" s="85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T532" s="17" t="s">
        <v>155</v>
      </c>
      <c r="AU532" s="17" t="s">
        <v>78</v>
      </c>
    </row>
    <row r="533" spans="1:51" s="13" customFormat="1" ht="12">
      <c r="A533" s="13"/>
      <c r="B533" s="220"/>
      <c r="C533" s="221"/>
      <c r="D533" s="213" t="s">
        <v>157</v>
      </c>
      <c r="E533" s="222" t="s">
        <v>19</v>
      </c>
      <c r="F533" s="223" t="s">
        <v>800</v>
      </c>
      <c r="G533" s="221"/>
      <c r="H533" s="224">
        <v>5</v>
      </c>
      <c r="I533" s="225"/>
      <c r="J533" s="221"/>
      <c r="K533" s="221"/>
      <c r="L533" s="226"/>
      <c r="M533" s="227"/>
      <c r="N533" s="228"/>
      <c r="O533" s="228"/>
      <c r="P533" s="228"/>
      <c r="Q533" s="228"/>
      <c r="R533" s="228"/>
      <c r="S533" s="228"/>
      <c r="T533" s="22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0" t="s">
        <v>157</v>
      </c>
      <c r="AU533" s="230" t="s">
        <v>78</v>
      </c>
      <c r="AV533" s="13" t="s">
        <v>78</v>
      </c>
      <c r="AW533" s="13" t="s">
        <v>32</v>
      </c>
      <c r="AX533" s="13" t="s">
        <v>69</v>
      </c>
      <c r="AY533" s="230" t="s">
        <v>144</v>
      </c>
    </row>
    <row r="534" spans="1:65" s="2" customFormat="1" ht="24.15" customHeight="1">
      <c r="A534" s="38"/>
      <c r="B534" s="39"/>
      <c r="C534" s="200" t="s">
        <v>801</v>
      </c>
      <c r="D534" s="200" t="s">
        <v>147</v>
      </c>
      <c r="E534" s="201" t="s">
        <v>802</v>
      </c>
      <c r="F534" s="202" t="s">
        <v>803</v>
      </c>
      <c r="G534" s="203" t="s">
        <v>699</v>
      </c>
      <c r="H534" s="204">
        <v>12</v>
      </c>
      <c r="I534" s="205"/>
      <c r="J534" s="206">
        <f>ROUND(I534*H534,2)</f>
        <v>0</v>
      </c>
      <c r="K534" s="202" t="s">
        <v>151</v>
      </c>
      <c r="L534" s="44"/>
      <c r="M534" s="207" t="s">
        <v>19</v>
      </c>
      <c r="N534" s="208" t="s">
        <v>40</v>
      </c>
      <c r="O534" s="84"/>
      <c r="P534" s="209">
        <f>O534*H534</f>
        <v>0</v>
      </c>
      <c r="Q534" s="209">
        <v>0.00024</v>
      </c>
      <c r="R534" s="209">
        <f>Q534*H534</f>
        <v>0.00288</v>
      </c>
      <c r="S534" s="209">
        <v>0</v>
      </c>
      <c r="T534" s="210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11" t="s">
        <v>242</v>
      </c>
      <c r="AT534" s="211" t="s">
        <v>147</v>
      </c>
      <c r="AU534" s="211" t="s">
        <v>78</v>
      </c>
      <c r="AY534" s="17" t="s">
        <v>144</v>
      </c>
      <c r="BE534" s="212">
        <f>IF(N534="základní",J534,0)</f>
        <v>0</v>
      </c>
      <c r="BF534" s="212">
        <f>IF(N534="snížená",J534,0)</f>
        <v>0</v>
      </c>
      <c r="BG534" s="212">
        <f>IF(N534="zákl. přenesená",J534,0)</f>
        <v>0</v>
      </c>
      <c r="BH534" s="212">
        <f>IF(N534="sníž. přenesená",J534,0)</f>
        <v>0</v>
      </c>
      <c r="BI534" s="212">
        <f>IF(N534="nulová",J534,0)</f>
        <v>0</v>
      </c>
      <c r="BJ534" s="17" t="s">
        <v>74</v>
      </c>
      <c r="BK534" s="212">
        <f>ROUND(I534*H534,2)</f>
        <v>0</v>
      </c>
      <c r="BL534" s="17" t="s">
        <v>242</v>
      </c>
      <c r="BM534" s="211" t="s">
        <v>804</v>
      </c>
    </row>
    <row r="535" spans="1:47" s="2" customFormat="1" ht="12">
      <c r="A535" s="38"/>
      <c r="B535" s="39"/>
      <c r="C535" s="40"/>
      <c r="D535" s="213" t="s">
        <v>153</v>
      </c>
      <c r="E535" s="40"/>
      <c r="F535" s="214" t="s">
        <v>805</v>
      </c>
      <c r="G535" s="40"/>
      <c r="H535" s="40"/>
      <c r="I535" s="215"/>
      <c r="J535" s="40"/>
      <c r="K535" s="40"/>
      <c r="L535" s="44"/>
      <c r="M535" s="216"/>
      <c r="N535" s="217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153</v>
      </c>
      <c r="AU535" s="17" t="s">
        <v>78</v>
      </c>
    </row>
    <row r="536" spans="1:47" s="2" customFormat="1" ht="12">
      <c r="A536" s="38"/>
      <c r="B536" s="39"/>
      <c r="C536" s="40"/>
      <c r="D536" s="218" t="s">
        <v>155</v>
      </c>
      <c r="E536" s="40"/>
      <c r="F536" s="219" t="s">
        <v>806</v>
      </c>
      <c r="G536" s="40"/>
      <c r="H536" s="40"/>
      <c r="I536" s="215"/>
      <c r="J536" s="40"/>
      <c r="K536" s="40"/>
      <c r="L536" s="44"/>
      <c r="M536" s="216"/>
      <c r="N536" s="217"/>
      <c r="O536" s="84"/>
      <c r="P536" s="84"/>
      <c r="Q536" s="84"/>
      <c r="R536" s="84"/>
      <c r="S536" s="84"/>
      <c r="T536" s="85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155</v>
      </c>
      <c r="AU536" s="17" t="s">
        <v>78</v>
      </c>
    </row>
    <row r="537" spans="1:51" s="13" customFormat="1" ht="12">
      <c r="A537" s="13"/>
      <c r="B537" s="220"/>
      <c r="C537" s="221"/>
      <c r="D537" s="213" t="s">
        <v>157</v>
      </c>
      <c r="E537" s="222" t="s">
        <v>19</v>
      </c>
      <c r="F537" s="223" t="s">
        <v>807</v>
      </c>
      <c r="G537" s="221"/>
      <c r="H537" s="224">
        <v>12</v>
      </c>
      <c r="I537" s="225"/>
      <c r="J537" s="221"/>
      <c r="K537" s="221"/>
      <c r="L537" s="226"/>
      <c r="M537" s="227"/>
      <c r="N537" s="228"/>
      <c r="O537" s="228"/>
      <c r="P537" s="228"/>
      <c r="Q537" s="228"/>
      <c r="R537" s="228"/>
      <c r="S537" s="228"/>
      <c r="T537" s="22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0" t="s">
        <v>157</v>
      </c>
      <c r="AU537" s="230" t="s">
        <v>78</v>
      </c>
      <c r="AV537" s="13" t="s">
        <v>78</v>
      </c>
      <c r="AW537" s="13" t="s">
        <v>32</v>
      </c>
      <c r="AX537" s="13" t="s">
        <v>69</v>
      </c>
      <c r="AY537" s="230" t="s">
        <v>144</v>
      </c>
    </row>
    <row r="538" spans="1:51" s="14" customFormat="1" ht="12">
      <c r="A538" s="14"/>
      <c r="B538" s="231"/>
      <c r="C538" s="232"/>
      <c r="D538" s="213" t="s">
        <v>157</v>
      </c>
      <c r="E538" s="233" t="s">
        <v>19</v>
      </c>
      <c r="F538" s="234" t="s">
        <v>159</v>
      </c>
      <c r="G538" s="232"/>
      <c r="H538" s="235">
        <v>12</v>
      </c>
      <c r="I538" s="236"/>
      <c r="J538" s="232"/>
      <c r="K538" s="232"/>
      <c r="L538" s="237"/>
      <c r="M538" s="238"/>
      <c r="N538" s="239"/>
      <c r="O538" s="239"/>
      <c r="P538" s="239"/>
      <c r="Q538" s="239"/>
      <c r="R538" s="239"/>
      <c r="S538" s="239"/>
      <c r="T538" s="24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1" t="s">
        <v>157</v>
      </c>
      <c r="AU538" s="241" t="s">
        <v>78</v>
      </c>
      <c r="AV538" s="14" t="s">
        <v>152</v>
      </c>
      <c r="AW538" s="14" t="s">
        <v>32</v>
      </c>
      <c r="AX538" s="14" t="s">
        <v>74</v>
      </c>
      <c r="AY538" s="241" t="s">
        <v>144</v>
      </c>
    </row>
    <row r="539" spans="1:65" s="2" customFormat="1" ht="16.5" customHeight="1">
      <c r="A539" s="38"/>
      <c r="B539" s="39"/>
      <c r="C539" s="200" t="s">
        <v>629</v>
      </c>
      <c r="D539" s="200" t="s">
        <v>147</v>
      </c>
      <c r="E539" s="201" t="s">
        <v>808</v>
      </c>
      <c r="F539" s="202" t="s">
        <v>809</v>
      </c>
      <c r="G539" s="203" t="s">
        <v>218</v>
      </c>
      <c r="H539" s="204">
        <v>1</v>
      </c>
      <c r="I539" s="205"/>
      <c r="J539" s="206">
        <f>ROUND(I539*H539,2)</f>
        <v>0</v>
      </c>
      <c r="K539" s="202" t="s">
        <v>151</v>
      </c>
      <c r="L539" s="44"/>
      <c r="M539" s="207" t="s">
        <v>19</v>
      </c>
      <c r="N539" s="208" t="s">
        <v>40</v>
      </c>
      <c r="O539" s="84"/>
      <c r="P539" s="209">
        <f>O539*H539</f>
        <v>0</v>
      </c>
      <c r="Q539" s="209">
        <v>0.00109</v>
      </c>
      <c r="R539" s="209">
        <f>Q539*H539</f>
        <v>0.00109</v>
      </c>
      <c r="S539" s="209">
        <v>0</v>
      </c>
      <c r="T539" s="210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11" t="s">
        <v>242</v>
      </c>
      <c r="AT539" s="211" t="s">
        <v>147</v>
      </c>
      <c r="AU539" s="211" t="s">
        <v>78</v>
      </c>
      <c r="AY539" s="17" t="s">
        <v>144</v>
      </c>
      <c r="BE539" s="212">
        <f>IF(N539="základní",J539,0)</f>
        <v>0</v>
      </c>
      <c r="BF539" s="212">
        <f>IF(N539="snížená",J539,0)</f>
        <v>0</v>
      </c>
      <c r="BG539" s="212">
        <f>IF(N539="zákl. přenesená",J539,0)</f>
        <v>0</v>
      </c>
      <c r="BH539" s="212">
        <f>IF(N539="sníž. přenesená",J539,0)</f>
        <v>0</v>
      </c>
      <c r="BI539" s="212">
        <f>IF(N539="nulová",J539,0)</f>
        <v>0</v>
      </c>
      <c r="BJ539" s="17" t="s">
        <v>74</v>
      </c>
      <c r="BK539" s="212">
        <f>ROUND(I539*H539,2)</f>
        <v>0</v>
      </c>
      <c r="BL539" s="17" t="s">
        <v>242</v>
      </c>
      <c r="BM539" s="211" t="s">
        <v>810</v>
      </c>
    </row>
    <row r="540" spans="1:47" s="2" customFormat="1" ht="12">
      <c r="A540" s="38"/>
      <c r="B540" s="39"/>
      <c r="C540" s="40"/>
      <c r="D540" s="213" t="s">
        <v>153</v>
      </c>
      <c r="E540" s="40"/>
      <c r="F540" s="214" t="s">
        <v>811</v>
      </c>
      <c r="G540" s="40"/>
      <c r="H540" s="40"/>
      <c r="I540" s="215"/>
      <c r="J540" s="40"/>
      <c r="K540" s="40"/>
      <c r="L540" s="44"/>
      <c r="M540" s="216"/>
      <c r="N540" s="217"/>
      <c r="O540" s="84"/>
      <c r="P540" s="84"/>
      <c r="Q540" s="84"/>
      <c r="R540" s="84"/>
      <c r="S540" s="84"/>
      <c r="T540" s="85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153</v>
      </c>
      <c r="AU540" s="17" t="s">
        <v>78</v>
      </c>
    </row>
    <row r="541" spans="1:47" s="2" customFormat="1" ht="12">
      <c r="A541" s="38"/>
      <c r="B541" s="39"/>
      <c r="C541" s="40"/>
      <c r="D541" s="218" t="s">
        <v>155</v>
      </c>
      <c r="E541" s="40"/>
      <c r="F541" s="219" t="s">
        <v>812</v>
      </c>
      <c r="G541" s="40"/>
      <c r="H541" s="40"/>
      <c r="I541" s="215"/>
      <c r="J541" s="40"/>
      <c r="K541" s="40"/>
      <c r="L541" s="44"/>
      <c r="M541" s="216"/>
      <c r="N541" s="217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155</v>
      </c>
      <c r="AU541" s="17" t="s">
        <v>78</v>
      </c>
    </row>
    <row r="542" spans="1:65" s="2" customFormat="1" ht="24.15" customHeight="1">
      <c r="A542" s="38"/>
      <c r="B542" s="39"/>
      <c r="C542" s="200" t="s">
        <v>813</v>
      </c>
      <c r="D542" s="200" t="s">
        <v>147</v>
      </c>
      <c r="E542" s="201" t="s">
        <v>814</v>
      </c>
      <c r="F542" s="202" t="s">
        <v>815</v>
      </c>
      <c r="G542" s="203" t="s">
        <v>699</v>
      </c>
      <c r="H542" s="204">
        <v>2</v>
      </c>
      <c r="I542" s="205"/>
      <c r="J542" s="206">
        <f>ROUND(I542*H542,2)</f>
        <v>0</v>
      </c>
      <c r="K542" s="202" t="s">
        <v>151</v>
      </c>
      <c r="L542" s="44"/>
      <c r="M542" s="207" t="s">
        <v>19</v>
      </c>
      <c r="N542" s="208" t="s">
        <v>40</v>
      </c>
      <c r="O542" s="84"/>
      <c r="P542" s="209">
        <f>O542*H542</f>
        <v>0</v>
      </c>
      <c r="Q542" s="209">
        <v>0.0018</v>
      </c>
      <c r="R542" s="209">
        <f>Q542*H542</f>
        <v>0.0036</v>
      </c>
      <c r="S542" s="209">
        <v>0</v>
      </c>
      <c r="T542" s="210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11" t="s">
        <v>242</v>
      </c>
      <c r="AT542" s="211" t="s">
        <v>147</v>
      </c>
      <c r="AU542" s="211" t="s">
        <v>78</v>
      </c>
      <c r="AY542" s="17" t="s">
        <v>144</v>
      </c>
      <c r="BE542" s="212">
        <f>IF(N542="základní",J542,0)</f>
        <v>0</v>
      </c>
      <c r="BF542" s="212">
        <f>IF(N542="snížená",J542,0)</f>
        <v>0</v>
      </c>
      <c r="BG542" s="212">
        <f>IF(N542="zákl. přenesená",J542,0)</f>
        <v>0</v>
      </c>
      <c r="BH542" s="212">
        <f>IF(N542="sníž. přenesená",J542,0)</f>
        <v>0</v>
      </c>
      <c r="BI542" s="212">
        <f>IF(N542="nulová",J542,0)</f>
        <v>0</v>
      </c>
      <c r="BJ542" s="17" t="s">
        <v>74</v>
      </c>
      <c r="BK542" s="212">
        <f>ROUND(I542*H542,2)</f>
        <v>0</v>
      </c>
      <c r="BL542" s="17" t="s">
        <v>242</v>
      </c>
      <c r="BM542" s="211" t="s">
        <v>816</v>
      </c>
    </row>
    <row r="543" spans="1:47" s="2" customFormat="1" ht="12">
      <c r="A543" s="38"/>
      <c r="B543" s="39"/>
      <c r="C543" s="40"/>
      <c r="D543" s="213" t="s">
        <v>153</v>
      </c>
      <c r="E543" s="40"/>
      <c r="F543" s="214" t="s">
        <v>817</v>
      </c>
      <c r="G543" s="40"/>
      <c r="H543" s="40"/>
      <c r="I543" s="215"/>
      <c r="J543" s="40"/>
      <c r="K543" s="40"/>
      <c r="L543" s="44"/>
      <c r="M543" s="216"/>
      <c r="N543" s="217"/>
      <c r="O543" s="84"/>
      <c r="P543" s="84"/>
      <c r="Q543" s="84"/>
      <c r="R543" s="84"/>
      <c r="S543" s="84"/>
      <c r="T543" s="85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7" t="s">
        <v>153</v>
      </c>
      <c r="AU543" s="17" t="s">
        <v>78</v>
      </c>
    </row>
    <row r="544" spans="1:47" s="2" customFormat="1" ht="12">
      <c r="A544" s="38"/>
      <c r="B544" s="39"/>
      <c r="C544" s="40"/>
      <c r="D544" s="218" t="s">
        <v>155</v>
      </c>
      <c r="E544" s="40"/>
      <c r="F544" s="219" t="s">
        <v>818</v>
      </c>
      <c r="G544" s="40"/>
      <c r="H544" s="40"/>
      <c r="I544" s="215"/>
      <c r="J544" s="40"/>
      <c r="K544" s="40"/>
      <c r="L544" s="44"/>
      <c r="M544" s="216"/>
      <c r="N544" s="217"/>
      <c r="O544" s="84"/>
      <c r="P544" s="84"/>
      <c r="Q544" s="84"/>
      <c r="R544" s="84"/>
      <c r="S544" s="84"/>
      <c r="T544" s="85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155</v>
      </c>
      <c r="AU544" s="17" t="s">
        <v>78</v>
      </c>
    </row>
    <row r="545" spans="1:65" s="2" customFormat="1" ht="16.5" customHeight="1">
      <c r="A545" s="38"/>
      <c r="B545" s="39"/>
      <c r="C545" s="200" t="s">
        <v>635</v>
      </c>
      <c r="D545" s="200" t="s">
        <v>147</v>
      </c>
      <c r="E545" s="201" t="s">
        <v>819</v>
      </c>
      <c r="F545" s="202" t="s">
        <v>820</v>
      </c>
      <c r="G545" s="203" t="s">
        <v>699</v>
      </c>
      <c r="H545" s="204">
        <v>3</v>
      </c>
      <c r="I545" s="205"/>
      <c r="J545" s="206">
        <f>ROUND(I545*H545,2)</f>
        <v>0</v>
      </c>
      <c r="K545" s="202" t="s">
        <v>151</v>
      </c>
      <c r="L545" s="44"/>
      <c r="M545" s="207" t="s">
        <v>19</v>
      </c>
      <c r="N545" s="208" t="s">
        <v>40</v>
      </c>
      <c r="O545" s="84"/>
      <c r="P545" s="209">
        <f>O545*H545</f>
        <v>0</v>
      </c>
      <c r="Q545" s="209">
        <v>0.00184</v>
      </c>
      <c r="R545" s="209">
        <f>Q545*H545</f>
        <v>0.005520000000000001</v>
      </c>
      <c r="S545" s="209">
        <v>0</v>
      </c>
      <c r="T545" s="210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11" t="s">
        <v>242</v>
      </c>
      <c r="AT545" s="211" t="s">
        <v>147</v>
      </c>
      <c r="AU545" s="211" t="s">
        <v>78</v>
      </c>
      <c r="AY545" s="17" t="s">
        <v>144</v>
      </c>
      <c r="BE545" s="212">
        <f>IF(N545="základní",J545,0)</f>
        <v>0</v>
      </c>
      <c r="BF545" s="212">
        <f>IF(N545="snížená",J545,0)</f>
        <v>0</v>
      </c>
      <c r="BG545" s="212">
        <f>IF(N545="zákl. přenesená",J545,0)</f>
        <v>0</v>
      </c>
      <c r="BH545" s="212">
        <f>IF(N545="sníž. přenesená",J545,0)</f>
        <v>0</v>
      </c>
      <c r="BI545" s="212">
        <f>IF(N545="nulová",J545,0)</f>
        <v>0</v>
      </c>
      <c r="BJ545" s="17" t="s">
        <v>74</v>
      </c>
      <c r="BK545" s="212">
        <f>ROUND(I545*H545,2)</f>
        <v>0</v>
      </c>
      <c r="BL545" s="17" t="s">
        <v>242</v>
      </c>
      <c r="BM545" s="211" t="s">
        <v>821</v>
      </c>
    </row>
    <row r="546" spans="1:47" s="2" customFormat="1" ht="12">
      <c r="A546" s="38"/>
      <c r="B546" s="39"/>
      <c r="C546" s="40"/>
      <c r="D546" s="213" t="s">
        <v>153</v>
      </c>
      <c r="E546" s="40"/>
      <c r="F546" s="214" t="s">
        <v>822</v>
      </c>
      <c r="G546" s="40"/>
      <c r="H546" s="40"/>
      <c r="I546" s="215"/>
      <c r="J546" s="40"/>
      <c r="K546" s="40"/>
      <c r="L546" s="44"/>
      <c r="M546" s="216"/>
      <c r="N546" s="217"/>
      <c r="O546" s="84"/>
      <c r="P546" s="84"/>
      <c r="Q546" s="84"/>
      <c r="R546" s="84"/>
      <c r="S546" s="84"/>
      <c r="T546" s="85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153</v>
      </c>
      <c r="AU546" s="17" t="s">
        <v>78</v>
      </c>
    </row>
    <row r="547" spans="1:47" s="2" customFormat="1" ht="12">
      <c r="A547" s="38"/>
      <c r="B547" s="39"/>
      <c r="C547" s="40"/>
      <c r="D547" s="218" t="s">
        <v>155</v>
      </c>
      <c r="E547" s="40"/>
      <c r="F547" s="219" t="s">
        <v>823</v>
      </c>
      <c r="G547" s="40"/>
      <c r="H547" s="40"/>
      <c r="I547" s="215"/>
      <c r="J547" s="40"/>
      <c r="K547" s="40"/>
      <c r="L547" s="44"/>
      <c r="M547" s="216"/>
      <c r="N547" s="217"/>
      <c r="O547" s="84"/>
      <c r="P547" s="84"/>
      <c r="Q547" s="84"/>
      <c r="R547" s="84"/>
      <c r="S547" s="84"/>
      <c r="T547" s="85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155</v>
      </c>
      <c r="AU547" s="17" t="s">
        <v>78</v>
      </c>
    </row>
    <row r="548" spans="1:65" s="2" customFormat="1" ht="16.5" customHeight="1">
      <c r="A548" s="38"/>
      <c r="B548" s="39"/>
      <c r="C548" s="200" t="s">
        <v>824</v>
      </c>
      <c r="D548" s="200" t="s">
        <v>147</v>
      </c>
      <c r="E548" s="201" t="s">
        <v>825</v>
      </c>
      <c r="F548" s="202" t="s">
        <v>826</v>
      </c>
      <c r="G548" s="203" t="s">
        <v>699</v>
      </c>
      <c r="H548" s="204">
        <v>1</v>
      </c>
      <c r="I548" s="205"/>
      <c r="J548" s="206">
        <f>ROUND(I548*H548,2)</f>
        <v>0</v>
      </c>
      <c r="K548" s="202" t="s">
        <v>151</v>
      </c>
      <c r="L548" s="44"/>
      <c r="M548" s="207" t="s">
        <v>19</v>
      </c>
      <c r="N548" s="208" t="s">
        <v>40</v>
      </c>
      <c r="O548" s="84"/>
      <c r="P548" s="209">
        <f>O548*H548</f>
        <v>0</v>
      </c>
      <c r="Q548" s="209">
        <v>0.00184</v>
      </c>
      <c r="R548" s="209">
        <f>Q548*H548</f>
        <v>0.00184</v>
      </c>
      <c r="S548" s="209">
        <v>0</v>
      </c>
      <c r="T548" s="210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11" t="s">
        <v>242</v>
      </c>
      <c r="AT548" s="211" t="s">
        <v>147</v>
      </c>
      <c r="AU548" s="211" t="s">
        <v>78</v>
      </c>
      <c r="AY548" s="17" t="s">
        <v>144</v>
      </c>
      <c r="BE548" s="212">
        <f>IF(N548="základní",J548,0)</f>
        <v>0</v>
      </c>
      <c r="BF548" s="212">
        <f>IF(N548="snížená",J548,0)</f>
        <v>0</v>
      </c>
      <c r="BG548" s="212">
        <f>IF(N548="zákl. přenesená",J548,0)</f>
        <v>0</v>
      </c>
      <c r="BH548" s="212">
        <f>IF(N548="sníž. přenesená",J548,0)</f>
        <v>0</v>
      </c>
      <c r="BI548" s="212">
        <f>IF(N548="nulová",J548,0)</f>
        <v>0</v>
      </c>
      <c r="BJ548" s="17" t="s">
        <v>74</v>
      </c>
      <c r="BK548" s="212">
        <f>ROUND(I548*H548,2)</f>
        <v>0</v>
      </c>
      <c r="BL548" s="17" t="s">
        <v>242</v>
      </c>
      <c r="BM548" s="211" t="s">
        <v>827</v>
      </c>
    </row>
    <row r="549" spans="1:47" s="2" customFormat="1" ht="12">
      <c r="A549" s="38"/>
      <c r="B549" s="39"/>
      <c r="C549" s="40"/>
      <c r="D549" s="213" t="s">
        <v>153</v>
      </c>
      <c r="E549" s="40"/>
      <c r="F549" s="214" t="s">
        <v>826</v>
      </c>
      <c r="G549" s="40"/>
      <c r="H549" s="40"/>
      <c r="I549" s="215"/>
      <c r="J549" s="40"/>
      <c r="K549" s="40"/>
      <c r="L549" s="44"/>
      <c r="M549" s="216"/>
      <c r="N549" s="217"/>
      <c r="O549" s="84"/>
      <c r="P549" s="84"/>
      <c r="Q549" s="84"/>
      <c r="R549" s="84"/>
      <c r="S549" s="84"/>
      <c r="T549" s="85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153</v>
      </c>
      <c r="AU549" s="17" t="s">
        <v>78</v>
      </c>
    </row>
    <row r="550" spans="1:47" s="2" customFormat="1" ht="12">
      <c r="A550" s="38"/>
      <c r="B550" s="39"/>
      <c r="C550" s="40"/>
      <c r="D550" s="218" t="s">
        <v>155</v>
      </c>
      <c r="E550" s="40"/>
      <c r="F550" s="219" t="s">
        <v>828</v>
      </c>
      <c r="G550" s="40"/>
      <c r="H550" s="40"/>
      <c r="I550" s="215"/>
      <c r="J550" s="40"/>
      <c r="K550" s="40"/>
      <c r="L550" s="44"/>
      <c r="M550" s="216"/>
      <c r="N550" s="217"/>
      <c r="O550" s="84"/>
      <c r="P550" s="84"/>
      <c r="Q550" s="84"/>
      <c r="R550" s="84"/>
      <c r="S550" s="84"/>
      <c r="T550" s="85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T550" s="17" t="s">
        <v>155</v>
      </c>
      <c r="AU550" s="17" t="s">
        <v>78</v>
      </c>
    </row>
    <row r="551" spans="1:65" s="2" customFormat="1" ht="16.5" customHeight="1">
      <c r="A551" s="38"/>
      <c r="B551" s="39"/>
      <c r="C551" s="200" t="s">
        <v>640</v>
      </c>
      <c r="D551" s="200" t="s">
        <v>147</v>
      </c>
      <c r="E551" s="201" t="s">
        <v>829</v>
      </c>
      <c r="F551" s="202" t="s">
        <v>830</v>
      </c>
      <c r="G551" s="203" t="s">
        <v>218</v>
      </c>
      <c r="H551" s="204">
        <v>1</v>
      </c>
      <c r="I551" s="205"/>
      <c r="J551" s="206">
        <f>ROUND(I551*H551,2)</f>
        <v>0</v>
      </c>
      <c r="K551" s="202" t="s">
        <v>151</v>
      </c>
      <c r="L551" s="44"/>
      <c r="M551" s="207" t="s">
        <v>19</v>
      </c>
      <c r="N551" s="208" t="s">
        <v>40</v>
      </c>
      <c r="O551" s="84"/>
      <c r="P551" s="209">
        <f>O551*H551</f>
        <v>0</v>
      </c>
      <c r="Q551" s="209">
        <v>0.00037</v>
      </c>
      <c r="R551" s="209">
        <f>Q551*H551</f>
        <v>0.00037</v>
      </c>
      <c r="S551" s="209">
        <v>0</v>
      </c>
      <c r="T551" s="210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11" t="s">
        <v>242</v>
      </c>
      <c r="AT551" s="211" t="s">
        <v>147</v>
      </c>
      <c r="AU551" s="211" t="s">
        <v>78</v>
      </c>
      <c r="AY551" s="17" t="s">
        <v>144</v>
      </c>
      <c r="BE551" s="212">
        <f>IF(N551="základní",J551,0)</f>
        <v>0</v>
      </c>
      <c r="BF551" s="212">
        <f>IF(N551="snížená",J551,0)</f>
        <v>0</v>
      </c>
      <c r="BG551" s="212">
        <f>IF(N551="zákl. přenesená",J551,0)</f>
        <v>0</v>
      </c>
      <c r="BH551" s="212">
        <f>IF(N551="sníž. přenesená",J551,0)</f>
        <v>0</v>
      </c>
      <c r="BI551" s="212">
        <f>IF(N551="nulová",J551,0)</f>
        <v>0</v>
      </c>
      <c r="BJ551" s="17" t="s">
        <v>74</v>
      </c>
      <c r="BK551" s="212">
        <f>ROUND(I551*H551,2)</f>
        <v>0</v>
      </c>
      <c r="BL551" s="17" t="s">
        <v>242</v>
      </c>
      <c r="BM551" s="211" t="s">
        <v>831</v>
      </c>
    </row>
    <row r="552" spans="1:47" s="2" customFormat="1" ht="12">
      <c r="A552" s="38"/>
      <c r="B552" s="39"/>
      <c r="C552" s="40"/>
      <c r="D552" s="213" t="s">
        <v>153</v>
      </c>
      <c r="E552" s="40"/>
      <c r="F552" s="214" t="s">
        <v>832</v>
      </c>
      <c r="G552" s="40"/>
      <c r="H552" s="40"/>
      <c r="I552" s="215"/>
      <c r="J552" s="40"/>
      <c r="K552" s="40"/>
      <c r="L552" s="44"/>
      <c r="M552" s="216"/>
      <c r="N552" s="217"/>
      <c r="O552" s="84"/>
      <c r="P552" s="84"/>
      <c r="Q552" s="84"/>
      <c r="R552" s="84"/>
      <c r="S552" s="84"/>
      <c r="T552" s="85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153</v>
      </c>
      <c r="AU552" s="17" t="s">
        <v>78</v>
      </c>
    </row>
    <row r="553" spans="1:47" s="2" customFormat="1" ht="12">
      <c r="A553" s="38"/>
      <c r="B553" s="39"/>
      <c r="C553" s="40"/>
      <c r="D553" s="218" t="s">
        <v>155</v>
      </c>
      <c r="E553" s="40"/>
      <c r="F553" s="219" t="s">
        <v>833</v>
      </c>
      <c r="G553" s="40"/>
      <c r="H553" s="40"/>
      <c r="I553" s="215"/>
      <c r="J553" s="40"/>
      <c r="K553" s="40"/>
      <c r="L553" s="44"/>
      <c r="M553" s="216"/>
      <c r="N553" s="217"/>
      <c r="O553" s="84"/>
      <c r="P553" s="84"/>
      <c r="Q553" s="84"/>
      <c r="R553" s="84"/>
      <c r="S553" s="84"/>
      <c r="T553" s="85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T553" s="17" t="s">
        <v>155</v>
      </c>
      <c r="AU553" s="17" t="s">
        <v>78</v>
      </c>
    </row>
    <row r="554" spans="1:65" s="2" customFormat="1" ht="24.15" customHeight="1">
      <c r="A554" s="38"/>
      <c r="B554" s="39"/>
      <c r="C554" s="200" t="s">
        <v>834</v>
      </c>
      <c r="D554" s="200" t="s">
        <v>147</v>
      </c>
      <c r="E554" s="201" t="s">
        <v>835</v>
      </c>
      <c r="F554" s="202" t="s">
        <v>836</v>
      </c>
      <c r="G554" s="203" t="s">
        <v>150</v>
      </c>
      <c r="H554" s="204">
        <v>0.149</v>
      </c>
      <c r="I554" s="205"/>
      <c r="J554" s="206">
        <f>ROUND(I554*H554,2)</f>
        <v>0</v>
      </c>
      <c r="K554" s="202" t="s">
        <v>151</v>
      </c>
      <c r="L554" s="44"/>
      <c r="M554" s="207" t="s">
        <v>19</v>
      </c>
      <c r="N554" s="208" t="s">
        <v>40</v>
      </c>
      <c r="O554" s="84"/>
      <c r="P554" s="209">
        <f>O554*H554</f>
        <v>0</v>
      </c>
      <c r="Q554" s="209">
        <v>0</v>
      </c>
      <c r="R554" s="209">
        <f>Q554*H554</f>
        <v>0</v>
      </c>
      <c r="S554" s="209">
        <v>0</v>
      </c>
      <c r="T554" s="210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11" t="s">
        <v>242</v>
      </c>
      <c r="AT554" s="211" t="s">
        <v>147</v>
      </c>
      <c r="AU554" s="211" t="s">
        <v>78</v>
      </c>
      <c r="AY554" s="17" t="s">
        <v>144</v>
      </c>
      <c r="BE554" s="212">
        <f>IF(N554="základní",J554,0)</f>
        <v>0</v>
      </c>
      <c r="BF554" s="212">
        <f>IF(N554="snížená",J554,0)</f>
        <v>0</v>
      </c>
      <c r="BG554" s="212">
        <f>IF(N554="zákl. přenesená",J554,0)</f>
        <v>0</v>
      </c>
      <c r="BH554" s="212">
        <f>IF(N554="sníž. přenesená",J554,0)</f>
        <v>0</v>
      </c>
      <c r="BI554" s="212">
        <f>IF(N554="nulová",J554,0)</f>
        <v>0</v>
      </c>
      <c r="BJ554" s="17" t="s">
        <v>74</v>
      </c>
      <c r="BK554" s="212">
        <f>ROUND(I554*H554,2)</f>
        <v>0</v>
      </c>
      <c r="BL554" s="17" t="s">
        <v>242</v>
      </c>
      <c r="BM554" s="211" t="s">
        <v>837</v>
      </c>
    </row>
    <row r="555" spans="1:47" s="2" customFormat="1" ht="12">
      <c r="A555" s="38"/>
      <c r="B555" s="39"/>
      <c r="C555" s="40"/>
      <c r="D555" s="213" t="s">
        <v>153</v>
      </c>
      <c r="E555" s="40"/>
      <c r="F555" s="214" t="s">
        <v>838</v>
      </c>
      <c r="G555" s="40"/>
      <c r="H555" s="40"/>
      <c r="I555" s="215"/>
      <c r="J555" s="40"/>
      <c r="K555" s="40"/>
      <c r="L555" s="44"/>
      <c r="M555" s="216"/>
      <c r="N555" s="217"/>
      <c r="O555" s="84"/>
      <c r="P555" s="84"/>
      <c r="Q555" s="84"/>
      <c r="R555" s="84"/>
      <c r="S555" s="84"/>
      <c r="T555" s="85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153</v>
      </c>
      <c r="AU555" s="17" t="s">
        <v>78</v>
      </c>
    </row>
    <row r="556" spans="1:47" s="2" customFormat="1" ht="12">
      <c r="A556" s="38"/>
      <c r="B556" s="39"/>
      <c r="C556" s="40"/>
      <c r="D556" s="218" t="s">
        <v>155</v>
      </c>
      <c r="E556" s="40"/>
      <c r="F556" s="219" t="s">
        <v>839</v>
      </c>
      <c r="G556" s="40"/>
      <c r="H556" s="40"/>
      <c r="I556" s="215"/>
      <c r="J556" s="40"/>
      <c r="K556" s="40"/>
      <c r="L556" s="44"/>
      <c r="M556" s="216"/>
      <c r="N556" s="217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155</v>
      </c>
      <c r="AU556" s="17" t="s">
        <v>78</v>
      </c>
    </row>
    <row r="557" spans="1:65" s="2" customFormat="1" ht="24.15" customHeight="1">
      <c r="A557" s="38"/>
      <c r="B557" s="39"/>
      <c r="C557" s="200" t="s">
        <v>651</v>
      </c>
      <c r="D557" s="200" t="s">
        <v>147</v>
      </c>
      <c r="E557" s="201" t="s">
        <v>840</v>
      </c>
      <c r="F557" s="202" t="s">
        <v>841</v>
      </c>
      <c r="G557" s="203" t="s">
        <v>150</v>
      </c>
      <c r="H557" s="204">
        <v>0.205</v>
      </c>
      <c r="I557" s="205"/>
      <c r="J557" s="206">
        <f>ROUND(I557*H557,2)</f>
        <v>0</v>
      </c>
      <c r="K557" s="202" t="s">
        <v>151</v>
      </c>
      <c r="L557" s="44"/>
      <c r="M557" s="207" t="s">
        <v>19</v>
      </c>
      <c r="N557" s="208" t="s">
        <v>40</v>
      </c>
      <c r="O557" s="84"/>
      <c r="P557" s="209">
        <f>O557*H557</f>
        <v>0</v>
      </c>
      <c r="Q557" s="209">
        <v>0</v>
      </c>
      <c r="R557" s="209">
        <f>Q557*H557</f>
        <v>0</v>
      </c>
      <c r="S557" s="209">
        <v>0</v>
      </c>
      <c r="T557" s="210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11" t="s">
        <v>242</v>
      </c>
      <c r="AT557" s="211" t="s">
        <v>147</v>
      </c>
      <c r="AU557" s="211" t="s">
        <v>78</v>
      </c>
      <c r="AY557" s="17" t="s">
        <v>144</v>
      </c>
      <c r="BE557" s="212">
        <f>IF(N557="základní",J557,0)</f>
        <v>0</v>
      </c>
      <c r="BF557" s="212">
        <f>IF(N557="snížená",J557,0)</f>
        <v>0</v>
      </c>
      <c r="BG557" s="212">
        <f>IF(N557="zákl. přenesená",J557,0)</f>
        <v>0</v>
      </c>
      <c r="BH557" s="212">
        <f>IF(N557="sníž. přenesená",J557,0)</f>
        <v>0</v>
      </c>
      <c r="BI557" s="212">
        <f>IF(N557="nulová",J557,0)</f>
        <v>0</v>
      </c>
      <c r="BJ557" s="17" t="s">
        <v>74</v>
      </c>
      <c r="BK557" s="212">
        <f>ROUND(I557*H557,2)</f>
        <v>0</v>
      </c>
      <c r="BL557" s="17" t="s">
        <v>242</v>
      </c>
      <c r="BM557" s="211" t="s">
        <v>842</v>
      </c>
    </row>
    <row r="558" spans="1:47" s="2" customFormat="1" ht="12">
      <c r="A558" s="38"/>
      <c r="B558" s="39"/>
      <c r="C558" s="40"/>
      <c r="D558" s="213" t="s">
        <v>153</v>
      </c>
      <c r="E558" s="40"/>
      <c r="F558" s="214" t="s">
        <v>843</v>
      </c>
      <c r="G558" s="40"/>
      <c r="H558" s="40"/>
      <c r="I558" s="215"/>
      <c r="J558" s="40"/>
      <c r="K558" s="40"/>
      <c r="L558" s="44"/>
      <c r="M558" s="216"/>
      <c r="N558" s="217"/>
      <c r="O558" s="84"/>
      <c r="P558" s="84"/>
      <c r="Q558" s="84"/>
      <c r="R558" s="84"/>
      <c r="S558" s="84"/>
      <c r="T558" s="85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153</v>
      </c>
      <c r="AU558" s="17" t="s">
        <v>78</v>
      </c>
    </row>
    <row r="559" spans="1:47" s="2" customFormat="1" ht="12">
      <c r="A559" s="38"/>
      <c r="B559" s="39"/>
      <c r="C559" s="40"/>
      <c r="D559" s="218" t="s">
        <v>155</v>
      </c>
      <c r="E559" s="40"/>
      <c r="F559" s="219" t="s">
        <v>844</v>
      </c>
      <c r="G559" s="40"/>
      <c r="H559" s="40"/>
      <c r="I559" s="215"/>
      <c r="J559" s="40"/>
      <c r="K559" s="40"/>
      <c r="L559" s="44"/>
      <c r="M559" s="216"/>
      <c r="N559" s="217"/>
      <c r="O559" s="84"/>
      <c r="P559" s="84"/>
      <c r="Q559" s="84"/>
      <c r="R559" s="84"/>
      <c r="S559" s="84"/>
      <c r="T559" s="85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T559" s="17" t="s">
        <v>155</v>
      </c>
      <c r="AU559" s="17" t="s">
        <v>78</v>
      </c>
    </row>
    <row r="560" spans="1:63" s="12" customFormat="1" ht="22.8" customHeight="1">
      <c r="A560" s="12"/>
      <c r="B560" s="184"/>
      <c r="C560" s="185"/>
      <c r="D560" s="186" t="s">
        <v>68</v>
      </c>
      <c r="E560" s="198" t="s">
        <v>845</v>
      </c>
      <c r="F560" s="198" t="s">
        <v>846</v>
      </c>
      <c r="G560" s="185"/>
      <c r="H560" s="185"/>
      <c r="I560" s="188"/>
      <c r="J560" s="199">
        <f>BK560</f>
        <v>0</v>
      </c>
      <c r="K560" s="185"/>
      <c r="L560" s="190"/>
      <c r="M560" s="191"/>
      <c r="N560" s="192"/>
      <c r="O560" s="192"/>
      <c r="P560" s="193">
        <f>SUM(P561:P575)</f>
        <v>0</v>
      </c>
      <c r="Q560" s="192"/>
      <c r="R560" s="193">
        <f>SUM(R561:R575)</f>
        <v>0.06595000000000001</v>
      </c>
      <c r="S560" s="192"/>
      <c r="T560" s="194">
        <f>SUM(T561:T575)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195" t="s">
        <v>78</v>
      </c>
      <c r="AT560" s="196" t="s">
        <v>68</v>
      </c>
      <c r="AU560" s="196" t="s">
        <v>74</v>
      </c>
      <c r="AY560" s="195" t="s">
        <v>144</v>
      </c>
      <c r="BK560" s="197">
        <f>SUM(BK561:BK575)</f>
        <v>0</v>
      </c>
    </row>
    <row r="561" spans="1:65" s="2" customFormat="1" ht="24.15" customHeight="1">
      <c r="A561" s="38"/>
      <c r="B561" s="39"/>
      <c r="C561" s="200" t="s">
        <v>847</v>
      </c>
      <c r="D561" s="200" t="s">
        <v>147</v>
      </c>
      <c r="E561" s="201" t="s">
        <v>848</v>
      </c>
      <c r="F561" s="202" t="s">
        <v>849</v>
      </c>
      <c r="G561" s="203" t="s">
        <v>699</v>
      </c>
      <c r="H561" s="204">
        <v>1</v>
      </c>
      <c r="I561" s="205"/>
      <c r="J561" s="206">
        <f>ROUND(I561*H561,2)</f>
        <v>0</v>
      </c>
      <c r="K561" s="202" t="s">
        <v>151</v>
      </c>
      <c r="L561" s="44"/>
      <c r="M561" s="207" t="s">
        <v>19</v>
      </c>
      <c r="N561" s="208" t="s">
        <v>40</v>
      </c>
      <c r="O561" s="84"/>
      <c r="P561" s="209">
        <f>O561*H561</f>
        <v>0</v>
      </c>
      <c r="Q561" s="209">
        <v>0.014</v>
      </c>
      <c r="R561" s="209">
        <f>Q561*H561</f>
        <v>0.014</v>
      </c>
      <c r="S561" s="209">
        <v>0</v>
      </c>
      <c r="T561" s="210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11" t="s">
        <v>242</v>
      </c>
      <c r="AT561" s="211" t="s">
        <v>147</v>
      </c>
      <c r="AU561" s="211" t="s">
        <v>78</v>
      </c>
      <c r="AY561" s="17" t="s">
        <v>144</v>
      </c>
      <c r="BE561" s="212">
        <f>IF(N561="základní",J561,0)</f>
        <v>0</v>
      </c>
      <c r="BF561" s="212">
        <f>IF(N561="snížená",J561,0)</f>
        <v>0</v>
      </c>
      <c r="BG561" s="212">
        <f>IF(N561="zákl. přenesená",J561,0)</f>
        <v>0</v>
      </c>
      <c r="BH561" s="212">
        <f>IF(N561="sníž. přenesená",J561,0)</f>
        <v>0</v>
      </c>
      <c r="BI561" s="212">
        <f>IF(N561="nulová",J561,0)</f>
        <v>0</v>
      </c>
      <c r="BJ561" s="17" t="s">
        <v>74</v>
      </c>
      <c r="BK561" s="212">
        <f>ROUND(I561*H561,2)</f>
        <v>0</v>
      </c>
      <c r="BL561" s="17" t="s">
        <v>242</v>
      </c>
      <c r="BM561" s="211" t="s">
        <v>850</v>
      </c>
    </row>
    <row r="562" spans="1:47" s="2" customFormat="1" ht="12">
      <c r="A562" s="38"/>
      <c r="B562" s="39"/>
      <c r="C562" s="40"/>
      <c r="D562" s="213" t="s">
        <v>153</v>
      </c>
      <c r="E562" s="40"/>
      <c r="F562" s="214" t="s">
        <v>851</v>
      </c>
      <c r="G562" s="40"/>
      <c r="H562" s="40"/>
      <c r="I562" s="215"/>
      <c r="J562" s="40"/>
      <c r="K562" s="40"/>
      <c r="L562" s="44"/>
      <c r="M562" s="216"/>
      <c r="N562" s="217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153</v>
      </c>
      <c r="AU562" s="17" t="s">
        <v>78</v>
      </c>
    </row>
    <row r="563" spans="1:47" s="2" customFormat="1" ht="12">
      <c r="A563" s="38"/>
      <c r="B563" s="39"/>
      <c r="C563" s="40"/>
      <c r="D563" s="218" t="s">
        <v>155</v>
      </c>
      <c r="E563" s="40"/>
      <c r="F563" s="219" t="s">
        <v>852</v>
      </c>
      <c r="G563" s="40"/>
      <c r="H563" s="40"/>
      <c r="I563" s="215"/>
      <c r="J563" s="40"/>
      <c r="K563" s="40"/>
      <c r="L563" s="44"/>
      <c r="M563" s="216"/>
      <c r="N563" s="217"/>
      <c r="O563" s="84"/>
      <c r="P563" s="84"/>
      <c r="Q563" s="84"/>
      <c r="R563" s="84"/>
      <c r="S563" s="84"/>
      <c r="T563" s="85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155</v>
      </c>
      <c r="AU563" s="17" t="s">
        <v>78</v>
      </c>
    </row>
    <row r="564" spans="1:65" s="2" customFormat="1" ht="33" customHeight="1">
      <c r="A564" s="38"/>
      <c r="B564" s="39"/>
      <c r="C564" s="200" t="s">
        <v>657</v>
      </c>
      <c r="D564" s="200" t="s">
        <v>147</v>
      </c>
      <c r="E564" s="201" t="s">
        <v>853</v>
      </c>
      <c r="F564" s="202" t="s">
        <v>854</v>
      </c>
      <c r="G564" s="203" t="s">
        <v>699</v>
      </c>
      <c r="H564" s="204">
        <v>3</v>
      </c>
      <c r="I564" s="205"/>
      <c r="J564" s="206">
        <f>ROUND(I564*H564,2)</f>
        <v>0</v>
      </c>
      <c r="K564" s="202" t="s">
        <v>151</v>
      </c>
      <c r="L564" s="44"/>
      <c r="M564" s="207" t="s">
        <v>19</v>
      </c>
      <c r="N564" s="208" t="s">
        <v>40</v>
      </c>
      <c r="O564" s="84"/>
      <c r="P564" s="209">
        <f>O564*H564</f>
        <v>0</v>
      </c>
      <c r="Q564" s="209">
        <v>0.01665</v>
      </c>
      <c r="R564" s="209">
        <f>Q564*H564</f>
        <v>0.04995000000000001</v>
      </c>
      <c r="S564" s="209">
        <v>0</v>
      </c>
      <c r="T564" s="210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11" t="s">
        <v>242</v>
      </c>
      <c r="AT564" s="211" t="s">
        <v>147</v>
      </c>
      <c r="AU564" s="211" t="s">
        <v>78</v>
      </c>
      <c r="AY564" s="17" t="s">
        <v>144</v>
      </c>
      <c r="BE564" s="212">
        <f>IF(N564="základní",J564,0)</f>
        <v>0</v>
      </c>
      <c r="BF564" s="212">
        <f>IF(N564="snížená",J564,0)</f>
        <v>0</v>
      </c>
      <c r="BG564" s="212">
        <f>IF(N564="zákl. přenesená",J564,0)</f>
        <v>0</v>
      </c>
      <c r="BH564" s="212">
        <f>IF(N564="sníž. přenesená",J564,0)</f>
        <v>0</v>
      </c>
      <c r="BI564" s="212">
        <f>IF(N564="nulová",J564,0)</f>
        <v>0</v>
      </c>
      <c r="BJ564" s="17" t="s">
        <v>74</v>
      </c>
      <c r="BK564" s="212">
        <f>ROUND(I564*H564,2)</f>
        <v>0</v>
      </c>
      <c r="BL564" s="17" t="s">
        <v>242</v>
      </c>
      <c r="BM564" s="211" t="s">
        <v>855</v>
      </c>
    </row>
    <row r="565" spans="1:47" s="2" customFormat="1" ht="12">
      <c r="A565" s="38"/>
      <c r="B565" s="39"/>
      <c r="C565" s="40"/>
      <c r="D565" s="213" t="s">
        <v>153</v>
      </c>
      <c r="E565" s="40"/>
      <c r="F565" s="214" t="s">
        <v>856</v>
      </c>
      <c r="G565" s="40"/>
      <c r="H565" s="40"/>
      <c r="I565" s="215"/>
      <c r="J565" s="40"/>
      <c r="K565" s="40"/>
      <c r="L565" s="44"/>
      <c r="M565" s="216"/>
      <c r="N565" s="217"/>
      <c r="O565" s="84"/>
      <c r="P565" s="84"/>
      <c r="Q565" s="84"/>
      <c r="R565" s="84"/>
      <c r="S565" s="84"/>
      <c r="T565" s="85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T565" s="17" t="s">
        <v>153</v>
      </c>
      <c r="AU565" s="17" t="s">
        <v>78</v>
      </c>
    </row>
    <row r="566" spans="1:47" s="2" customFormat="1" ht="12">
      <c r="A566" s="38"/>
      <c r="B566" s="39"/>
      <c r="C566" s="40"/>
      <c r="D566" s="218" t="s">
        <v>155</v>
      </c>
      <c r="E566" s="40"/>
      <c r="F566" s="219" t="s">
        <v>857</v>
      </c>
      <c r="G566" s="40"/>
      <c r="H566" s="40"/>
      <c r="I566" s="215"/>
      <c r="J566" s="40"/>
      <c r="K566" s="40"/>
      <c r="L566" s="44"/>
      <c r="M566" s="216"/>
      <c r="N566" s="217"/>
      <c r="O566" s="84"/>
      <c r="P566" s="84"/>
      <c r="Q566" s="84"/>
      <c r="R566" s="84"/>
      <c r="S566" s="84"/>
      <c r="T566" s="85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155</v>
      </c>
      <c r="AU566" s="17" t="s">
        <v>78</v>
      </c>
    </row>
    <row r="567" spans="1:65" s="2" customFormat="1" ht="16.5" customHeight="1">
      <c r="A567" s="38"/>
      <c r="B567" s="39"/>
      <c r="C567" s="200" t="s">
        <v>858</v>
      </c>
      <c r="D567" s="200" t="s">
        <v>147</v>
      </c>
      <c r="E567" s="201" t="s">
        <v>859</v>
      </c>
      <c r="F567" s="202" t="s">
        <v>860</v>
      </c>
      <c r="G567" s="203" t="s">
        <v>699</v>
      </c>
      <c r="H567" s="204">
        <v>4</v>
      </c>
      <c r="I567" s="205"/>
      <c r="J567" s="206">
        <f>ROUND(I567*H567,2)</f>
        <v>0</v>
      </c>
      <c r="K567" s="202" t="s">
        <v>151</v>
      </c>
      <c r="L567" s="44"/>
      <c r="M567" s="207" t="s">
        <v>19</v>
      </c>
      <c r="N567" s="208" t="s">
        <v>40</v>
      </c>
      <c r="O567" s="84"/>
      <c r="P567" s="209">
        <f>O567*H567</f>
        <v>0</v>
      </c>
      <c r="Q567" s="209">
        <v>0.0005</v>
      </c>
      <c r="R567" s="209">
        <f>Q567*H567</f>
        <v>0.002</v>
      </c>
      <c r="S567" s="209">
        <v>0</v>
      </c>
      <c r="T567" s="210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11" t="s">
        <v>242</v>
      </c>
      <c r="AT567" s="211" t="s">
        <v>147</v>
      </c>
      <c r="AU567" s="211" t="s">
        <v>78</v>
      </c>
      <c r="AY567" s="17" t="s">
        <v>144</v>
      </c>
      <c r="BE567" s="212">
        <f>IF(N567="základní",J567,0)</f>
        <v>0</v>
      </c>
      <c r="BF567" s="212">
        <f>IF(N567="snížená",J567,0)</f>
        <v>0</v>
      </c>
      <c r="BG567" s="212">
        <f>IF(N567="zákl. přenesená",J567,0)</f>
        <v>0</v>
      </c>
      <c r="BH567" s="212">
        <f>IF(N567="sníž. přenesená",J567,0)</f>
        <v>0</v>
      </c>
      <c r="BI567" s="212">
        <f>IF(N567="nulová",J567,0)</f>
        <v>0</v>
      </c>
      <c r="BJ567" s="17" t="s">
        <v>74</v>
      </c>
      <c r="BK567" s="212">
        <f>ROUND(I567*H567,2)</f>
        <v>0</v>
      </c>
      <c r="BL567" s="17" t="s">
        <v>242</v>
      </c>
      <c r="BM567" s="211" t="s">
        <v>861</v>
      </c>
    </row>
    <row r="568" spans="1:47" s="2" customFormat="1" ht="12">
      <c r="A568" s="38"/>
      <c r="B568" s="39"/>
      <c r="C568" s="40"/>
      <c r="D568" s="213" t="s">
        <v>153</v>
      </c>
      <c r="E568" s="40"/>
      <c r="F568" s="214" t="s">
        <v>862</v>
      </c>
      <c r="G568" s="40"/>
      <c r="H568" s="40"/>
      <c r="I568" s="215"/>
      <c r="J568" s="40"/>
      <c r="K568" s="40"/>
      <c r="L568" s="44"/>
      <c r="M568" s="216"/>
      <c r="N568" s="217"/>
      <c r="O568" s="84"/>
      <c r="P568" s="84"/>
      <c r="Q568" s="84"/>
      <c r="R568" s="84"/>
      <c r="S568" s="84"/>
      <c r="T568" s="85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7" t="s">
        <v>153</v>
      </c>
      <c r="AU568" s="17" t="s">
        <v>78</v>
      </c>
    </row>
    <row r="569" spans="1:47" s="2" customFormat="1" ht="12">
      <c r="A569" s="38"/>
      <c r="B569" s="39"/>
      <c r="C569" s="40"/>
      <c r="D569" s="218" t="s">
        <v>155</v>
      </c>
      <c r="E569" s="40"/>
      <c r="F569" s="219" t="s">
        <v>863</v>
      </c>
      <c r="G569" s="40"/>
      <c r="H569" s="40"/>
      <c r="I569" s="215"/>
      <c r="J569" s="40"/>
      <c r="K569" s="40"/>
      <c r="L569" s="44"/>
      <c r="M569" s="216"/>
      <c r="N569" s="217"/>
      <c r="O569" s="84"/>
      <c r="P569" s="84"/>
      <c r="Q569" s="84"/>
      <c r="R569" s="84"/>
      <c r="S569" s="84"/>
      <c r="T569" s="85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155</v>
      </c>
      <c r="AU569" s="17" t="s">
        <v>78</v>
      </c>
    </row>
    <row r="570" spans="1:65" s="2" customFormat="1" ht="24.15" customHeight="1">
      <c r="A570" s="38"/>
      <c r="B570" s="39"/>
      <c r="C570" s="200" t="s">
        <v>662</v>
      </c>
      <c r="D570" s="200" t="s">
        <v>147</v>
      </c>
      <c r="E570" s="201" t="s">
        <v>864</v>
      </c>
      <c r="F570" s="202" t="s">
        <v>865</v>
      </c>
      <c r="G570" s="203" t="s">
        <v>150</v>
      </c>
      <c r="H570" s="204">
        <v>0.066</v>
      </c>
      <c r="I570" s="205"/>
      <c r="J570" s="206">
        <f>ROUND(I570*H570,2)</f>
        <v>0</v>
      </c>
      <c r="K570" s="202" t="s">
        <v>151</v>
      </c>
      <c r="L570" s="44"/>
      <c r="M570" s="207" t="s">
        <v>19</v>
      </c>
      <c r="N570" s="208" t="s">
        <v>40</v>
      </c>
      <c r="O570" s="84"/>
      <c r="P570" s="209">
        <f>O570*H570</f>
        <v>0</v>
      </c>
      <c r="Q570" s="209">
        <v>0</v>
      </c>
      <c r="R570" s="209">
        <f>Q570*H570</f>
        <v>0</v>
      </c>
      <c r="S570" s="209">
        <v>0</v>
      </c>
      <c r="T570" s="210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11" t="s">
        <v>242</v>
      </c>
      <c r="AT570" s="211" t="s">
        <v>147</v>
      </c>
      <c r="AU570" s="211" t="s">
        <v>78</v>
      </c>
      <c r="AY570" s="17" t="s">
        <v>144</v>
      </c>
      <c r="BE570" s="212">
        <f>IF(N570="základní",J570,0)</f>
        <v>0</v>
      </c>
      <c r="BF570" s="212">
        <f>IF(N570="snížená",J570,0)</f>
        <v>0</v>
      </c>
      <c r="BG570" s="212">
        <f>IF(N570="zákl. přenesená",J570,0)</f>
        <v>0</v>
      </c>
      <c r="BH570" s="212">
        <f>IF(N570="sníž. přenesená",J570,0)</f>
        <v>0</v>
      </c>
      <c r="BI570" s="212">
        <f>IF(N570="nulová",J570,0)</f>
        <v>0</v>
      </c>
      <c r="BJ570" s="17" t="s">
        <v>74</v>
      </c>
      <c r="BK570" s="212">
        <f>ROUND(I570*H570,2)</f>
        <v>0</v>
      </c>
      <c r="BL570" s="17" t="s">
        <v>242</v>
      </c>
      <c r="BM570" s="211" t="s">
        <v>866</v>
      </c>
    </row>
    <row r="571" spans="1:47" s="2" customFormat="1" ht="12">
      <c r="A571" s="38"/>
      <c r="B571" s="39"/>
      <c r="C571" s="40"/>
      <c r="D571" s="213" t="s">
        <v>153</v>
      </c>
      <c r="E571" s="40"/>
      <c r="F571" s="214" t="s">
        <v>867</v>
      </c>
      <c r="G571" s="40"/>
      <c r="H571" s="40"/>
      <c r="I571" s="215"/>
      <c r="J571" s="40"/>
      <c r="K571" s="40"/>
      <c r="L571" s="44"/>
      <c r="M571" s="216"/>
      <c r="N571" s="217"/>
      <c r="O571" s="84"/>
      <c r="P571" s="84"/>
      <c r="Q571" s="84"/>
      <c r="R571" s="84"/>
      <c r="S571" s="84"/>
      <c r="T571" s="85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T571" s="17" t="s">
        <v>153</v>
      </c>
      <c r="AU571" s="17" t="s">
        <v>78</v>
      </c>
    </row>
    <row r="572" spans="1:47" s="2" customFormat="1" ht="12">
      <c r="A572" s="38"/>
      <c r="B572" s="39"/>
      <c r="C572" s="40"/>
      <c r="D572" s="218" t="s">
        <v>155</v>
      </c>
      <c r="E572" s="40"/>
      <c r="F572" s="219" t="s">
        <v>868</v>
      </c>
      <c r="G572" s="40"/>
      <c r="H572" s="40"/>
      <c r="I572" s="215"/>
      <c r="J572" s="40"/>
      <c r="K572" s="40"/>
      <c r="L572" s="44"/>
      <c r="M572" s="216"/>
      <c r="N572" s="217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155</v>
      </c>
      <c r="AU572" s="17" t="s">
        <v>78</v>
      </c>
    </row>
    <row r="573" spans="1:65" s="2" customFormat="1" ht="24.15" customHeight="1">
      <c r="A573" s="38"/>
      <c r="B573" s="39"/>
      <c r="C573" s="200" t="s">
        <v>869</v>
      </c>
      <c r="D573" s="200" t="s">
        <v>147</v>
      </c>
      <c r="E573" s="201" t="s">
        <v>870</v>
      </c>
      <c r="F573" s="202" t="s">
        <v>871</v>
      </c>
      <c r="G573" s="203" t="s">
        <v>150</v>
      </c>
      <c r="H573" s="204">
        <v>0.066</v>
      </c>
      <c r="I573" s="205"/>
      <c r="J573" s="206">
        <f>ROUND(I573*H573,2)</f>
        <v>0</v>
      </c>
      <c r="K573" s="202" t="s">
        <v>151</v>
      </c>
      <c r="L573" s="44"/>
      <c r="M573" s="207" t="s">
        <v>19</v>
      </c>
      <c r="N573" s="208" t="s">
        <v>40</v>
      </c>
      <c r="O573" s="84"/>
      <c r="P573" s="209">
        <f>O573*H573</f>
        <v>0</v>
      </c>
      <c r="Q573" s="209">
        <v>0</v>
      </c>
      <c r="R573" s="209">
        <f>Q573*H573</f>
        <v>0</v>
      </c>
      <c r="S573" s="209">
        <v>0</v>
      </c>
      <c r="T573" s="210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11" t="s">
        <v>242</v>
      </c>
      <c r="AT573" s="211" t="s">
        <v>147</v>
      </c>
      <c r="AU573" s="211" t="s">
        <v>78</v>
      </c>
      <c r="AY573" s="17" t="s">
        <v>144</v>
      </c>
      <c r="BE573" s="212">
        <f>IF(N573="základní",J573,0)</f>
        <v>0</v>
      </c>
      <c r="BF573" s="212">
        <f>IF(N573="snížená",J573,0)</f>
        <v>0</v>
      </c>
      <c r="BG573" s="212">
        <f>IF(N573="zákl. přenesená",J573,0)</f>
        <v>0</v>
      </c>
      <c r="BH573" s="212">
        <f>IF(N573="sníž. přenesená",J573,0)</f>
        <v>0</v>
      </c>
      <c r="BI573" s="212">
        <f>IF(N573="nulová",J573,0)</f>
        <v>0</v>
      </c>
      <c r="BJ573" s="17" t="s">
        <v>74</v>
      </c>
      <c r="BK573" s="212">
        <f>ROUND(I573*H573,2)</f>
        <v>0</v>
      </c>
      <c r="BL573" s="17" t="s">
        <v>242</v>
      </c>
      <c r="BM573" s="211" t="s">
        <v>872</v>
      </c>
    </row>
    <row r="574" spans="1:47" s="2" customFormat="1" ht="12">
      <c r="A574" s="38"/>
      <c r="B574" s="39"/>
      <c r="C574" s="40"/>
      <c r="D574" s="213" t="s">
        <v>153</v>
      </c>
      <c r="E574" s="40"/>
      <c r="F574" s="214" t="s">
        <v>873</v>
      </c>
      <c r="G574" s="40"/>
      <c r="H574" s="40"/>
      <c r="I574" s="215"/>
      <c r="J574" s="40"/>
      <c r="K574" s="40"/>
      <c r="L574" s="44"/>
      <c r="M574" s="216"/>
      <c r="N574" s="217"/>
      <c r="O574" s="84"/>
      <c r="P574" s="84"/>
      <c r="Q574" s="84"/>
      <c r="R574" s="84"/>
      <c r="S574" s="84"/>
      <c r="T574" s="85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153</v>
      </c>
      <c r="AU574" s="17" t="s">
        <v>78</v>
      </c>
    </row>
    <row r="575" spans="1:47" s="2" customFormat="1" ht="12">
      <c r="A575" s="38"/>
      <c r="B575" s="39"/>
      <c r="C575" s="40"/>
      <c r="D575" s="218" t="s">
        <v>155</v>
      </c>
      <c r="E575" s="40"/>
      <c r="F575" s="219" t="s">
        <v>874</v>
      </c>
      <c r="G575" s="40"/>
      <c r="H575" s="40"/>
      <c r="I575" s="215"/>
      <c r="J575" s="40"/>
      <c r="K575" s="40"/>
      <c r="L575" s="44"/>
      <c r="M575" s="216"/>
      <c r="N575" s="217"/>
      <c r="O575" s="84"/>
      <c r="P575" s="84"/>
      <c r="Q575" s="84"/>
      <c r="R575" s="84"/>
      <c r="S575" s="84"/>
      <c r="T575" s="85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155</v>
      </c>
      <c r="AU575" s="17" t="s">
        <v>78</v>
      </c>
    </row>
    <row r="576" spans="1:63" s="12" customFormat="1" ht="22.8" customHeight="1">
      <c r="A576" s="12"/>
      <c r="B576" s="184"/>
      <c r="C576" s="185"/>
      <c r="D576" s="186" t="s">
        <v>68</v>
      </c>
      <c r="E576" s="198" t="s">
        <v>875</v>
      </c>
      <c r="F576" s="198" t="s">
        <v>876</v>
      </c>
      <c r="G576" s="185"/>
      <c r="H576" s="185"/>
      <c r="I576" s="188"/>
      <c r="J576" s="199">
        <f>BK576</f>
        <v>0</v>
      </c>
      <c r="K576" s="185"/>
      <c r="L576" s="190"/>
      <c r="M576" s="191"/>
      <c r="N576" s="192"/>
      <c r="O576" s="192"/>
      <c r="P576" s="193">
        <f>SUM(P577:P592)</f>
        <v>0</v>
      </c>
      <c r="Q576" s="192"/>
      <c r="R576" s="193">
        <f>SUM(R577:R592)</f>
        <v>0.00919</v>
      </c>
      <c r="S576" s="192"/>
      <c r="T576" s="194">
        <f>SUM(T577:T592)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195" t="s">
        <v>78</v>
      </c>
      <c r="AT576" s="196" t="s">
        <v>68</v>
      </c>
      <c r="AU576" s="196" t="s">
        <v>74</v>
      </c>
      <c r="AY576" s="195" t="s">
        <v>144</v>
      </c>
      <c r="BK576" s="197">
        <f>SUM(BK577:BK592)</f>
        <v>0</v>
      </c>
    </row>
    <row r="577" spans="1:65" s="2" customFormat="1" ht="24.15" customHeight="1">
      <c r="A577" s="38"/>
      <c r="B577" s="39"/>
      <c r="C577" s="200" t="s">
        <v>668</v>
      </c>
      <c r="D577" s="200" t="s">
        <v>147</v>
      </c>
      <c r="E577" s="201" t="s">
        <v>877</v>
      </c>
      <c r="F577" s="202" t="s">
        <v>878</v>
      </c>
      <c r="G577" s="203" t="s">
        <v>699</v>
      </c>
      <c r="H577" s="204">
        <v>1</v>
      </c>
      <c r="I577" s="205"/>
      <c r="J577" s="206">
        <f>ROUND(I577*H577,2)</f>
        <v>0</v>
      </c>
      <c r="K577" s="202" t="s">
        <v>151</v>
      </c>
      <c r="L577" s="44"/>
      <c r="M577" s="207" t="s">
        <v>19</v>
      </c>
      <c r="N577" s="208" t="s">
        <v>40</v>
      </c>
      <c r="O577" s="84"/>
      <c r="P577" s="209">
        <f>O577*H577</f>
        <v>0</v>
      </c>
      <c r="Q577" s="209">
        <v>0.00119</v>
      </c>
      <c r="R577" s="209">
        <f>Q577*H577</f>
        <v>0.00119</v>
      </c>
      <c r="S577" s="209">
        <v>0</v>
      </c>
      <c r="T577" s="210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11" t="s">
        <v>242</v>
      </c>
      <c r="AT577" s="211" t="s">
        <v>147</v>
      </c>
      <c r="AU577" s="211" t="s">
        <v>78</v>
      </c>
      <c r="AY577" s="17" t="s">
        <v>144</v>
      </c>
      <c r="BE577" s="212">
        <f>IF(N577="základní",J577,0)</f>
        <v>0</v>
      </c>
      <c r="BF577" s="212">
        <f>IF(N577="snížená",J577,0)</f>
        <v>0</v>
      </c>
      <c r="BG577" s="212">
        <f>IF(N577="zákl. přenesená",J577,0)</f>
        <v>0</v>
      </c>
      <c r="BH577" s="212">
        <f>IF(N577="sníž. přenesená",J577,0)</f>
        <v>0</v>
      </c>
      <c r="BI577" s="212">
        <f>IF(N577="nulová",J577,0)</f>
        <v>0</v>
      </c>
      <c r="BJ577" s="17" t="s">
        <v>74</v>
      </c>
      <c r="BK577" s="212">
        <f>ROUND(I577*H577,2)</f>
        <v>0</v>
      </c>
      <c r="BL577" s="17" t="s">
        <v>242</v>
      </c>
      <c r="BM577" s="211" t="s">
        <v>879</v>
      </c>
    </row>
    <row r="578" spans="1:47" s="2" customFormat="1" ht="12">
      <c r="A578" s="38"/>
      <c r="B578" s="39"/>
      <c r="C578" s="40"/>
      <c r="D578" s="213" t="s">
        <v>153</v>
      </c>
      <c r="E578" s="40"/>
      <c r="F578" s="214" t="s">
        <v>880</v>
      </c>
      <c r="G578" s="40"/>
      <c r="H578" s="40"/>
      <c r="I578" s="215"/>
      <c r="J578" s="40"/>
      <c r="K578" s="40"/>
      <c r="L578" s="44"/>
      <c r="M578" s="216"/>
      <c r="N578" s="217"/>
      <c r="O578" s="84"/>
      <c r="P578" s="84"/>
      <c r="Q578" s="84"/>
      <c r="R578" s="84"/>
      <c r="S578" s="84"/>
      <c r="T578" s="85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7" t="s">
        <v>153</v>
      </c>
      <c r="AU578" s="17" t="s">
        <v>78</v>
      </c>
    </row>
    <row r="579" spans="1:47" s="2" customFormat="1" ht="12">
      <c r="A579" s="38"/>
      <c r="B579" s="39"/>
      <c r="C579" s="40"/>
      <c r="D579" s="218" t="s">
        <v>155</v>
      </c>
      <c r="E579" s="40"/>
      <c r="F579" s="219" t="s">
        <v>881</v>
      </c>
      <c r="G579" s="40"/>
      <c r="H579" s="40"/>
      <c r="I579" s="215"/>
      <c r="J579" s="40"/>
      <c r="K579" s="40"/>
      <c r="L579" s="44"/>
      <c r="M579" s="216"/>
      <c r="N579" s="217"/>
      <c r="O579" s="84"/>
      <c r="P579" s="84"/>
      <c r="Q579" s="84"/>
      <c r="R579" s="84"/>
      <c r="S579" s="84"/>
      <c r="T579" s="85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155</v>
      </c>
      <c r="AU579" s="17" t="s">
        <v>78</v>
      </c>
    </row>
    <row r="580" spans="1:65" s="2" customFormat="1" ht="24.15" customHeight="1">
      <c r="A580" s="38"/>
      <c r="B580" s="39"/>
      <c r="C580" s="242" t="s">
        <v>882</v>
      </c>
      <c r="D580" s="242" t="s">
        <v>228</v>
      </c>
      <c r="E580" s="243" t="s">
        <v>883</v>
      </c>
      <c r="F580" s="244" t="s">
        <v>884</v>
      </c>
      <c r="G580" s="245" t="s">
        <v>218</v>
      </c>
      <c r="H580" s="246">
        <v>1</v>
      </c>
      <c r="I580" s="247"/>
      <c r="J580" s="248">
        <f>ROUND(I580*H580,2)</f>
        <v>0</v>
      </c>
      <c r="K580" s="244" t="s">
        <v>19</v>
      </c>
      <c r="L580" s="249"/>
      <c r="M580" s="250" t="s">
        <v>19</v>
      </c>
      <c r="N580" s="251" t="s">
        <v>40</v>
      </c>
      <c r="O580" s="84"/>
      <c r="P580" s="209">
        <f>O580*H580</f>
        <v>0</v>
      </c>
      <c r="Q580" s="209">
        <v>0.005</v>
      </c>
      <c r="R580" s="209">
        <f>Q580*H580</f>
        <v>0.005</v>
      </c>
      <c r="S580" s="209">
        <v>0</v>
      </c>
      <c r="T580" s="210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11" t="s">
        <v>345</v>
      </c>
      <c r="AT580" s="211" t="s">
        <v>228</v>
      </c>
      <c r="AU580" s="211" t="s">
        <v>78</v>
      </c>
      <c r="AY580" s="17" t="s">
        <v>144</v>
      </c>
      <c r="BE580" s="212">
        <f>IF(N580="základní",J580,0)</f>
        <v>0</v>
      </c>
      <c r="BF580" s="212">
        <f>IF(N580="snížená",J580,0)</f>
        <v>0</v>
      </c>
      <c r="BG580" s="212">
        <f>IF(N580="zákl. přenesená",J580,0)</f>
        <v>0</v>
      </c>
      <c r="BH580" s="212">
        <f>IF(N580="sníž. přenesená",J580,0)</f>
        <v>0</v>
      </c>
      <c r="BI580" s="212">
        <f>IF(N580="nulová",J580,0)</f>
        <v>0</v>
      </c>
      <c r="BJ580" s="17" t="s">
        <v>74</v>
      </c>
      <c r="BK580" s="212">
        <f>ROUND(I580*H580,2)</f>
        <v>0</v>
      </c>
      <c r="BL580" s="17" t="s">
        <v>242</v>
      </c>
      <c r="BM580" s="211" t="s">
        <v>885</v>
      </c>
    </row>
    <row r="581" spans="1:47" s="2" customFormat="1" ht="12">
      <c r="A581" s="38"/>
      <c r="B581" s="39"/>
      <c r="C581" s="40"/>
      <c r="D581" s="213" t="s">
        <v>153</v>
      </c>
      <c r="E581" s="40"/>
      <c r="F581" s="214" t="s">
        <v>884</v>
      </c>
      <c r="G581" s="40"/>
      <c r="H581" s="40"/>
      <c r="I581" s="215"/>
      <c r="J581" s="40"/>
      <c r="K581" s="40"/>
      <c r="L581" s="44"/>
      <c r="M581" s="216"/>
      <c r="N581" s="217"/>
      <c r="O581" s="84"/>
      <c r="P581" s="84"/>
      <c r="Q581" s="84"/>
      <c r="R581" s="84"/>
      <c r="S581" s="84"/>
      <c r="T581" s="85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153</v>
      </c>
      <c r="AU581" s="17" t="s">
        <v>78</v>
      </c>
    </row>
    <row r="582" spans="1:65" s="2" customFormat="1" ht="16.5" customHeight="1">
      <c r="A582" s="38"/>
      <c r="B582" s="39"/>
      <c r="C582" s="242" t="s">
        <v>673</v>
      </c>
      <c r="D582" s="242" t="s">
        <v>228</v>
      </c>
      <c r="E582" s="243" t="s">
        <v>886</v>
      </c>
      <c r="F582" s="244" t="s">
        <v>887</v>
      </c>
      <c r="G582" s="245" t="s">
        <v>218</v>
      </c>
      <c r="H582" s="246">
        <v>1</v>
      </c>
      <c r="I582" s="247"/>
      <c r="J582" s="248">
        <f>ROUND(I582*H582,2)</f>
        <v>0</v>
      </c>
      <c r="K582" s="244" t="s">
        <v>19</v>
      </c>
      <c r="L582" s="249"/>
      <c r="M582" s="250" t="s">
        <v>19</v>
      </c>
      <c r="N582" s="251" t="s">
        <v>40</v>
      </c>
      <c r="O582" s="84"/>
      <c r="P582" s="209">
        <f>O582*H582</f>
        <v>0</v>
      </c>
      <c r="Q582" s="209">
        <v>0.003</v>
      </c>
      <c r="R582" s="209">
        <f>Q582*H582</f>
        <v>0.003</v>
      </c>
      <c r="S582" s="209">
        <v>0</v>
      </c>
      <c r="T582" s="210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11" t="s">
        <v>345</v>
      </c>
      <c r="AT582" s="211" t="s">
        <v>228</v>
      </c>
      <c r="AU582" s="211" t="s">
        <v>78</v>
      </c>
      <c r="AY582" s="17" t="s">
        <v>144</v>
      </c>
      <c r="BE582" s="212">
        <f>IF(N582="základní",J582,0)</f>
        <v>0</v>
      </c>
      <c r="BF582" s="212">
        <f>IF(N582="snížená",J582,0)</f>
        <v>0</v>
      </c>
      <c r="BG582" s="212">
        <f>IF(N582="zákl. přenesená",J582,0)</f>
        <v>0</v>
      </c>
      <c r="BH582" s="212">
        <f>IF(N582="sníž. přenesená",J582,0)</f>
        <v>0</v>
      </c>
      <c r="BI582" s="212">
        <f>IF(N582="nulová",J582,0)</f>
        <v>0</v>
      </c>
      <c r="BJ582" s="17" t="s">
        <v>74</v>
      </c>
      <c r="BK582" s="212">
        <f>ROUND(I582*H582,2)</f>
        <v>0</v>
      </c>
      <c r="BL582" s="17" t="s">
        <v>242</v>
      </c>
      <c r="BM582" s="211" t="s">
        <v>888</v>
      </c>
    </row>
    <row r="583" spans="1:47" s="2" customFormat="1" ht="12">
      <c r="A583" s="38"/>
      <c r="B583" s="39"/>
      <c r="C583" s="40"/>
      <c r="D583" s="213" t="s">
        <v>153</v>
      </c>
      <c r="E583" s="40"/>
      <c r="F583" s="214" t="s">
        <v>887</v>
      </c>
      <c r="G583" s="40"/>
      <c r="H583" s="40"/>
      <c r="I583" s="215"/>
      <c r="J583" s="40"/>
      <c r="K583" s="40"/>
      <c r="L583" s="44"/>
      <c r="M583" s="216"/>
      <c r="N583" s="217"/>
      <c r="O583" s="84"/>
      <c r="P583" s="84"/>
      <c r="Q583" s="84"/>
      <c r="R583" s="84"/>
      <c r="S583" s="84"/>
      <c r="T583" s="85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T583" s="17" t="s">
        <v>153</v>
      </c>
      <c r="AU583" s="17" t="s">
        <v>78</v>
      </c>
    </row>
    <row r="584" spans="1:65" s="2" customFormat="1" ht="21.75" customHeight="1">
      <c r="A584" s="38"/>
      <c r="B584" s="39"/>
      <c r="C584" s="200" t="s">
        <v>889</v>
      </c>
      <c r="D584" s="200" t="s">
        <v>147</v>
      </c>
      <c r="E584" s="201" t="s">
        <v>890</v>
      </c>
      <c r="F584" s="202" t="s">
        <v>891</v>
      </c>
      <c r="G584" s="203" t="s">
        <v>150</v>
      </c>
      <c r="H584" s="204">
        <v>0.009</v>
      </c>
      <c r="I584" s="205"/>
      <c r="J584" s="206">
        <f>ROUND(I584*H584,2)</f>
        <v>0</v>
      </c>
      <c r="K584" s="202" t="s">
        <v>151</v>
      </c>
      <c r="L584" s="44"/>
      <c r="M584" s="207" t="s">
        <v>19</v>
      </c>
      <c r="N584" s="208" t="s">
        <v>40</v>
      </c>
      <c r="O584" s="84"/>
      <c r="P584" s="209">
        <f>O584*H584</f>
        <v>0</v>
      </c>
      <c r="Q584" s="209">
        <v>0</v>
      </c>
      <c r="R584" s="209">
        <f>Q584*H584</f>
        <v>0</v>
      </c>
      <c r="S584" s="209">
        <v>0</v>
      </c>
      <c r="T584" s="210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11" t="s">
        <v>242</v>
      </c>
      <c r="AT584" s="211" t="s">
        <v>147</v>
      </c>
      <c r="AU584" s="211" t="s">
        <v>78</v>
      </c>
      <c r="AY584" s="17" t="s">
        <v>144</v>
      </c>
      <c r="BE584" s="212">
        <f>IF(N584="základní",J584,0)</f>
        <v>0</v>
      </c>
      <c r="BF584" s="212">
        <f>IF(N584="snížená",J584,0)</f>
        <v>0</v>
      </c>
      <c r="BG584" s="212">
        <f>IF(N584="zákl. přenesená",J584,0)</f>
        <v>0</v>
      </c>
      <c r="BH584" s="212">
        <f>IF(N584="sníž. přenesená",J584,0)</f>
        <v>0</v>
      </c>
      <c r="BI584" s="212">
        <f>IF(N584="nulová",J584,0)</f>
        <v>0</v>
      </c>
      <c r="BJ584" s="17" t="s">
        <v>74</v>
      </c>
      <c r="BK584" s="212">
        <f>ROUND(I584*H584,2)</f>
        <v>0</v>
      </c>
      <c r="BL584" s="17" t="s">
        <v>242</v>
      </c>
      <c r="BM584" s="211" t="s">
        <v>892</v>
      </c>
    </row>
    <row r="585" spans="1:47" s="2" customFormat="1" ht="12">
      <c r="A585" s="38"/>
      <c r="B585" s="39"/>
      <c r="C585" s="40"/>
      <c r="D585" s="213" t="s">
        <v>153</v>
      </c>
      <c r="E585" s="40"/>
      <c r="F585" s="214" t="s">
        <v>893</v>
      </c>
      <c r="G585" s="40"/>
      <c r="H585" s="40"/>
      <c r="I585" s="215"/>
      <c r="J585" s="40"/>
      <c r="K585" s="40"/>
      <c r="L585" s="44"/>
      <c r="M585" s="216"/>
      <c r="N585" s="217"/>
      <c r="O585" s="84"/>
      <c r="P585" s="84"/>
      <c r="Q585" s="84"/>
      <c r="R585" s="84"/>
      <c r="S585" s="84"/>
      <c r="T585" s="85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T585" s="17" t="s">
        <v>153</v>
      </c>
      <c r="AU585" s="17" t="s">
        <v>78</v>
      </c>
    </row>
    <row r="586" spans="1:47" s="2" customFormat="1" ht="12">
      <c r="A586" s="38"/>
      <c r="B586" s="39"/>
      <c r="C586" s="40"/>
      <c r="D586" s="218" t="s">
        <v>155</v>
      </c>
      <c r="E586" s="40"/>
      <c r="F586" s="219" t="s">
        <v>894</v>
      </c>
      <c r="G586" s="40"/>
      <c r="H586" s="40"/>
      <c r="I586" s="215"/>
      <c r="J586" s="40"/>
      <c r="K586" s="40"/>
      <c r="L586" s="44"/>
      <c r="M586" s="216"/>
      <c r="N586" s="217"/>
      <c r="O586" s="84"/>
      <c r="P586" s="84"/>
      <c r="Q586" s="84"/>
      <c r="R586" s="84"/>
      <c r="S586" s="84"/>
      <c r="T586" s="85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T586" s="17" t="s">
        <v>155</v>
      </c>
      <c r="AU586" s="17" t="s">
        <v>78</v>
      </c>
    </row>
    <row r="587" spans="1:65" s="2" customFormat="1" ht="24.15" customHeight="1">
      <c r="A587" s="38"/>
      <c r="B587" s="39"/>
      <c r="C587" s="200" t="s">
        <v>680</v>
      </c>
      <c r="D587" s="200" t="s">
        <v>147</v>
      </c>
      <c r="E587" s="201" t="s">
        <v>895</v>
      </c>
      <c r="F587" s="202" t="s">
        <v>896</v>
      </c>
      <c r="G587" s="203" t="s">
        <v>150</v>
      </c>
      <c r="H587" s="204">
        <v>0.009</v>
      </c>
      <c r="I587" s="205"/>
      <c r="J587" s="206">
        <f>ROUND(I587*H587,2)</f>
        <v>0</v>
      </c>
      <c r="K587" s="202" t="s">
        <v>151</v>
      </c>
      <c r="L587" s="44"/>
      <c r="M587" s="207" t="s">
        <v>19</v>
      </c>
      <c r="N587" s="208" t="s">
        <v>40</v>
      </c>
      <c r="O587" s="84"/>
      <c r="P587" s="209">
        <f>O587*H587</f>
        <v>0</v>
      </c>
      <c r="Q587" s="209">
        <v>0</v>
      </c>
      <c r="R587" s="209">
        <f>Q587*H587</f>
        <v>0</v>
      </c>
      <c r="S587" s="209">
        <v>0</v>
      </c>
      <c r="T587" s="210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11" t="s">
        <v>242</v>
      </c>
      <c r="AT587" s="211" t="s">
        <v>147</v>
      </c>
      <c r="AU587" s="211" t="s">
        <v>78</v>
      </c>
      <c r="AY587" s="17" t="s">
        <v>144</v>
      </c>
      <c r="BE587" s="212">
        <f>IF(N587="základní",J587,0)</f>
        <v>0</v>
      </c>
      <c r="BF587" s="212">
        <f>IF(N587="snížená",J587,0)</f>
        <v>0</v>
      </c>
      <c r="BG587" s="212">
        <f>IF(N587="zákl. přenesená",J587,0)</f>
        <v>0</v>
      </c>
      <c r="BH587" s="212">
        <f>IF(N587="sníž. přenesená",J587,0)</f>
        <v>0</v>
      </c>
      <c r="BI587" s="212">
        <f>IF(N587="nulová",J587,0)</f>
        <v>0</v>
      </c>
      <c r="BJ587" s="17" t="s">
        <v>74</v>
      </c>
      <c r="BK587" s="212">
        <f>ROUND(I587*H587,2)</f>
        <v>0</v>
      </c>
      <c r="BL587" s="17" t="s">
        <v>242</v>
      </c>
      <c r="BM587" s="211" t="s">
        <v>897</v>
      </c>
    </row>
    <row r="588" spans="1:47" s="2" customFormat="1" ht="12">
      <c r="A588" s="38"/>
      <c r="B588" s="39"/>
      <c r="C588" s="40"/>
      <c r="D588" s="213" t="s">
        <v>153</v>
      </c>
      <c r="E588" s="40"/>
      <c r="F588" s="214" t="s">
        <v>898</v>
      </c>
      <c r="G588" s="40"/>
      <c r="H588" s="40"/>
      <c r="I588" s="215"/>
      <c r="J588" s="40"/>
      <c r="K588" s="40"/>
      <c r="L588" s="44"/>
      <c r="M588" s="216"/>
      <c r="N588" s="217"/>
      <c r="O588" s="84"/>
      <c r="P588" s="84"/>
      <c r="Q588" s="84"/>
      <c r="R588" s="84"/>
      <c r="S588" s="84"/>
      <c r="T588" s="85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153</v>
      </c>
      <c r="AU588" s="17" t="s">
        <v>78</v>
      </c>
    </row>
    <row r="589" spans="1:47" s="2" customFormat="1" ht="12">
      <c r="A589" s="38"/>
      <c r="B589" s="39"/>
      <c r="C589" s="40"/>
      <c r="D589" s="218" t="s">
        <v>155</v>
      </c>
      <c r="E589" s="40"/>
      <c r="F589" s="219" t="s">
        <v>899</v>
      </c>
      <c r="G589" s="40"/>
      <c r="H589" s="40"/>
      <c r="I589" s="215"/>
      <c r="J589" s="40"/>
      <c r="K589" s="40"/>
      <c r="L589" s="44"/>
      <c r="M589" s="216"/>
      <c r="N589" s="217"/>
      <c r="O589" s="84"/>
      <c r="P589" s="84"/>
      <c r="Q589" s="84"/>
      <c r="R589" s="84"/>
      <c r="S589" s="84"/>
      <c r="T589" s="85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T589" s="17" t="s">
        <v>155</v>
      </c>
      <c r="AU589" s="17" t="s">
        <v>78</v>
      </c>
    </row>
    <row r="590" spans="1:65" s="2" customFormat="1" ht="24.15" customHeight="1">
      <c r="A590" s="38"/>
      <c r="B590" s="39"/>
      <c r="C590" s="200" t="s">
        <v>900</v>
      </c>
      <c r="D590" s="200" t="s">
        <v>147</v>
      </c>
      <c r="E590" s="201" t="s">
        <v>901</v>
      </c>
      <c r="F590" s="202" t="s">
        <v>902</v>
      </c>
      <c r="G590" s="203" t="s">
        <v>150</v>
      </c>
      <c r="H590" s="204">
        <v>0.009</v>
      </c>
      <c r="I590" s="205"/>
      <c r="J590" s="206">
        <f>ROUND(I590*H590,2)</f>
        <v>0</v>
      </c>
      <c r="K590" s="202" t="s">
        <v>151</v>
      </c>
      <c r="L590" s="44"/>
      <c r="M590" s="207" t="s">
        <v>19</v>
      </c>
      <c r="N590" s="208" t="s">
        <v>40</v>
      </c>
      <c r="O590" s="84"/>
      <c r="P590" s="209">
        <f>O590*H590</f>
        <v>0</v>
      </c>
      <c r="Q590" s="209">
        <v>0</v>
      </c>
      <c r="R590" s="209">
        <f>Q590*H590</f>
        <v>0</v>
      </c>
      <c r="S590" s="209">
        <v>0</v>
      </c>
      <c r="T590" s="210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11" t="s">
        <v>242</v>
      </c>
      <c r="AT590" s="211" t="s">
        <v>147</v>
      </c>
      <c r="AU590" s="211" t="s">
        <v>78</v>
      </c>
      <c r="AY590" s="17" t="s">
        <v>144</v>
      </c>
      <c r="BE590" s="212">
        <f>IF(N590="základní",J590,0)</f>
        <v>0</v>
      </c>
      <c r="BF590" s="212">
        <f>IF(N590="snížená",J590,0)</f>
        <v>0</v>
      </c>
      <c r="BG590" s="212">
        <f>IF(N590="zákl. přenesená",J590,0)</f>
        <v>0</v>
      </c>
      <c r="BH590" s="212">
        <f>IF(N590="sníž. přenesená",J590,0)</f>
        <v>0</v>
      </c>
      <c r="BI590" s="212">
        <f>IF(N590="nulová",J590,0)</f>
        <v>0</v>
      </c>
      <c r="BJ590" s="17" t="s">
        <v>74</v>
      </c>
      <c r="BK590" s="212">
        <f>ROUND(I590*H590,2)</f>
        <v>0</v>
      </c>
      <c r="BL590" s="17" t="s">
        <v>242</v>
      </c>
      <c r="BM590" s="211" t="s">
        <v>903</v>
      </c>
    </row>
    <row r="591" spans="1:47" s="2" customFormat="1" ht="12">
      <c r="A591" s="38"/>
      <c r="B591" s="39"/>
      <c r="C591" s="40"/>
      <c r="D591" s="213" t="s">
        <v>153</v>
      </c>
      <c r="E591" s="40"/>
      <c r="F591" s="214" t="s">
        <v>904</v>
      </c>
      <c r="G591" s="40"/>
      <c r="H591" s="40"/>
      <c r="I591" s="215"/>
      <c r="J591" s="40"/>
      <c r="K591" s="40"/>
      <c r="L591" s="44"/>
      <c r="M591" s="216"/>
      <c r="N591" s="217"/>
      <c r="O591" s="84"/>
      <c r="P591" s="84"/>
      <c r="Q591" s="84"/>
      <c r="R591" s="84"/>
      <c r="S591" s="84"/>
      <c r="T591" s="85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T591" s="17" t="s">
        <v>153</v>
      </c>
      <c r="AU591" s="17" t="s">
        <v>78</v>
      </c>
    </row>
    <row r="592" spans="1:47" s="2" customFormat="1" ht="12">
      <c r="A592" s="38"/>
      <c r="B592" s="39"/>
      <c r="C592" s="40"/>
      <c r="D592" s="218" t="s">
        <v>155</v>
      </c>
      <c r="E592" s="40"/>
      <c r="F592" s="219" t="s">
        <v>905</v>
      </c>
      <c r="G592" s="40"/>
      <c r="H592" s="40"/>
      <c r="I592" s="215"/>
      <c r="J592" s="40"/>
      <c r="K592" s="40"/>
      <c r="L592" s="44"/>
      <c r="M592" s="216"/>
      <c r="N592" s="217"/>
      <c r="O592" s="84"/>
      <c r="P592" s="84"/>
      <c r="Q592" s="84"/>
      <c r="R592" s="84"/>
      <c r="S592" s="84"/>
      <c r="T592" s="85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T592" s="17" t="s">
        <v>155</v>
      </c>
      <c r="AU592" s="17" t="s">
        <v>78</v>
      </c>
    </row>
    <row r="593" spans="1:63" s="12" customFormat="1" ht="22.8" customHeight="1">
      <c r="A593" s="12"/>
      <c r="B593" s="184"/>
      <c r="C593" s="185"/>
      <c r="D593" s="186" t="s">
        <v>68</v>
      </c>
      <c r="E593" s="198" t="s">
        <v>906</v>
      </c>
      <c r="F593" s="198" t="s">
        <v>907</v>
      </c>
      <c r="G593" s="185"/>
      <c r="H593" s="185"/>
      <c r="I593" s="188"/>
      <c r="J593" s="199">
        <f>BK593</f>
        <v>0</v>
      </c>
      <c r="K593" s="185"/>
      <c r="L593" s="190"/>
      <c r="M593" s="191"/>
      <c r="N593" s="192"/>
      <c r="O593" s="192"/>
      <c r="P593" s="193">
        <f>SUM(P594:P621)</f>
        <v>0</v>
      </c>
      <c r="Q593" s="192"/>
      <c r="R593" s="193">
        <f>SUM(R594:R621)</f>
        <v>0.17835</v>
      </c>
      <c r="S593" s="192"/>
      <c r="T593" s="194">
        <f>SUM(T594:T621)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195" t="s">
        <v>78</v>
      </c>
      <c r="AT593" s="196" t="s">
        <v>68</v>
      </c>
      <c r="AU593" s="196" t="s">
        <v>74</v>
      </c>
      <c r="AY593" s="195" t="s">
        <v>144</v>
      </c>
      <c r="BK593" s="197">
        <f>SUM(BK594:BK621)</f>
        <v>0</v>
      </c>
    </row>
    <row r="594" spans="1:65" s="2" customFormat="1" ht="24.15" customHeight="1">
      <c r="A594" s="38"/>
      <c r="B594" s="39"/>
      <c r="C594" s="200" t="s">
        <v>686</v>
      </c>
      <c r="D594" s="200" t="s">
        <v>147</v>
      </c>
      <c r="E594" s="201" t="s">
        <v>908</v>
      </c>
      <c r="F594" s="202" t="s">
        <v>909</v>
      </c>
      <c r="G594" s="203" t="s">
        <v>190</v>
      </c>
      <c r="H594" s="204">
        <v>120</v>
      </c>
      <c r="I594" s="205"/>
      <c r="J594" s="206">
        <f>ROUND(I594*H594,2)</f>
        <v>0</v>
      </c>
      <c r="K594" s="202" t="s">
        <v>151</v>
      </c>
      <c r="L594" s="44"/>
      <c r="M594" s="207" t="s">
        <v>19</v>
      </c>
      <c r="N594" s="208" t="s">
        <v>40</v>
      </c>
      <c r="O594" s="84"/>
      <c r="P594" s="209">
        <f>O594*H594</f>
        <v>0</v>
      </c>
      <c r="Q594" s="209">
        <v>0.00048</v>
      </c>
      <c r="R594" s="209">
        <f>Q594*H594</f>
        <v>0.0576</v>
      </c>
      <c r="S594" s="209">
        <v>0</v>
      </c>
      <c r="T594" s="210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11" t="s">
        <v>242</v>
      </c>
      <c r="AT594" s="211" t="s">
        <v>147</v>
      </c>
      <c r="AU594" s="211" t="s">
        <v>78</v>
      </c>
      <c r="AY594" s="17" t="s">
        <v>144</v>
      </c>
      <c r="BE594" s="212">
        <f>IF(N594="základní",J594,0)</f>
        <v>0</v>
      </c>
      <c r="BF594" s="212">
        <f>IF(N594="snížená",J594,0)</f>
        <v>0</v>
      </c>
      <c r="BG594" s="212">
        <f>IF(N594="zákl. přenesená",J594,0)</f>
        <v>0</v>
      </c>
      <c r="BH594" s="212">
        <f>IF(N594="sníž. přenesená",J594,0)</f>
        <v>0</v>
      </c>
      <c r="BI594" s="212">
        <f>IF(N594="nulová",J594,0)</f>
        <v>0</v>
      </c>
      <c r="BJ594" s="17" t="s">
        <v>74</v>
      </c>
      <c r="BK594" s="212">
        <f>ROUND(I594*H594,2)</f>
        <v>0</v>
      </c>
      <c r="BL594" s="17" t="s">
        <v>242</v>
      </c>
      <c r="BM594" s="211" t="s">
        <v>910</v>
      </c>
    </row>
    <row r="595" spans="1:47" s="2" customFormat="1" ht="12">
      <c r="A595" s="38"/>
      <c r="B595" s="39"/>
      <c r="C595" s="40"/>
      <c r="D595" s="213" t="s">
        <v>153</v>
      </c>
      <c r="E595" s="40"/>
      <c r="F595" s="214" t="s">
        <v>911</v>
      </c>
      <c r="G595" s="40"/>
      <c r="H595" s="40"/>
      <c r="I595" s="215"/>
      <c r="J595" s="40"/>
      <c r="K595" s="40"/>
      <c r="L595" s="44"/>
      <c r="M595" s="216"/>
      <c r="N595" s="217"/>
      <c r="O595" s="84"/>
      <c r="P595" s="84"/>
      <c r="Q595" s="84"/>
      <c r="R595" s="84"/>
      <c r="S595" s="84"/>
      <c r="T595" s="85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T595" s="17" t="s">
        <v>153</v>
      </c>
      <c r="AU595" s="17" t="s">
        <v>78</v>
      </c>
    </row>
    <row r="596" spans="1:47" s="2" customFormat="1" ht="12">
      <c r="A596" s="38"/>
      <c r="B596" s="39"/>
      <c r="C596" s="40"/>
      <c r="D596" s="218" t="s">
        <v>155</v>
      </c>
      <c r="E596" s="40"/>
      <c r="F596" s="219" t="s">
        <v>912</v>
      </c>
      <c r="G596" s="40"/>
      <c r="H596" s="40"/>
      <c r="I596" s="215"/>
      <c r="J596" s="40"/>
      <c r="K596" s="40"/>
      <c r="L596" s="44"/>
      <c r="M596" s="216"/>
      <c r="N596" s="217"/>
      <c r="O596" s="84"/>
      <c r="P596" s="84"/>
      <c r="Q596" s="84"/>
      <c r="R596" s="84"/>
      <c r="S596" s="84"/>
      <c r="T596" s="85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T596" s="17" t="s">
        <v>155</v>
      </c>
      <c r="AU596" s="17" t="s">
        <v>78</v>
      </c>
    </row>
    <row r="597" spans="1:65" s="2" customFormat="1" ht="24.15" customHeight="1">
      <c r="A597" s="38"/>
      <c r="B597" s="39"/>
      <c r="C597" s="200" t="s">
        <v>913</v>
      </c>
      <c r="D597" s="200" t="s">
        <v>147</v>
      </c>
      <c r="E597" s="201" t="s">
        <v>914</v>
      </c>
      <c r="F597" s="202" t="s">
        <v>915</v>
      </c>
      <c r="G597" s="203" t="s">
        <v>190</v>
      </c>
      <c r="H597" s="204">
        <v>20</v>
      </c>
      <c r="I597" s="205"/>
      <c r="J597" s="206">
        <f>ROUND(I597*H597,2)</f>
        <v>0</v>
      </c>
      <c r="K597" s="202" t="s">
        <v>151</v>
      </c>
      <c r="L597" s="44"/>
      <c r="M597" s="207" t="s">
        <v>19</v>
      </c>
      <c r="N597" s="208" t="s">
        <v>40</v>
      </c>
      <c r="O597" s="84"/>
      <c r="P597" s="209">
        <f>O597*H597</f>
        <v>0</v>
      </c>
      <c r="Q597" s="209">
        <v>0.00059</v>
      </c>
      <c r="R597" s="209">
        <f>Q597*H597</f>
        <v>0.011800000000000001</v>
      </c>
      <c r="S597" s="209">
        <v>0</v>
      </c>
      <c r="T597" s="210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11" t="s">
        <v>242</v>
      </c>
      <c r="AT597" s="211" t="s">
        <v>147</v>
      </c>
      <c r="AU597" s="211" t="s">
        <v>78</v>
      </c>
      <c r="AY597" s="17" t="s">
        <v>144</v>
      </c>
      <c r="BE597" s="212">
        <f>IF(N597="základní",J597,0)</f>
        <v>0</v>
      </c>
      <c r="BF597" s="212">
        <f>IF(N597="snížená",J597,0)</f>
        <v>0</v>
      </c>
      <c r="BG597" s="212">
        <f>IF(N597="zákl. přenesená",J597,0)</f>
        <v>0</v>
      </c>
      <c r="BH597" s="212">
        <f>IF(N597="sníž. přenesená",J597,0)</f>
        <v>0</v>
      </c>
      <c r="BI597" s="212">
        <f>IF(N597="nulová",J597,0)</f>
        <v>0</v>
      </c>
      <c r="BJ597" s="17" t="s">
        <v>74</v>
      </c>
      <c r="BK597" s="212">
        <f>ROUND(I597*H597,2)</f>
        <v>0</v>
      </c>
      <c r="BL597" s="17" t="s">
        <v>242</v>
      </c>
      <c r="BM597" s="211" t="s">
        <v>916</v>
      </c>
    </row>
    <row r="598" spans="1:47" s="2" customFormat="1" ht="12">
      <c r="A598" s="38"/>
      <c r="B598" s="39"/>
      <c r="C598" s="40"/>
      <c r="D598" s="213" t="s">
        <v>153</v>
      </c>
      <c r="E598" s="40"/>
      <c r="F598" s="214" t="s">
        <v>917</v>
      </c>
      <c r="G598" s="40"/>
      <c r="H598" s="40"/>
      <c r="I598" s="215"/>
      <c r="J598" s="40"/>
      <c r="K598" s="40"/>
      <c r="L598" s="44"/>
      <c r="M598" s="216"/>
      <c r="N598" s="217"/>
      <c r="O598" s="84"/>
      <c r="P598" s="84"/>
      <c r="Q598" s="84"/>
      <c r="R598" s="84"/>
      <c r="S598" s="84"/>
      <c r="T598" s="85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T598" s="17" t="s">
        <v>153</v>
      </c>
      <c r="AU598" s="17" t="s">
        <v>78</v>
      </c>
    </row>
    <row r="599" spans="1:47" s="2" customFormat="1" ht="12">
      <c r="A599" s="38"/>
      <c r="B599" s="39"/>
      <c r="C599" s="40"/>
      <c r="D599" s="218" t="s">
        <v>155</v>
      </c>
      <c r="E599" s="40"/>
      <c r="F599" s="219" t="s">
        <v>918</v>
      </c>
      <c r="G599" s="40"/>
      <c r="H599" s="40"/>
      <c r="I599" s="215"/>
      <c r="J599" s="40"/>
      <c r="K599" s="40"/>
      <c r="L599" s="44"/>
      <c r="M599" s="216"/>
      <c r="N599" s="217"/>
      <c r="O599" s="84"/>
      <c r="P599" s="84"/>
      <c r="Q599" s="84"/>
      <c r="R599" s="84"/>
      <c r="S599" s="84"/>
      <c r="T599" s="85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T599" s="17" t="s">
        <v>155</v>
      </c>
      <c r="AU599" s="17" t="s">
        <v>78</v>
      </c>
    </row>
    <row r="600" spans="1:65" s="2" customFormat="1" ht="24.15" customHeight="1">
      <c r="A600" s="38"/>
      <c r="B600" s="39"/>
      <c r="C600" s="200" t="s">
        <v>693</v>
      </c>
      <c r="D600" s="200" t="s">
        <v>147</v>
      </c>
      <c r="E600" s="201" t="s">
        <v>919</v>
      </c>
      <c r="F600" s="202" t="s">
        <v>920</v>
      </c>
      <c r="G600" s="203" t="s">
        <v>190</v>
      </c>
      <c r="H600" s="204">
        <v>55</v>
      </c>
      <c r="I600" s="205"/>
      <c r="J600" s="206">
        <f>ROUND(I600*H600,2)</f>
        <v>0</v>
      </c>
      <c r="K600" s="202" t="s">
        <v>151</v>
      </c>
      <c r="L600" s="44"/>
      <c r="M600" s="207" t="s">
        <v>19</v>
      </c>
      <c r="N600" s="208" t="s">
        <v>40</v>
      </c>
      <c r="O600" s="84"/>
      <c r="P600" s="209">
        <f>O600*H600</f>
        <v>0</v>
      </c>
      <c r="Q600" s="209">
        <v>0.00075</v>
      </c>
      <c r="R600" s="209">
        <f>Q600*H600</f>
        <v>0.04125</v>
      </c>
      <c r="S600" s="209">
        <v>0</v>
      </c>
      <c r="T600" s="210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11" t="s">
        <v>242</v>
      </c>
      <c r="AT600" s="211" t="s">
        <v>147</v>
      </c>
      <c r="AU600" s="211" t="s">
        <v>78</v>
      </c>
      <c r="AY600" s="17" t="s">
        <v>144</v>
      </c>
      <c r="BE600" s="212">
        <f>IF(N600="základní",J600,0)</f>
        <v>0</v>
      </c>
      <c r="BF600" s="212">
        <f>IF(N600="snížená",J600,0)</f>
        <v>0</v>
      </c>
      <c r="BG600" s="212">
        <f>IF(N600="zákl. přenesená",J600,0)</f>
        <v>0</v>
      </c>
      <c r="BH600" s="212">
        <f>IF(N600="sníž. přenesená",J600,0)</f>
        <v>0</v>
      </c>
      <c r="BI600" s="212">
        <f>IF(N600="nulová",J600,0)</f>
        <v>0</v>
      </c>
      <c r="BJ600" s="17" t="s">
        <v>74</v>
      </c>
      <c r="BK600" s="212">
        <f>ROUND(I600*H600,2)</f>
        <v>0</v>
      </c>
      <c r="BL600" s="17" t="s">
        <v>242</v>
      </c>
      <c r="BM600" s="211" t="s">
        <v>921</v>
      </c>
    </row>
    <row r="601" spans="1:47" s="2" customFormat="1" ht="12">
      <c r="A601" s="38"/>
      <c r="B601" s="39"/>
      <c r="C601" s="40"/>
      <c r="D601" s="213" t="s">
        <v>153</v>
      </c>
      <c r="E601" s="40"/>
      <c r="F601" s="214" t="s">
        <v>922</v>
      </c>
      <c r="G601" s="40"/>
      <c r="H601" s="40"/>
      <c r="I601" s="215"/>
      <c r="J601" s="40"/>
      <c r="K601" s="40"/>
      <c r="L601" s="44"/>
      <c r="M601" s="216"/>
      <c r="N601" s="217"/>
      <c r="O601" s="84"/>
      <c r="P601" s="84"/>
      <c r="Q601" s="84"/>
      <c r="R601" s="84"/>
      <c r="S601" s="84"/>
      <c r="T601" s="85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T601" s="17" t="s">
        <v>153</v>
      </c>
      <c r="AU601" s="17" t="s">
        <v>78</v>
      </c>
    </row>
    <row r="602" spans="1:47" s="2" customFormat="1" ht="12">
      <c r="A602" s="38"/>
      <c r="B602" s="39"/>
      <c r="C602" s="40"/>
      <c r="D602" s="218" t="s">
        <v>155</v>
      </c>
      <c r="E602" s="40"/>
      <c r="F602" s="219" t="s">
        <v>923</v>
      </c>
      <c r="G602" s="40"/>
      <c r="H602" s="40"/>
      <c r="I602" s="215"/>
      <c r="J602" s="40"/>
      <c r="K602" s="40"/>
      <c r="L602" s="44"/>
      <c r="M602" s="216"/>
      <c r="N602" s="217"/>
      <c r="O602" s="84"/>
      <c r="P602" s="84"/>
      <c r="Q602" s="84"/>
      <c r="R602" s="84"/>
      <c r="S602" s="84"/>
      <c r="T602" s="85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7" t="s">
        <v>155</v>
      </c>
      <c r="AU602" s="17" t="s">
        <v>78</v>
      </c>
    </row>
    <row r="603" spans="1:65" s="2" customFormat="1" ht="24.15" customHeight="1">
      <c r="A603" s="38"/>
      <c r="B603" s="39"/>
      <c r="C603" s="200" t="s">
        <v>924</v>
      </c>
      <c r="D603" s="200" t="s">
        <v>147</v>
      </c>
      <c r="E603" s="201" t="s">
        <v>925</v>
      </c>
      <c r="F603" s="202" t="s">
        <v>926</v>
      </c>
      <c r="G603" s="203" t="s">
        <v>190</v>
      </c>
      <c r="H603" s="204">
        <v>40</v>
      </c>
      <c r="I603" s="205"/>
      <c r="J603" s="206">
        <f>ROUND(I603*H603,2)</f>
        <v>0</v>
      </c>
      <c r="K603" s="202" t="s">
        <v>151</v>
      </c>
      <c r="L603" s="44"/>
      <c r="M603" s="207" t="s">
        <v>19</v>
      </c>
      <c r="N603" s="208" t="s">
        <v>40</v>
      </c>
      <c r="O603" s="84"/>
      <c r="P603" s="209">
        <f>O603*H603</f>
        <v>0</v>
      </c>
      <c r="Q603" s="209">
        <v>0.00129</v>
      </c>
      <c r="R603" s="209">
        <f>Q603*H603</f>
        <v>0.05159999999999999</v>
      </c>
      <c r="S603" s="209">
        <v>0</v>
      </c>
      <c r="T603" s="210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11" t="s">
        <v>242</v>
      </c>
      <c r="AT603" s="211" t="s">
        <v>147</v>
      </c>
      <c r="AU603" s="211" t="s">
        <v>78</v>
      </c>
      <c r="AY603" s="17" t="s">
        <v>144</v>
      </c>
      <c r="BE603" s="212">
        <f>IF(N603="základní",J603,0)</f>
        <v>0</v>
      </c>
      <c r="BF603" s="212">
        <f>IF(N603="snížená",J603,0)</f>
        <v>0</v>
      </c>
      <c r="BG603" s="212">
        <f>IF(N603="zákl. přenesená",J603,0)</f>
        <v>0</v>
      </c>
      <c r="BH603" s="212">
        <f>IF(N603="sníž. přenesená",J603,0)</f>
        <v>0</v>
      </c>
      <c r="BI603" s="212">
        <f>IF(N603="nulová",J603,0)</f>
        <v>0</v>
      </c>
      <c r="BJ603" s="17" t="s">
        <v>74</v>
      </c>
      <c r="BK603" s="212">
        <f>ROUND(I603*H603,2)</f>
        <v>0</v>
      </c>
      <c r="BL603" s="17" t="s">
        <v>242</v>
      </c>
      <c r="BM603" s="211" t="s">
        <v>927</v>
      </c>
    </row>
    <row r="604" spans="1:47" s="2" customFormat="1" ht="12">
      <c r="A604" s="38"/>
      <c r="B604" s="39"/>
      <c r="C604" s="40"/>
      <c r="D604" s="213" t="s">
        <v>153</v>
      </c>
      <c r="E604" s="40"/>
      <c r="F604" s="214" t="s">
        <v>928</v>
      </c>
      <c r="G604" s="40"/>
      <c r="H604" s="40"/>
      <c r="I604" s="215"/>
      <c r="J604" s="40"/>
      <c r="K604" s="40"/>
      <c r="L604" s="44"/>
      <c r="M604" s="216"/>
      <c r="N604" s="217"/>
      <c r="O604" s="84"/>
      <c r="P604" s="84"/>
      <c r="Q604" s="84"/>
      <c r="R604" s="84"/>
      <c r="S604" s="84"/>
      <c r="T604" s="85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T604" s="17" t="s">
        <v>153</v>
      </c>
      <c r="AU604" s="17" t="s">
        <v>78</v>
      </c>
    </row>
    <row r="605" spans="1:47" s="2" customFormat="1" ht="12">
      <c r="A605" s="38"/>
      <c r="B605" s="39"/>
      <c r="C605" s="40"/>
      <c r="D605" s="218" t="s">
        <v>155</v>
      </c>
      <c r="E605" s="40"/>
      <c r="F605" s="219" t="s">
        <v>929</v>
      </c>
      <c r="G605" s="40"/>
      <c r="H605" s="40"/>
      <c r="I605" s="215"/>
      <c r="J605" s="40"/>
      <c r="K605" s="40"/>
      <c r="L605" s="44"/>
      <c r="M605" s="216"/>
      <c r="N605" s="217"/>
      <c r="O605" s="84"/>
      <c r="P605" s="84"/>
      <c r="Q605" s="84"/>
      <c r="R605" s="84"/>
      <c r="S605" s="84"/>
      <c r="T605" s="85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7" t="s">
        <v>155</v>
      </c>
      <c r="AU605" s="17" t="s">
        <v>78</v>
      </c>
    </row>
    <row r="606" spans="1:65" s="2" customFormat="1" ht="24.15" customHeight="1">
      <c r="A606" s="38"/>
      <c r="B606" s="39"/>
      <c r="C606" s="200" t="s">
        <v>700</v>
      </c>
      <c r="D606" s="200" t="s">
        <v>147</v>
      </c>
      <c r="E606" s="201" t="s">
        <v>930</v>
      </c>
      <c r="F606" s="202" t="s">
        <v>931</v>
      </c>
      <c r="G606" s="203" t="s">
        <v>190</v>
      </c>
      <c r="H606" s="204">
        <v>10</v>
      </c>
      <c r="I606" s="205"/>
      <c r="J606" s="206">
        <f>ROUND(I606*H606,2)</f>
        <v>0</v>
      </c>
      <c r="K606" s="202" t="s">
        <v>151</v>
      </c>
      <c r="L606" s="44"/>
      <c r="M606" s="207" t="s">
        <v>19</v>
      </c>
      <c r="N606" s="208" t="s">
        <v>40</v>
      </c>
      <c r="O606" s="84"/>
      <c r="P606" s="209">
        <f>O606*H606</f>
        <v>0</v>
      </c>
      <c r="Q606" s="209">
        <v>0.00161</v>
      </c>
      <c r="R606" s="209">
        <f>Q606*H606</f>
        <v>0.0161</v>
      </c>
      <c r="S606" s="209">
        <v>0</v>
      </c>
      <c r="T606" s="210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11" t="s">
        <v>242</v>
      </c>
      <c r="AT606" s="211" t="s">
        <v>147</v>
      </c>
      <c r="AU606" s="211" t="s">
        <v>78</v>
      </c>
      <c r="AY606" s="17" t="s">
        <v>144</v>
      </c>
      <c r="BE606" s="212">
        <f>IF(N606="základní",J606,0)</f>
        <v>0</v>
      </c>
      <c r="BF606" s="212">
        <f>IF(N606="snížená",J606,0)</f>
        <v>0</v>
      </c>
      <c r="BG606" s="212">
        <f>IF(N606="zákl. přenesená",J606,0)</f>
        <v>0</v>
      </c>
      <c r="BH606" s="212">
        <f>IF(N606="sníž. přenesená",J606,0)</f>
        <v>0</v>
      </c>
      <c r="BI606" s="212">
        <f>IF(N606="nulová",J606,0)</f>
        <v>0</v>
      </c>
      <c r="BJ606" s="17" t="s">
        <v>74</v>
      </c>
      <c r="BK606" s="212">
        <f>ROUND(I606*H606,2)</f>
        <v>0</v>
      </c>
      <c r="BL606" s="17" t="s">
        <v>242</v>
      </c>
      <c r="BM606" s="211" t="s">
        <v>932</v>
      </c>
    </row>
    <row r="607" spans="1:47" s="2" customFormat="1" ht="12">
      <c r="A607" s="38"/>
      <c r="B607" s="39"/>
      <c r="C607" s="40"/>
      <c r="D607" s="213" t="s">
        <v>153</v>
      </c>
      <c r="E607" s="40"/>
      <c r="F607" s="214" t="s">
        <v>933</v>
      </c>
      <c r="G607" s="40"/>
      <c r="H607" s="40"/>
      <c r="I607" s="215"/>
      <c r="J607" s="40"/>
      <c r="K607" s="40"/>
      <c r="L607" s="44"/>
      <c r="M607" s="216"/>
      <c r="N607" s="217"/>
      <c r="O607" s="84"/>
      <c r="P607" s="84"/>
      <c r="Q607" s="84"/>
      <c r="R607" s="84"/>
      <c r="S607" s="84"/>
      <c r="T607" s="85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T607" s="17" t="s">
        <v>153</v>
      </c>
      <c r="AU607" s="17" t="s">
        <v>78</v>
      </c>
    </row>
    <row r="608" spans="1:47" s="2" customFormat="1" ht="12">
      <c r="A608" s="38"/>
      <c r="B608" s="39"/>
      <c r="C608" s="40"/>
      <c r="D608" s="218" t="s">
        <v>155</v>
      </c>
      <c r="E608" s="40"/>
      <c r="F608" s="219" t="s">
        <v>934</v>
      </c>
      <c r="G608" s="40"/>
      <c r="H608" s="40"/>
      <c r="I608" s="215"/>
      <c r="J608" s="40"/>
      <c r="K608" s="40"/>
      <c r="L608" s="44"/>
      <c r="M608" s="216"/>
      <c r="N608" s="217"/>
      <c r="O608" s="84"/>
      <c r="P608" s="84"/>
      <c r="Q608" s="84"/>
      <c r="R608" s="84"/>
      <c r="S608" s="84"/>
      <c r="T608" s="85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155</v>
      </c>
      <c r="AU608" s="17" t="s">
        <v>78</v>
      </c>
    </row>
    <row r="609" spans="1:65" s="2" customFormat="1" ht="16.5" customHeight="1">
      <c r="A609" s="38"/>
      <c r="B609" s="39"/>
      <c r="C609" s="200" t="s">
        <v>935</v>
      </c>
      <c r="D609" s="200" t="s">
        <v>147</v>
      </c>
      <c r="E609" s="201" t="s">
        <v>936</v>
      </c>
      <c r="F609" s="202" t="s">
        <v>937</v>
      </c>
      <c r="G609" s="203" t="s">
        <v>190</v>
      </c>
      <c r="H609" s="204">
        <v>245</v>
      </c>
      <c r="I609" s="205"/>
      <c r="J609" s="206">
        <f>ROUND(I609*H609,2)</f>
        <v>0</v>
      </c>
      <c r="K609" s="202" t="s">
        <v>151</v>
      </c>
      <c r="L609" s="44"/>
      <c r="M609" s="207" t="s">
        <v>19</v>
      </c>
      <c r="N609" s="208" t="s">
        <v>40</v>
      </c>
      <c r="O609" s="84"/>
      <c r="P609" s="209">
        <f>O609*H609</f>
        <v>0</v>
      </c>
      <c r="Q609" s="209">
        <v>0</v>
      </c>
      <c r="R609" s="209">
        <f>Q609*H609</f>
        <v>0</v>
      </c>
      <c r="S609" s="209">
        <v>0</v>
      </c>
      <c r="T609" s="210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11" t="s">
        <v>242</v>
      </c>
      <c r="AT609" s="211" t="s">
        <v>147</v>
      </c>
      <c r="AU609" s="211" t="s">
        <v>78</v>
      </c>
      <c r="AY609" s="17" t="s">
        <v>144</v>
      </c>
      <c r="BE609" s="212">
        <f>IF(N609="základní",J609,0)</f>
        <v>0</v>
      </c>
      <c r="BF609" s="212">
        <f>IF(N609="snížená",J609,0)</f>
        <v>0</v>
      </c>
      <c r="BG609" s="212">
        <f>IF(N609="zákl. přenesená",J609,0)</f>
        <v>0</v>
      </c>
      <c r="BH609" s="212">
        <f>IF(N609="sníž. přenesená",J609,0)</f>
        <v>0</v>
      </c>
      <c r="BI609" s="212">
        <f>IF(N609="nulová",J609,0)</f>
        <v>0</v>
      </c>
      <c r="BJ609" s="17" t="s">
        <v>74</v>
      </c>
      <c r="BK609" s="212">
        <f>ROUND(I609*H609,2)</f>
        <v>0</v>
      </c>
      <c r="BL609" s="17" t="s">
        <v>242</v>
      </c>
      <c r="BM609" s="211" t="s">
        <v>938</v>
      </c>
    </row>
    <row r="610" spans="1:47" s="2" customFormat="1" ht="12">
      <c r="A610" s="38"/>
      <c r="B610" s="39"/>
      <c r="C610" s="40"/>
      <c r="D610" s="213" t="s">
        <v>153</v>
      </c>
      <c r="E610" s="40"/>
      <c r="F610" s="214" t="s">
        <v>939</v>
      </c>
      <c r="G610" s="40"/>
      <c r="H610" s="40"/>
      <c r="I610" s="215"/>
      <c r="J610" s="40"/>
      <c r="K610" s="40"/>
      <c r="L610" s="44"/>
      <c r="M610" s="216"/>
      <c r="N610" s="217"/>
      <c r="O610" s="84"/>
      <c r="P610" s="84"/>
      <c r="Q610" s="84"/>
      <c r="R610" s="84"/>
      <c r="S610" s="84"/>
      <c r="T610" s="85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7" t="s">
        <v>153</v>
      </c>
      <c r="AU610" s="17" t="s">
        <v>78</v>
      </c>
    </row>
    <row r="611" spans="1:47" s="2" customFormat="1" ht="12">
      <c r="A611" s="38"/>
      <c r="B611" s="39"/>
      <c r="C611" s="40"/>
      <c r="D611" s="218" t="s">
        <v>155</v>
      </c>
      <c r="E611" s="40"/>
      <c r="F611" s="219" t="s">
        <v>940</v>
      </c>
      <c r="G611" s="40"/>
      <c r="H611" s="40"/>
      <c r="I611" s="215"/>
      <c r="J611" s="40"/>
      <c r="K611" s="40"/>
      <c r="L611" s="44"/>
      <c r="M611" s="216"/>
      <c r="N611" s="217"/>
      <c r="O611" s="84"/>
      <c r="P611" s="84"/>
      <c r="Q611" s="84"/>
      <c r="R611" s="84"/>
      <c r="S611" s="84"/>
      <c r="T611" s="85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7" t="s">
        <v>155</v>
      </c>
      <c r="AU611" s="17" t="s">
        <v>78</v>
      </c>
    </row>
    <row r="612" spans="1:51" s="13" customFormat="1" ht="12">
      <c r="A612" s="13"/>
      <c r="B612" s="220"/>
      <c r="C612" s="221"/>
      <c r="D612" s="213" t="s">
        <v>157</v>
      </c>
      <c r="E612" s="222" t="s">
        <v>19</v>
      </c>
      <c r="F612" s="223" t="s">
        <v>941</v>
      </c>
      <c r="G612" s="221"/>
      <c r="H612" s="224">
        <v>245</v>
      </c>
      <c r="I612" s="225"/>
      <c r="J612" s="221"/>
      <c r="K612" s="221"/>
      <c r="L612" s="226"/>
      <c r="M612" s="227"/>
      <c r="N612" s="228"/>
      <c r="O612" s="228"/>
      <c r="P612" s="228"/>
      <c r="Q612" s="228"/>
      <c r="R612" s="228"/>
      <c r="S612" s="228"/>
      <c r="T612" s="229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0" t="s">
        <v>157</v>
      </c>
      <c r="AU612" s="230" t="s">
        <v>78</v>
      </c>
      <c r="AV612" s="13" t="s">
        <v>78</v>
      </c>
      <c r="AW612" s="13" t="s">
        <v>32</v>
      </c>
      <c r="AX612" s="13" t="s">
        <v>69</v>
      </c>
      <c r="AY612" s="230" t="s">
        <v>144</v>
      </c>
    </row>
    <row r="613" spans="1:51" s="14" customFormat="1" ht="12">
      <c r="A613" s="14"/>
      <c r="B613" s="231"/>
      <c r="C613" s="232"/>
      <c r="D613" s="213" t="s">
        <v>157</v>
      </c>
      <c r="E613" s="233" t="s">
        <v>19</v>
      </c>
      <c r="F613" s="234" t="s">
        <v>159</v>
      </c>
      <c r="G613" s="232"/>
      <c r="H613" s="235">
        <v>245</v>
      </c>
      <c r="I613" s="236"/>
      <c r="J613" s="232"/>
      <c r="K613" s="232"/>
      <c r="L613" s="237"/>
      <c r="M613" s="238"/>
      <c r="N613" s="239"/>
      <c r="O613" s="239"/>
      <c r="P613" s="239"/>
      <c r="Q613" s="239"/>
      <c r="R613" s="239"/>
      <c r="S613" s="239"/>
      <c r="T613" s="240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1" t="s">
        <v>157</v>
      </c>
      <c r="AU613" s="241" t="s">
        <v>78</v>
      </c>
      <c r="AV613" s="14" t="s">
        <v>152</v>
      </c>
      <c r="AW613" s="14" t="s">
        <v>32</v>
      </c>
      <c r="AX613" s="14" t="s">
        <v>74</v>
      </c>
      <c r="AY613" s="241" t="s">
        <v>144</v>
      </c>
    </row>
    <row r="614" spans="1:65" s="2" customFormat="1" ht="24.15" customHeight="1">
      <c r="A614" s="38"/>
      <c r="B614" s="39"/>
      <c r="C614" s="200" t="s">
        <v>711</v>
      </c>
      <c r="D614" s="200" t="s">
        <v>147</v>
      </c>
      <c r="E614" s="201" t="s">
        <v>942</v>
      </c>
      <c r="F614" s="202" t="s">
        <v>943</v>
      </c>
      <c r="G614" s="203" t="s">
        <v>150</v>
      </c>
      <c r="H614" s="204">
        <v>0.178</v>
      </c>
      <c r="I614" s="205"/>
      <c r="J614" s="206">
        <f>ROUND(I614*H614,2)</f>
        <v>0</v>
      </c>
      <c r="K614" s="202" t="s">
        <v>151</v>
      </c>
      <c r="L614" s="44"/>
      <c r="M614" s="207" t="s">
        <v>19</v>
      </c>
      <c r="N614" s="208" t="s">
        <v>40</v>
      </c>
      <c r="O614" s="84"/>
      <c r="P614" s="209">
        <f>O614*H614</f>
        <v>0</v>
      </c>
      <c r="Q614" s="209">
        <v>0</v>
      </c>
      <c r="R614" s="209">
        <f>Q614*H614</f>
        <v>0</v>
      </c>
      <c r="S614" s="209">
        <v>0</v>
      </c>
      <c r="T614" s="210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11" t="s">
        <v>242</v>
      </c>
      <c r="AT614" s="211" t="s">
        <v>147</v>
      </c>
      <c r="AU614" s="211" t="s">
        <v>78</v>
      </c>
      <c r="AY614" s="17" t="s">
        <v>144</v>
      </c>
      <c r="BE614" s="212">
        <f>IF(N614="základní",J614,0)</f>
        <v>0</v>
      </c>
      <c r="BF614" s="212">
        <f>IF(N614="snížená",J614,0)</f>
        <v>0</v>
      </c>
      <c r="BG614" s="212">
        <f>IF(N614="zákl. přenesená",J614,0)</f>
        <v>0</v>
      </c>
      <c r="BH614" s="212">
        <f>IF(N614="sníž. přenesená",J614,0)</f>
        <v>0</v>
      </c>
      <c r="BI614" s="212">
        <f>IF(N614="nulová",J614,0)</f>
        <v>0</v>
      </c>
      <c r="BJ614" s="17" t="s">
        <v>74</v>
      </c>
      <c r="BK614" s="212">
        <f>ROUND(I614*H614,2)</f>
        <v>0</v>
      </c>
      <c r="BL614" s="17" t="s">
        <v>242</v>
      </c>
      <c r="BM614" s="211" t="s">
        <v>944</v>
      </c>
    </row>
    <row r="615" spans="1:47" s="2" customFormat="1" ht="12">
      <c r="A615" s="38"/>
      <c r="B615" s="39"/>
      <c r="C615" s="40"/>
      <c r="D615" s="213" t="s">
        <v>153</v>
      </c>
      <c r="E615" s="40"/>
      <c r="F615" s="214" t="s">
        <v>945</v>
      </c>
      <c r="G615" s="40"/>
      <c r="H615" s="40"/>
      <c r="I615" s="215"/>
      <c r="J615" s="40"/>
      <c r="K615" s="40"/>
      <c r="L615" s="44"/>
      <c r="M615" s="216"/>
      <c r="N615" s="217"/>
      <c r="O615" s="84"/>
      <c r="P615" s="84"/>
      <c r="Q615" s="84"/>
      <c r="R615" s="84"/>
      <c r="S615" s="84"/>
      <c r="T615" s="85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T615" s="17" t="s">
        <v>153</v>
      </c>
      <c r="AU615" s="17" t="s">
        <v>78</v>
      </c>
    </row>
    <row r="616" spans="1:47" s="2" customFormat="1" ht="12">
      <c r="A616" s="38"/>
      <c r="B616" s="39"/>
      <c r="C616" s="40"/>
      <c r="D616" s="218" t="s">
        <v>155</v>
      </c>
      <c r="E616" s="40"/>
      <c r="F616" s="219" t="s">
        <v>946</v>
      </c>
      <c r="G616" s="40"/>
      <c r="H616" s="40"/>
      <c r="I616" s="215"/>
      <c r="J616" s="40"/>
      <c r="K616" s="40"/>
      <c r="L616" s="44"/>
      <c r="M616" s="216"/>
      <c r="N616" s="217"/>
      <c r="O616" s="84"/>
      <c r="P616" s="84"/>
      <c r="Q616" s="84"/>
      <c r="R616" s="84"/>
      <c r="S616" s="84"/>
      <c r="T616" s="85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155</v>
      </c>
      <c r="AU616" s="17" t="s">
        <v>78</v>
      </c>
    </row>
    <row r="617" spans="1:65" s="2" customFormat="1" ht="24.15" customHeight="1">
      <c r="A617" s="38"/>
      <c r="B617" s="39"/>
      <c r="C617" s="200" t="s">
        <v>947</v>
      </c>
      <c r="D617" s="200" t="s">
        <v>147</v>
      </c>
      <c r="E617" s="201" t="s">
        <v>948</v>
      </c>
      <c r="F617" s="202" t="s">
        <v>949</v>
      </c>
      <c r="G617" s="203" t="s">
        <v>150</v>
      </c>
      <c r="H617" s="204">
        <v>0.178</v>
      </c>
      <c r="I617" s="205"/>
      <c r="J617" s="206">
        <f>ROUND(I617*H617,2)</f>
        <v>0</v>
      </c>
      <c r="K617" s="202" t="s">
        <v>151</v>
      </c>
      <c r="L617" s="44"/>
      <c r="M617" s="207" t="s">
        <v>19</v>
      </c>
      <c r="N617" s="208" t="s">
        <v>40</v>
      </c>
      <c r="O617" s="84"/>
      <c r="P617" s="209">
        <f>O617*H617</f>
        <v>0</v>
      </c>
      <c r="Q617" s="209">
        <v>0</v>
      </c>
      <c r="R617" s="209">
        <f>Q617*H617</f>
        <v>0</v>
      </c>
      <c r="S617" s="209">
        <v>0</v>
      </c>
      <c r="T617" s="210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11" t="s">
        <v>242</v>
      </c>
      <c r="AT617" s="211" t="s">
        <v>147</v>
      </c>
      <c r="AU617" s="211" t="s">
        <v>78</v>
      </c>
      <c r="AY617" s="17" t="s">
        <v>144</v>
      </c>
      <c r="BE617" s="212">
        <f>IF(N617="základní",J617,0)</f>
        <v>0</v>
      </c>
      <c r="BF617" s="212">
        <f>IF(N617="snížená",J617,0)</f>
        <v>0</v>
      </c>
      <c r="BG617" s="212">
        <f>IF(N617="zákl. přenesená",J617,0)</f>
        <v>0</v>
      </c>
      <c r="BH617" s="212">
        <f>IF(N617="sníž. přenesená",J617,0)</f>
        <v>0</v>
      </c>
      <c r="BI617" s="212">
        <f>IF(N617="nulová",J617,0)</f>
        <v>0</v>
      </c>
      <c r="BJ617" s="17" t="s">
        <v>74</v>
      </c>
      <c r="BK617" s="212">
        <f>ROUND(I617*H617,2)</f>
        <v>0</v>
      </c>
      <c r="BL617" s="17" t="s">
        <v>242</v>
      </c>
      <c r="BM617" s="211" t="s">
        <v>950</v>
      </c>
    </row>
    <row r="618" spans="1:47" s="2" customFormat="1" ht="12">
      <c r="A618" s="38"/>
      <c r="B618" s="39"/>
      <c r="C618" s="40"/>
      <c r="D618" s="213" t="s">
        <v>153</v>
      </c>
      <c r="E618" s="40"/>
      <c r="F618" s="214" t="s">
        <v>951</v>
      </c>
      <c r="G618" s="40"/>
      <c r="H618" s="40"/>
      <c r="I618" s="215"/>
      <c r="J618" s="40"/>
      <c r="K618" s="40"/>
      <c r="L618" s="44"/>
      <c r="M618" s="216"/>
      <c r="N618" s="217"/>
      <c r="O618" s="84"/>
      <c r="P618" s="84"/>
      <c r="Q618" s="84"/>
      <c r="R618" s="84"/>
      <c r="S618" s="84"/>
      <c r="T618" s="85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T618" s="17" t="s">
        <v>153</v>
      </c>
      <c r="AU618" s="17" t="s">
        <v>78</v>
      </c>
    </row>
    <row r="619" spans="1:47" s="2" customFormat="1" ht="12">
      <c r="A619" s="38"/>
      <c r="B619" s="39"/>
      <c r="C619" s="40"/>
      <c r="D619" s="218" t="s">
        <v>155</v>
      </c>
      <c r="E619" s="40"/>
      <c r="F619" s="219" t="s">
        <v>952</v>
      </c>
      <c r="G619" s="40"/>
      <c r="H619" s="40"/>
      <c r="I619" s="215"/>
      <c r="J619" s="40"/>
      <c r="K619" s="40"/>
      <c r="L619" s="44"/>
      <c r="M619" s="216"/>
      <c r="N619" s="217"/>
      <c r="O619" s="84"/>
      <c r="P619" s="84"/>
      <c r="Q619" s="84"/>
      <c r="R619" s="84"/>
      <c r="S619" s="84"/>
      <c r="T619" s="85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T619" s="17" t="s">
        <v>155</v>
      </c>
      <c r="AU619" s="17" t="s">
        <v>78</v>
      </c>
    </row>
    <row r="620" spans="1:65" s="2" customFormat="1" ht="16.5" customHeight="1">
      <c r="A620" s="38"/>
      <c r="B620" s="39"/>
      <c r="C620" s="200" t="s">
        <v>718</v>
      </c>
      <c r="D620" s="200" t="s">
        <v>147</v>
      </c>
      <c r="E620" s="201" t="s">
        <v>953</v>
      </c>
      <c r="F620" s="202" t="s">
        <v>650</v>
      </c>
      <c r="G620" s="203" t="s">
        <v>495</v>
      </c>
      <c r="H620" s="204">
        <v>1</v>
      </c>
      <c r="I620" s="205"/>
      <c r="J620" s="206">
        <f>ROUND(I620*H620,2)</f>
        <v>0</v>
      </c>
      <c r="K620" s="202" t="s">
        <v>19</v>
      </c>
      <c r="L620" s="44"/>
      <c r="M620" s="207" t="s">
        <v>19</v>
      </c>
      <c r="N620" s="208" t="s">
        <v>40</v>
      </c>
      <c r="O620" s="84"/>
      <c r="P620" s="209">
        <f>O620*H620</f>
        <v>0</v>
      </c>
      <c r="Q620" s="209">
        <v>0</v>
      </c>
      <c r="R620" s="209">
        <f>Q620*H620</f>
        <v>0</v>
      </c>
      <c r="S620" s="209">
        <v>0</v>
      </c>
      <c r="T620" s="210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11" t="s">
        <v>242</v>
      </c>
      <c r="AT620" s="211" t="s">
        <v>147</v>
      </c>
      <c r="AU620" s="211" t="s">
        <v>78</v>
      </c>
      <c r="AY620" s="17" t="s">
        <v>144</v>
      </c>
      <c r="BE620" s="212">
        <f>IF(N620="základní",J620,0)</f>
        <v>0</v>
      </c>
      <c r="BF620" s="212">
        <f>IF(N620="snížená",J620,0)</f>
        <v>0</v>
      </c>
      <c r="BG620" s="212">
        <f>IF(N620="zákl. přenesená",J620,0)</f>
        <v>0</v>
      </c>
      <c r="BH620" s="212">
        <f>IF(N620="sníž. přenesená",J620,0)</f>
        <v>0</v>
      </c>
      <c r="BI620" s="212">
        <f>IF(N620="nulová",J620,0)</f>
        <v>0</v>
      </c>
      <c r="BJ620" s="17" t="s">
        <v>74</v>
      </c>
      <c r="BK620" s="212">
        <f>ROUND(I620*H620,2)</f>
        <v>0</v>
      </c>
      <c r="BL620" s="17" t="s">
        <v>242</v>
      </c>
      <c r="BM620" s="211" t="s">
        <v>954</v>
      </c>
    </row>
    <row r="621" spans="1:47" s="2" customFormat="1" ht="12">
      <c r="A621" s="38"/>
      <c r="B621" s="39"/>
      <c r="C621" s="40"/>
      <c r="D621" s="213" t="s">
        <v>153</v>
      </c>
      <c r="E621" s="40"/>
      <c r="F621" s="214" t="s">
        <v>650</v>
      </c>
      <c r="G621" s="40"/>
      <c r="H621" s="40"/>
      <c r="I621" s="215"/>
      <c r="J621" s="40"/>
      <c r="K621" s="40"/>
      <c r="L621" s="44"/>
      <c r="M621" s="216"/>
      <c r="N621" s="217"/>
      <c r="O621" s="84"/>
      <c r="P621" s="84"/>
      <c r="Q621" s="84"/>
      <c r="R621" s="84"/>
      <c r="S621" s="84"/>
      <c r="T621" s="85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T621" s="17" t="s">
        <v>153</v>
      </c>
      <c r="AU621" s="17" t="s">
        <v>78</v>
      </c>
    </row>
    <row r="622" spans="1:63" s="12" customFormat="1" ht="22.8" customHeight="1">
      <c r="A622" s="12"/>
      <c r="B622" s="184"/>
      <c r="C622" s="185"/>
      <c r="D622" s="186" t="s">
        <v>68</v>
      </c>
      <c r="E622" s="198" t="s">
        <v>955</v>
      </c>
      <c r="F622" s="198" t="s">
        <v>956</v>
      </c>
      <c r="G622" s="185"/>
      <c r="H622" s="185"/>
      <c r="I622" s="188"/>
      <c r="J622" s="199">
        <f>BK622</f>
        <v>0</v>
      </c>
      <c r="K622" s="185"/>
      <c r="L622" s="190"/>
      <c r="M622" s="191"/>
      <c r="N622" s="192"/>
      <c r="O622" s="192"/>
      <c r="P622" s="193">
        <f>SUM(P623:P665)</f>
        <v>0</v>
      </c>
      <c r="Q622" s="192"/>
      <c r="R622" s="193">
        <f>SUM(R623:R665)</f>
        <v>0.03502</v>
      </c>
      <c r="S622" s="192"/>
      <c r="T622" s="194">
        <f>SUM(T623:T665)</f>
        <v>0</v>
      </c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195" t="s">
        <v>78</v>
      </c>
      <c r="AT622" s="196" t="s">
        <v>68</v>
      </c>
      <c r="AU622" s="196" t="s">
        <v>74</v>
      </c>
      <c r="AY622" s="195" t="s">
        <v>144</v>
      </c>
      <c r="BK622" s="197">
        <f>SUM(BK623:BK665)</f>
        <v>0</v>
      </c>
    </row>
    <row r="623" spans="1:65" s="2" customFormat="1" ht="16.5" customHeight="1">
      <c r="A623" s="38"/>
      <c r="B623" s="39"/>
      <c r="C623" s="200" t="s">
        <v>957</v>
      </c>
      <c r="D623" s="200" t="s">
        <v>147</v>
      </c>
      <c r="E623" s="201" t="s">
        <v>958</v>
      </c>
      <c r="F623" s="202" t="s">
        <v>959</v>
      </c>
      <c r="G623" s="203" t="s">
        <v>218</v>
      </c>
      <c r="H623" s="204">
        <v>1</v>
      </c>
      <c r="I623" s="205"/>
      <c r="J623" s="206">
        <f>ROUND(I623*H623,2)</f>
        <v>0</v>
      </c>
      <c r="K623" s="202" t="s">
        <v>151</v>
      </c>
      <c r="L623" s="44"/>
      <c r="M623" s="207" t="s">
        <v>19</v>
      </c>
      <c r="N623" s="208" t="s">
        <v>40</v>
      </c>
      <c r="O623" s="84"/>
      <c r="P623" s="209">
        <f>O623*H623</f>
        <v>0</v>
      </c>
      <c r="Q623" s="209">
        <v>0.00021</v>
      </c>
      <c r="R623" s="209">
        <f>Q623*H623</f>
        <v>0.00021</v>
      </c>
      <c r="S623" s="209">
        <v>0</v>
      </c>
      <c r="T623" s="210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11" t="s">
        <v>242</v>
      </c>
      <c r="AT623" s="211" t="s">
        <v>147</v>
      </c>
      <c r="AU623" s="211" t="s">
        <v>78</v>
      </c>
      <c r="AY623" s="17" t="s">
        <v>144</v>
      </c>
      <c r="BE623" s="212">
        <f>IF(N623="základní",J623,0)</f>
        <v>0</v>
      </c>
      <c r="BF623" s="212">
        <f>IF(N623="snížená",J623,0)</f>
        <v>0</v>
      </c>
      <c r="BG623" s="212">
        <f>IF(N623="zákl. přenesená",J623,0)</f>
        <v>0</v>
      </c>
      <c r="BH623" s="212">
        <f>IF(N623="sníž. přenesená",J623,0)</f>
        <v>0</v>
      </c>
      <c r="BI623" s="212">
        <f>IF(N623="nulová",J623,0)</f>
        <v>0</v>
      </c>
      <c r="BJ623" s="17" t="s">
        <v>74</v>
      </c>
      <c r="BK623" s="212">
        <f>ROUND(I623*H623,2)</f>
        <v>0</v>
      </c>
      <c r="BL623" s="17" t="s">
        <v>242</v>
      </c>
      <c r="BM623" s="211" t="s">
        <v>960</v>
      </c>
    </row>
    <row r="624" spans="1:47" s="2" customFormat="1" ht="12">
      <c r="A624" s="38"/>
      <c r="B624" s="39"/>
      <c r="C624" s="40"/>
      <c r="D624" s="213" t="s">
        <v>153</v>
      </c>
      <c r="E624" s="40"/>
      <c r="F624" s="214" t="s">
        <v>961</v>
      </c>
      <c r="G624" s="40"/>
      <c r="H624" s="40"/>
      <c r="I624" s="215"/>
      <c r="J624" s="40"/>
      <c r="K624" s="40"/>
      <c r="L624" s="44"/>
      <c r="M624" s="216"/>
      <c r="N624" s="217"/>
      <c r="O624" s="84"/>
      <c r="P624" s="84"/>
      <c r="Q624" s="84"/>
      <c r="R624" s="84"/>
      <c r="S624" s="84"/>
      <c r="T624" s="85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7" t="s">
        <v>153</v>
      </c>
      <c r="AU624" s="17" t="s">
        <v>78</v>
      </c>
    </row>
    <row r="625" spans="1:47" s="2" customFormat="1" ht="12">
      <c r="A625" s="38"/>
      <c r="B625" s="39"/>
      <c r="C625" s="40"/>
      <c r="D625" s="218" t="s">
        <v>155</v>
      </c>
      <c r="E625" s="40"/>
      <c r="F625" s="219" t="s">
        <v>962</v>
      </c>
      <c r="G625" s="40"/>
      <c r="H625" s="40"/>
      <c r="I625" s="215"/>
      <c r="J625" s="40"/>
      <c r="K625" s="40"/>
      <c r="L625" s="44"/>
      <c r="M625" s="216"/>
      <c r="N625" s="217"/>
      <c r="O625" s="84"/>
      <c r="P625" s="84"/>
      <c r="Q625" s="84"/>
      <c r="R625" s="84"/>
      <c r="S625" s="84"/>
      <c r="T625" s="85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7" t="s">
        <v>155</v>
      </c>
      <c r="AU625" s="17" t="s">
        <v>78</v>
      </c>
    </row>
    <row r="626" spans="1:65" s="2" customFormat="1" ht="16.5" customHeight="1">
      <c r="A626" s="38"/>
      <c r="B626" s="39"/>
      <c r="C626" s="242" t="s">
        <v>723</v>
      </c>
      <c r="D626" s="242" t="s">
        <v>228</v>
      </c>
      <c r="E626" s="243" t="s">
        <v>963</v>
      </c>
      <c r="F626" s="244" t="s">
        <v>964</v>
      </c>
      <c r="G626" s="245" t="s">
        <v>218</v>
      </c>
      <c r="H626" s="246">
        <v>1</v>
      </c>
      <c r="I626" s="247"/>
      <c r="J626" s="248">
        <f>ROUND(I626*H626,2)</f>
        <v>0</v>
      </c>
      <c r="K626" s="244" t="s">
        <v>19</v>
      </c>
      <c r="L626" s="249"/>
      <c r="M626" s="250" t="s">
        <v>19</v>
      </c>
      <c r="N626" s="251" t="s">
        <v>40</v>
      </c>
      <c r="O626" s="84"/>
      <c r="P626" s="209">
        <f>O626*H626</f>
        <v>0</v>
      </c>
      <c r="Q626" s="209">
        <v>0</v>
      </c>
      <c r="R626" s="209">
        <f>Q626*H626</f>
        <v>0</v>
      </c>
      <c r="S626" s="209">
        <v>0</v>
      </c>
      <c r="T626" s="210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11" t="s">
        <v>345</v>
      </c>
      <c r="AT626" s="211" t="s">
        <v>228</v>
      </c>
      <c r="AU626" s="211" t="s">
        <v>78</v>
      </c>
      <c r="AY626" s="17" t="s">
        <v>144</v>
      </c>
      <c r="BE626" s="212">
        <f>IF(N626="základní",J626,0)</f>
        <v>0</v>
      </c>
      <c r="BF626" s="212">
        <f>IF(N626="snížená",J626,0)</f>
        <v>0</v>
      </c>
      <c r="BG626" s="212">
        <f>IF(N626="zákl. přenesená",J626,0)</f>
        <v>0</v>
      </c>
      <c r="BH626" s="212">
        <f>IF(N626="sníž. přenesená",J626,0)</f>
        <v>0</v>
      </c>
      <c r="BI626" s="212">
        <f>IF(N626="nulová",J626,0)</f>
        <v>0</v>
      </c>
      <c r="BJ626" s="17" t="s">
        <v>74</v>
      </c>
      <c r="BK626" s="212">
        <f>ROUND(I626*H626,2)</f>
        <v>0</v>
      </c>
      <c r="BL626" s="17" t="s">
        <v>242</v>
      </c>
      <c r="BM626" s="211" t="s">
        <v>965</v>
      </c>
    </row>
    <row r="627" spans="1:47" s="2" customFormat="1" ht="12">
      <c r="A627" s="38"/>
      <c r="B627" s="39"/>
      <c r="C627" s="40"/>
      <c r="D627" s="213" t="s">
        <v>153</v>
      </c>
      <c r="E627" s="40"/>
      <c r="F627" s="214" t="s">
        <v>964</v>
      </c>
      <c r="G627" s="40"/>
      <c r="H627" s="40"/>
      <c r="I627" s="215"/>
      <c r="J627" s="40"/>
      <c r="K627" s="40"/>
      <c r="L627" s="44"/>
      <c r="M627" s="216"/>
      <c r="N627" s="217"/>
      <c r="O627" s="84"/>
      <c r="P627" s="84"/>
      <c r="Q627" s="84"/>
      <c r="R627" s="84"/>
      <c r="S627" s="84"/>
      <c r="T627" s="85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7" t="s">
        <v>153</v>
      </c>
      <c r="AU627" s="17" t="s">
        <v>78</v>
      </c>
    </row>
    <row r="628" spans="1:65" s="2" customFormat="1" ht="24.15" customHeight="1">
      <c r="A628" s="38"/>
      <c r="B628" s="39"/>
      <c r="C628" s="200" t="s">
        <v>966</v>
      </c>
      <c r="D628" s="200" t="s">
        <v>147</v>
      </c>
      <c r="E628" s="201" t="s">
        <v>967</v>
      </c>
      <c r="F628" s="202" t="s">
        <v>968</v>
      </c>
      <c r="G628" s="203" t="s">
        <v>218</v>
      </c>
      <c r="H628" s="204">
        <v>2</v>
      </c>
      <c r="I628" s="205"/>
      <c r="J628" s="206">
        <f>ROUND(I628*H628,2)</f>
        <v>0</v>
      </c>
      <c r="K628" s="202" t="s">
        <v>151</v>
      </c>
      <c r="L628" s="44"/>
      <c r="M628" s="207" t="s">
        <v>19</v>
      </c>
      <c r="N628" s="208" t="s">
        <v>40</v>
      </c>
      <c r="O628" s="84"/>
      <c r="P628" s="209">
        <f>O628*H628</f>
        <v>0</v>
      </c>
      <c r="Q628" s="209">
        <v>0.00024</v>
      </c>
      <c r="R628" s="209">
        <f>Q628*H628</f>
        <v>0.00048</v>
      </c>
      <c r="S628" s="209">
        <v>0</v>
      </c>
      <c r="T628" s="210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11" t="s">
        <v>242</v>
      </c>
      <c r="AT628" s="211" t="s">
        <v>147</v>
      </c>
      <c r="AU628" s="211" t="s">
        <v>78</v>
      </c>
      <c r="AY628" s="17" t="s">
        <v>144</v>
      </c>
      <c r="BE628" s="212">
        <f>IF(N628="základní",J628,0)</f>
        <v>0</v>
      </c>
      <c r="BF628" s="212">
        <f>IF(N628="snížená",J628,0)</f>
        <v>0</v>
      </c>
      <c r="BG628" s="212">
        <f>IF(N628="zákl. přenesená",J628,0)</f>
        <v>0</v>
      </c>
      <c r="BH628" s="212">
        <f>IF(N628="sníž. přenesená",J628,0)</f>
        <v>0</v>
      </c>
      <c r="BI628" s="212">
        <f>IF(N628="nulová",J628,0)</f>
        <v>0</v>
      </c>
      <c r="BJ628" s="17" t="s">
        <v>74</v>
      </c>
      <c r="BK628" s="212">
        <f>ROUND(I628*H628,2)</f>
        <v>0</v>
      </c>
      <c r="BL628" s="17" t="s">
        <v>242</v>
      </c>
      <c r="BM628" s="211" t="s">
        <v>969</v>
      </c>
    </row>
    <row r="629" spans="1:47" s="2" customFormat="1" ht="12">
      <c r="A629" s="38"/>
      <c r="B629" s="39"/>
      <c r="C629" s="40"/>
      <c r="D629" s="213" t="s">
        <v>153</v>
      </c>
      <c r="E629" s="40"/>
      <c r="F629" s="214" t="s">
        <v>970</v>
      </c>
      <c r="G629" s="40"/>
      <c r="H629" s="40"/>
      <c r="I629" s="215"/>
      <c r="J629" s="40"/>
      <c r="K629" s="40"/>
      <c r="L629" s="44"/>
      <c r="M629" s="216"/>
      <c r="N629" s="217"/>
      <c r="O629" s="84"/>
      <c r="P629" s="84"/>
      <c r="Q629" s="84"/>
      <c r="R629" s="84"/>
      <c r="S629" s="84"/>
      <c r="T629" s="85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T629" s="17" t="s">
        <v>153</v>
      </c>
      <c r="AU629" s="17" t="s">
        <v>78</v>
      </c>
    </row>
    <row r="630" spans="1:47" s="2" customFormat="1" ht="12">
      <c r="A630" s="38"/>
      <c r="B630" s="39"/>
      <c r="C630" s="40"/>
      <c r="D630" s="218" t="s">
        <v>155</v>
      </c>
      <c r="E630" s="40"/>
      <c r="F630" s="219" t="s">
        <v>971</v>
      </c>
      <c r="G630" s="40"/>
      <c r="H630" s="40"/>
      <c r="I630" s="215"/>
      <c r="J630" s="40"/>
      <c r="K630" s="40"/>
      <c r="L630" s="44"/>
      <c r="M630" s="216"/>
      <c r="N630" s="217"/>
      <c r="O630" s="84"/>
      <c r="P630" s="84"/>
      <c r="Q630" s="84"/>
      <c r="R630" s="84"/>
      <c r="S630" s="84"/>
      <c r="T630" s="85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155</v>
      </c>
      <c r="AU630" s="17" t="s">
        <v>78</v>
      </c>
    </row>
    <row r="631" spans="1:65" s="2" customFormat="1" ht="24.15" customHeight="1">
      <c r="A631" s="38"/>
      <c r="B631" s="39"/>
      <c r="C631" s="200" t="s">
        <v>727</v>
      </c>
      <c r="D631" s="200" t="s">
        <v>147</v>
      </c>
      <c r="E631" s="201" t="s">
        <v>972</v>
      </c>
      <c r="F631" s="202" t="s">
        <v>973</v>
      </c>
      <c r="G631" s="203" t="s">
        <v>218</v>
      </c>
      <c r="H631" s="204">
        <v>28</v>
      </c>
      <c r="I631" s="205"/>
      <c r="J631" s="206">
        <f>ROUND(I631*H631,2)</f>
        <v>0</v>
      </c>
      <c r="K631" s="202" t="s">
        <v>151</v>
      </c>
      <c r="L631" s="44"/>
      <c r="M631" s="207" t="s">
        <v>19</v>
      </c>
      <c r="N631" s="208" t="s">
        <v>40</v>
      </c>
      <c r="O631" s="84"/>
      <c r="P631" s="209">
        <f>O631*H631</f>
        <v>0</v>
      </c>
      <c r="Q631" s="209">
        <v>0.00026</v>
      </c>
      <c r="R631" s="209">
        <f>Q631*H631</f>
        <v>0.007279999999999999</v>
      </c>
      <c r="S631" s="209">
        <v>0</v>
      </c>
      <c r="T631" s="210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11" t="s">
        <v>242</v>
      </c>
      <c r="AT631" s="211" t="s">
        <v>147</v>
      </c>
      <c r="AU631" s="211" t="s">
        <v>78</v>
      </c>
      <c r="AY631" s="17" t="s">
        <v>144</v>
      </c>
      <c r="BE631" s="212">
        <f>IF(N631="základní",J631,0)</f>
        <v>0</v>
      </c>
      <c r="BF631" s="212">
        <f>IF(N631="snížená",J631,0)</f>
        <v>0</v>
      </c>
      <c r="BG631" s="212">
        <f>IF(N631="zákl. přenesená",J631,0)</f>
        <v>0</v>
      </c>
      <c r="BH631" s="212">
        <f>IF(N631="sníž. přenesená",J631,0)</f>
        <v>0</v>
      </c>
      <c r="BI631" s="212">
        <f>IF(N631="nulová",J631,0)</f>
        <v>0</v>
      </c>
      <c r="BJ631" s="17" t="s">
        <v>74</v>
      </c>
      <c r="BK631" s="212">
        <f>ROUND(I631*H631,2)</f>
        <v>0</v>
      </c>
      <c r="BL631" s="17" t="s">
        <v>242</v>
      </c>
      <c r="BM631" s="211" t="s">
        <v>974</v>
      </c>
    </row>
    <row r="632" spans="1:47" s="2" customFormat="1" ht="12">
      <c r="A632" s="38"/>
      <c r="B632" s="39"/>
      <c r="C632" s="40"/>
      <c r="D632" s="213" t="s">
        <v>153</v>
      </c>
      <c r="E632" s="40"/>
      <c r="F632" s="214" t="s">
        <v>975</v>
      </c>
      <c r="G632" s="40"/>
      <c r="H632" s="40"/>
      <c r="I632" s="215"/>
      <c r="J632" s="40"/>
      <c r="K632" s="40"/>
      <c r="L632" s="44"/>
      <c r="M632" s="216"/>
      <c r="N632" s="217"/>
      <c r="O632" s="84"/>
      <c r="P632" s="84"/>
      <c r="Q632" s="84"/>
      <c r="R632" s="84"/>
      <c r="S632" s="84"/>
      <c r="T632" s="85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T632" s="17" t="s">
        <v>153</v>
      </c>
      <c r="AU632" s="17" t="s">
        <v>78</v>
      </c>
    </row>
    <row r="633" spans="1:47" s="2" customFormat="1" ht="12">
      <c r="A633" s="38"/>
      <c r="B633" s="39"/>
      <c r="C633" s="40"/>
      <c r="D633" s="218" t="s">
        <v>155</v>
      </c>
      <c r="E633" s="40"/>
      <c r="F633" s="219" t="s">
        <v>976</v>
      </c>
      <c r="G633" s="40"/>
      <c r="H633" s="40"/>
      <c r="I633" s="215"/>
      <c r="J633" s="40"/>
      <c r="K633" s="40"/>
      <c r="L633" s="44"/>
      <c r="M633" s="216"/>
      <c r="N633" s="217"/>
      <c r="O633" s="84"/>
      <c r="P633" s="84"/>
      <c r="Q633" s="84"/>
      <c r="R633" s="84"/>
      <c r="S633" s="84"/>
      <c r="T633" s="85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T633" s="17" t="s">
        <v>155</v>
      </c>
      <c r="AU633" s="17" t="s">
        <v>78</v>
      </c>
    </row>
    <row r="634" spans="1:65" s="2" customFormat="1" ht="24.15" customHeight="1">
      <c r="A634" s="38"/>
      <c r="B634" s="39"/>
      <c r="C634" s="200" t="s">
        <v>977</v>
      </c>
      <c r="D634" s="200" t="s">
        <v>147</v>
      </c>
      <c r="E634" s="201" t="s">
        <v>978</v>
      </c>
      <c r="F634" s="202" t="s">
        <v>979</v>
      </c>
      <c r="G634" s="203" t="s">
        <v>218</v>
      </c>
      <c r="H634" s="204">
        <v>28</v>
      </c>
      <c r="I634" s="205"/>
      <c r="J634" s="206">
        <f>ROUND(I634*H634,2)</f>
        <v>0</v>
      </c>
      <c r="K634" s="202" t="s">
        <v>151</v>
      </c>
      <c r="L634" s="44"/>
      <c r="M634" s="207" t="s">
        <v>19</v>
      </c>
      <c r="N634" s="208" t="s">
        <v>40</v>
      </c>
      <c r="O634" s="84"/>
      <c r="P634" s="209">
        <f>O634*H634</f>
        <v>0</v>
      </c>
      <c r="Q634" s="209">
        <v>0.00014</v>
      </c>
      <c r="R634" s="209">
        <f>Q634*H634</f>
        <v>0.00392</v>
      </c>
      <c r="S634" s="209">
        <v>0</v>
      </c>
      <c r="T634" s="210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11" t="s">
        <v>242</v>
      </c>
      <c r="AT634" s="211" t="s">
        <v>147</v>
      </c>
      <c r="AU634" s="211" t="s">
        <v>78</v>
      </c>
      <c r="AY634" s="17" t="s">
        <v>144</v>
      </c>
      <c r="BE634" s="212">
        <f>IF(N634="základní",J634,0)</f>
        <v>0</v>
      </c>
      <c r="BF634" s="212">
        <f>IF(N634="snížená",J634,0)</f>
        <v>0</v>
      </c>
      <c r="BG634" s="212">
        <f>IF(N634="zákl. přenesená",J634,0)</f>
        <v>0</v>
      </c>
      <c r="BH634" s="212">
        <f>IF(N634="sníž. přenesená",J634,0)</f>
        <v>0</v>
      </c>
      <c r="BI634" s="212">
        <f>IF(N634="nulová",J634,0)</f>
        <v>0</v>
      </c>
      <c r="BJ634" s="17" t="s">
        <v>74</v>
      </c>
      <c r="BK634" s="212">
        <f>ROUND(I634*H634,2)</f>
        <v>0</v>
      </c>
      <c r="BL634" s="17" t="s">
        <v>242</v>
      </c>
      <c r="BM634" s="211" t="s">
        <v>980</v>
      </c>
    </row>
    <row r="635" spans="1:47" s="2" customFormat="1" ht="12">
      <c r="A635" s="38"/>
      <c r="B635" s="39"/>
      <c r="C635" s="40"/>
      <c r="D635" s="213" t="s">
        <v>153</v>
      </c>
      <c r="E635" s="40"/>
      <c r="F635" s="214" t="s">
        <v>981</v>
      </c>
      <c r="G635" s="40"/>
      <c r="H635" s="40"/>
      <c r="I635" s="215"/>
      <c r="J635" s="40"/>
      <c r="K635" s="40"/>
      <c r="L635" s="44"/>
      <c r="M635" s="216"/>
      <c r="N635" s="217"/>
      <c r="O635" s="84"/>
      <c r="P635" s="84"/>
      <c r="Q635" s="84"/>
      <c r="R635" s="84"/>
      <c r="S635" s="84"/>
      <c r="T635" s="85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T635" s="17" t="s">
        <v>153</v>
      </c>
      <c r="AU635" s="17" t="s">
        <v>78</v>
      </c>
    </row>
    <row r="636" spans="1:47" s="2" customFormat="1" ht="12">
      <c r="A636" s="38"/>
      <c r="B636" s="39"/>
      <c r="C636" s="40"/>
      <c r="D636" s="218" t="s">
        <v>155</v>
      </c>
      <c r="E636" s="40"/>
      <c r="F636" s="219" t="s">
        <v>982</v>
      </c>
      <c r="G636" s="40"/>
      <c r="H636" s="40"/>
      <c r="I636" s="215"/>
      <c r="J636" s="40"/>
      <c r="K636" s="40"/>
      <c r="L636" s="44"/>
      <c r="M636" s="216"/>
      <c r="N636" s="217"/>
      <c r="O636" s="84"/>
      <c r="P636" s="84"/>
      <c r="Q636" s="84"/>
      <c r="R636" s="84"/>
      <c r="S636" s="84"/>
      <c r="T636" s="85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7" t="s">
        <v>155</v>
      </c>
      <c r="AU636" s="17" t="s">
        <v>78</v>
      </c>
    </row>
    <row r="637" spans="1:65" s="2" customFormat="1" ht="16.5" customHeight="1">
      <c r="A637" s="38"/>
      <c r="B637" s="39"/>
      <c r="C637" s="242" t="s">
        <v>732</v>
      </c>
      <c r="D637" s="242" t="s">
        <v>228</v>
      </c>
      <c r="E637" s="243" t="s">
        <v>983</v>
      </c>
      <c r="F637" s="244" t="s">
        <v>984</v>
      </c>
      <c r="G637" s="245" t="s">
        <v>218</v>
      </c>
      <c r="H637" s="246">
        <v>1</v>
      </c>
      <c r="I637" s="247"/>
      <c r="J637" s="248">
        <f>ROUND(I637*H637,2)</f>
        <v>0</v>
      </c>
      <c r="K637" s="244" t="s">
        <v>19</v>
      </c>
      <c r="L637" s="249"/>
      <c r="M637" s="250" t="s">
        <v>19</v>
      </c>
      <c r="N637" s="251" t="s">
        <v>40</v>
      </c>
      <c r="O637" s="84"/>
      <c r="P637" s="209">
        <f>O637*H637</f>
        <v>0</v>
      </c>
      <c r="Q637" s="209">
        <v>0</v>
      </c>
      <c r="R637" s="209">
        <f>Q637*H637</f>
        <v>0</v>
      </c>
      <c r="S637" s="209">
        <v>0</v>
      </c>
      <c r="T637" s="210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11" t="s">
        <v>345</v>
      </c>
      <c r="AT637" s="211" t="s">
        <v>228</v>
      </c>
      <c r="AU637" s="211" t="s">
        <v>78</v>
      </c>
      <c r="AY637" s="17" t="s">
        <v>144</v>
      </c>
      <c r="BE637" s="212">
        <f>IF(N637="základní",J637,0)</f>
        <v>0</v>
      </c>
      <c r="BF637" s="212">
        <f>IF(N637="snížená",J637,0)</f>
        <v>0</v>
      </c>
      <c r="BG637" s="212">
        <f>IF(N637="zákl. přenesená",J637,0)</f>
        <v>0</v>
      </c>
      <c r="BH637" s="212">
        <f>IF(N637="sníž. přenesená",J637,0)</f>
        <v>0</v>
      </c>
      <c r="BI637" s="212">
        <f>IF(N637="nulová",J637,0)</f>
        <v>0</v>
      </c>
      <c r="BJ637" s="17" t="s">
        <v>74</v>
      </c>
      <c r="BK637" s="212">
        <f>ROUND(I637*H637,2)</f>
        <v>0</v>
      </c>
      <c r="BL637" s="17" t="s">
        <v>242</v>
      </c>
      <c r="BM637" s="211" t="s">
        <v>985</v>
      </c>
    </row>
    <row r="638" spans="1:47" s="2" customFormat="1" ht="12">
      <c r="A638" s="38"/>
      <c r="B638" s="39"/>
      <c r="C638" s="40"/>
      <c r="D638" s="213" t="s">
        <v>153</v>
      </c>
      <c r="E638" s="40"/>
      <c r="F638" s="214" t="s">
        <v>984</v>
      </c>
      <c r="G638" s="40"/>
      <c r="H638" s="40"/>
      <c r="I638" s="215"/>
      <c r="J638" s="40"/>
      <c r="K638" s="40"/>
      <c r="L638" s="44"/>
      <c r="M638" s="216"/>
      <c r="N638" s="217"/>
      <c r="O638" s="84"/>
      <c r="P638" s="84"/>
      <c r="Q638" s="84"/>
      <c r="R638" s="84"/>
      <c r="S638" s="84"/>
      <c r="T638" s="85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7" t="s">
        <v>153</v>
      </c>
      <c r="AU638" s="17" t="s">
        <v>78</v>
      </c>
    </row>
    <row r="639" spans="1:65" s="2" customFormat="1" ht="24.15" customHeight="1">
      <c r="A639" s="38"/>
      <c r="B639" s="39"/>
      <c r="C639" s="200" t="s">
        <v>986</v>
      </c>
      <c r="D639" s="200" t="s">
        <v>147</v>
      </c>
      <c r="E639" s="201" t="s">
        <v>987</v>
      </c>
      <c r="F639" s="202" t="s">
        <v>988</v>
      </c>
      <c r="G639" s="203" t="s">
        <v>218</v>
      </c>
      <c r="H639" s="204">
        <v>26</v>
      </c>
      <c r="I639" s="205"/>
      <c r="J639" s="206">
        <f>ROUND(I639*H639,2)</f>
        <v>0</v>
      </c>
      <c r="K639" s="202" t="s">
        <v>151</v>
      </c>
      <c r="L639" s="44"/>
      <c r="M639" s="207" t="s">
        <v>19</v>
      </c>
      <c r="N639" s="208" t="s">
        <v>40</v>
      </c>
      <c r="O639" s="84"/>
      <c r="P639" s="209">
        <f>O639*H639</f>
        <v>0</v>
      </c>
      <c r="Q639" s="209">
        <v>0.0007</v>
      </c>
      <c r="R639" s="209">
        <f>Q639*H639</f>
        <v>0.0182</v>
      </c>
      <c r="S639" s="209">
        <v>0</v>
      </c>
      <c r="T639" s="210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11" t="s">
        <v>242</v>
      </c>
      <c r="AT639" s="211" t="s">
        <v>147</v>
      </c>
      <c r="AU639" s="211" t="s">
        <v>78</v>
      </c>
      <c r="AY639" s="17" t="s">
        <v>144</v>
      </c>
      <c r="BE639" s="212">
        <f>IF(N639="základní",J639,0)</f>
        <v>0</v>
      </c>
      <c r="BF639" s="212">
        <f>IF(N639="snížená",J639,0)</f>
        <v>0</v>
      </c>
      <c r="BG639" s="212">
        <f>IF(N639="zákl. přenesená",J639,0)</f>
        <v>0</v>
      </c>
      <c r="BH639" s="212">
        <f>IF(N639="sníž. přenesená",J639,0)</f>
        <v>0</v>
      </c>
      <c r="BI639" s="212">
        <f>IF(N639="nulová",J639,0)</f>
        <v>0</v>
      </c>
      <c r="BJ639" s="17" t="s">
        <v>74</v>
      </c>
      <c r="BK639" s="212">
        <f>ROUND(I639*H639,2)</f>
        <v>0</v>
      </c>
      <c r="BL639" s="17" t="s">
        <v>242</v>
      </c>
      <c r="BM639" s="211" t="s">
        <v>989</v>
      </c>
    </row>
    <row r="640" spans="1:47" s="2" customFormat="1" ht="12">
      <c r="A640" s="38"/>
      <c r="B640" s="39"/>
      <c r="C640" s="40"/>
      <c r="D640" s="213" t="s">
        <v>153</v>
      </c>
      <c r="E640" s="40"/>
      <c r="F640" s="214" t="s">
        <v>990</v>
      </c>
      <c r="G640" s="40"/>
      <c r="H640" s="40"/>
      <c r="I640" s="215"/>
      <c r="J640" s="40"/>
      <c r="K640" s="40"/>
      <c r="L640" s="44"/>
      <c r="M640" s="216"/>
      <c r="N640" s="217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153</v>
      </c>
      <c r="AU640" s="17" t="s">
        <v>78</v>
      </c>
    </row>
    <row r="641" spans="1:47" s="2" customFormat="1" ht="12">
      <c r="A641" s="38"/>
      <c r="B641" s="39"/>
      <c r="C641" s="40"/>
      <c r="D641" s="218" t="s">
        <v>155</v>
      </c>
      <c r="E641" s="40"/>
      <c r="F641" s="219" t="s">
        <v>991</v>
      </c>
      <c r="G641" s="40"/>
      <c r="H641" s="40"/>
      <c r="I641" s="215"/>
      <c r="J641" s="40"/>
      <c r="K641" s="40"/>
      <c r="L641" s="44"/>
      <c r="M641" s="216"/>
      <c r="N641" s="217"/>
      <c r="O641" s="84"/>
      <c r="P641" s="84"/>
      <c r="Q641" s="84"/>
      <c r="R641" s="84"/>
      <c r="S641" s="84"/>
      <c r="T641" s="85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T641" s="17" t="s">
        <v>155</v>
      </c>
      <c r="AU641" s="17" t="s">
        <v>78</v>
      </c>
    </row>
    <row r="642" spans="1:65" s="2" customFormat="1" ht="24.15" customHeight="1">
      <c r="A642" s="38"/>
      <c r="B642" s="39"/>
      <c r="C642" s="200" t="s">
        <v>739</v>
      </c>
      <c r="D642" s="200" t="s">
        <v>147</v>
      </c>
      <c r="E642" s="201" t="s">
        <v>992</v>
      </c>
      <c r="F642" s="202" t="s">
        <v>993</v>
      </c>
      <c r="G642" s="203" t="s">
        <v>218</v>
      </c>
      <c r="H642" s="204">
        <v>2</v>
      </c>
      <c r="I642" s="205"/>
      <c r="J642" s="206">
        <f>ROUND(I642*H642,2)</f>
        <v>0</v>
      </c>
      <c r="K642" s="202" t="s">
        <v>151</v>
      </c>
      <c r="L642" s="44"/>
      <c r="M642" s="207" t="s">
        <v>19</v>
      </c>
      <c r="N642" s="208" t="s">
        <v>40</v>
      </c>
      <c r="O642" s="84"/>
      <c r="P642" s="209">
        <f>O642*H642</f>
        <v>0</v>
      </c>
      <c r="Q642" s="209">
        <v>0.00027</v>
      </c>
      <c r="R642" s="209">
        <f>Q642*H642</f>
        <v>0.00054</v>
      </c>
      <c r="S642" s="209">
        <v>0</v>
      </c>
      <c r="T642" s="210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11" t="s">
        <v>242</v>
      </c>
      <c r="AT642" s="211" t="s">
        <v>147</v>
      </c>
      <c r="AU642" s="211" t="s">
        <v>78</v>
      </c>
      <c r="AY642" s="17" t="s">
        <v>144</v>
      </c>
      <c r="BE642" s="212">
        <f>IF(N642="základní",J642,0)</f>
        <v>0</v>
      </c>
      <c r="BF642" s="212">
        <f>IF(N642="snížená",J642,0)</f>
        <v>0</v>
      </c>
      <c r="BG642" s="212">
        <f>IF(N642="zákl. přenesená",J642,0)</f>
        <v>0</v>
      </c>
      <c r="BH642" s="212">
        <f>IF(N642="sníž. přenesená",J642,0)</f>
        <v>0</v>
      </c>
      <c r="BI642" s="212">
        <f>IF(N642="nulová",J642,0)</f>
        <v>0</v>
      </c>
      <c r="BJ642" s="17" t="s">
        <v>74</v>
      </c>
      <c r="BK642" s="212">
        <f>ROUND(I642*H642,2)</f>
        <v>0</v>
      </c>
      <c r="BL642" s="17" t="s">
        <v>242</v>
      </c>
      <c r="BM642" s="211" t="s">
        <v>994</v>
      </c>
    </row>
    <row r="643" spans="1:47" s="2" customFormat="1" ht="12">
      <c r="A643" s="38"/>
      <c r="B643" s="39"/>
      <c r="C643" s="40"/>
      <c r="D643" s="213" t="s">
        <v>153</v>
      </c>
      <c r="E643" s="40"/>
      <c r="F643" s="214" t="s">
        <v>995</v>
      </c>
      <c r="G643" s="40"/>
      <c r="H643" s="40"/>
      <c r="I643" s="215"/>
      <c r="J643" s="40"/>
      <c r="K643" s="40"/>
      <c r="L643" s="44"/>
      <c r="M643" s="216"/>
      <c r="N643" s="217"/>
      <c r="O643" s="84"/>
      <c r="P643" s="84"/>
      <c r="Q643" s="84"/>
      <c r="R643" s="84"/>
      <c r="S643" s="84"/>
      <c r="T643" s="85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T643" s="17" t="s">
        <v>153</v>
      </c>
      <c r="AU643" s="17" t="s">
        <v>78</v>
      </c>
    </row>
    <row r="644" spans="1:47" s="2" customFormat="1" ht="12">
      <c r="A644" s="38"/>
      <c r="B644" s="39"/>
      <c r="C644" s="40"/>
      <c r="D644" s="218" t="s">
        <v>155</v>
      </c>
      <c r="E644" s="40"/>
      <c r="F644" s="219" t="s">
        <v>996</v>
      </c>
      <c r="G644" s="40"/>
      <c r="H644" s="40"/>
      <c r="I644" s="215"/>
      <c r="J644" s="40"/>
      <c r="K644" s="40"/>
      <c r="L644" s="44"/>
      <c r="M644" s="216"/>
      <c r="N644" s="217"/>
      <c r="O644" s="84"/>
      <c r="P644" s="84"/>
      <c r="Q644" s="84"/>
      <c r="R644" s="84"/>
      <c r="S644" s="84"/>
      <c r="T644" s="85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T644" s="17" t="s">
        <v>155</v>
      </c>
      <c r="AU644" s="17" t="s">
        <v>78</v>
      </c>
    </row>
    <row r="645" spans="1:65" s="2" customFormat="1" ht="24.15" customHeight="1">
      <c r="A645" s="38"/>
      <c r="B645" s="39"/>
      <c r="C645" s="200" t="s">
        <v>997</v>
      </c>
      <c r="D645" s="200" t="s">
        <v>147</v>
      </c>
      <c r="E645" s="201" t="s">
        <v>998</v>
      </c>
      <c r="F645" s="202" t="s">
        <v>999</v>
      </c>
      <c r="G645" s="203" t="s">
        <v>218</v>
      </c>
      <c r="H645" s="204">
        <v>6</v>
      </c>
      <c r="I645" s="205"/>
      <c r="J645" s="206">
        <f>ROUND(I645*H645,2)</f>
        <v>0</v>
      </c>
      <c r="K645" s="202" t="s">
        <v>151</v>
      </c>
      <c r="L645" s="44"/>
      <c r="M645" s="207" t="s">
        <v>19</v>
      </c>
      <c r="N645" s="208" t="s">
        <v>40</v>
      </c>
      <c r="O645" s="84"/>
      <c r="P645" s="209">
        <f>O645*H645</f>
        <v>0</v>
      </c>
      <c r="Q645" s="209">
        <v>0.00022</v>
      </c>
      <c r="R645" s="209">
        <f>Q645*H645</f>
        <v>0.00132</v>
      </c>
      <c r="S645" s="209">
        <v>0</v>
      </c>
      <c r="T645" s="210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11" t="s">
        <v>242</v>
      </c>
      <c r="AT645" s="211" t="s">
        <v>147</v>
      </c>
      <c r="AU645" s="211" t="s">
        <v>78</v>
      </c>
      <c r="AY645" s="17" t="s">
        <v>144</v>
      </c>
      <c r="BE645" s="212">
        <f>IF(N645="základní",J645,0)</f>
        <v>0</v>
      </c>
      <c r="BF645" s="212">
        <f>IF(N645="snížená",J645,0)</f>
        <v>0</v>
      </c>
      <c r="BG645" s="212">
        <f>IF(N645="zákl. přenesená",J645,0)</f>
        <v>0</v>
      </c>
      <c r="BH645" s="212">
        <f>IF(N645="sníž. přenesená",J645,0)</f>
        <v>0</v>
      </c>
      <c r="BI645" s="212">
        <f>IF(N645="nulová",J645,0)</f>
        <v>0</v>
      </c>
      <c r="BJ645" s="17" t="s">
        <v>74</v>
      </c>
      <c r="BK645" s="212">
        <f>ROUND(I645*H645,2)</f>
        <v>0</v>
      </c>
      <c r="BL645" s="17" t="s">
        <v>242</v>
      </c>
      <c r="BM645" s="211" t="s">
        <v>1000</v>
      </c>
    </row>
    <row r="646" spans="1:47" s="2" customFormat="1" ht="12">
      <c r="A646" s="38"/>
      <c r="B646" s="39"/>
      <c r="C646" s="40"/>
      <c r="D646" s="213" t="s">
        <v>153</v>
      </c>
      <c r="E646" s="40"/>
      <c r="F646" s="214" t="s">
        <v>1001</v>
      </c>
      <c r="G646" s="40"/>
      <c r="H646" s="40"/>
      <c r="I646" s="215"/>
      <c r="J646" s="40"/>
      <c r="K646" s="40"/>
      <c r="L646" s="44"/>
      <c r="M646" s="216"/>
      <c r="N646" s="217"/>
      <c r="O646" s="84"/>
      <c r="P646" s="84"/>
      <c r="Q646" s="84"/>
      <c r="R646" s="84"/>
      <c r="S646" s="84"/>
      <c r="T646" s="85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T646" s="17" t="s">
        <v>153</v>
      </c>
      <c r="AU646" s="17" t="s">
        <v>78</v>
      </c>
    </row>
    <row r="647" spans="1:47" s="2" customFormat="1" ht="12">
      <c r="A647" s="38"/>
      <c r="B647" s="39"/>
      <c r="C647" s="40"/>
      <c r="D647" s="218" t="s">
        <v>155</v>
      </c>
      <c r="E647" s="40"/>
      <c r="F647" s="219" t="s">
        <v>1002</v>
      </c>
      <c r="G647" s="40"/>
      <c r="H647" s="40"/>
      <c r="I647" s="215"/>
      <c r="J647" s="40"/>
      <c r="K647" s="40"/>
      <c r="L647" s="44"/>
      <c r="M647" s="216"/>
      <c r="N647" s="217"/>
      <c r="O647" s="84"/>
      <c r="P647" s="84"/>
      <c r="Q647" s="84"/>
      <c r="R647" s="84"/>
      <c r="S647" s="84"/>
      <c r="T647" s="85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T647" s="17" t="s">
        <v>155</v>
      </c>
      <c r="AU647" s="17" t="s">
        <v>78</v>
      </c>
    </row>
    <row r="648" spans="1:65" s="2" customFormat="1" ht="24.15" customHeight="1">
      <c r="A648" s="38"/>
      <c r="B648" s="39"/>
      <c r="C648" s="200" t="s">
        <v>744</v>
      </c>
      <c r="D648" s="200" t="s">
        <v>147</v>
      </c>
      <c r="E648" s="201" t="s">
        <v>1003</v>
      </c>
      <c r="F648" s="202" t="s">
        <v>1004</v>
      </c>
      <c r="G648" s="203" t="s">
        <v>218</v>
      </c>
      <c r="H648" s="204">
        <v>1</v>
      </c>
      <c r="I648" s="205"/>
      <c r="J648" s="206">
        <f>ROUND(I648*H648,2)</f>
        <v>0</v>
      </c>
      <c r="K648" s="202" t="s">
        <v>151</v>
      </c>
      <c r="L648" s="44"/>
      <c r="M648" s="207" t="s">
        <v>19</v>
      </c>
      <c r="N648" s="208" t="s">
        <v>40</v>
      </c>
      <c r="O648" s="84"/>
      <c r="P648" s="209">
        <f>O648*H648</f>
        <v>0</v>
      </c>
      <c r="Q648" s="209">
        <v>0.00019</v>
      </c>
      <c r="R648" s="209">
        <f>Q648*H648</f>
        <v>0.00019</v>
      </c>
      <c r="S648" s="209">
        <v>0</v>
      </c>
      <c r="T648" s="210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11" t="s">
        <v>242</v>
      </c>
      <c r="AT648" s="211" t="s">
        <v>147</v>
      </c>
      <c r="AU648" s="211" t="s">
        <v>78</v>
      </c>
      <c r="AY648" s="17" t="s">
        <v>144</v>
      </c>
      <c r="BE648" s="212">
        <f>IF(N648="základní",J648,0)</f>
        <v>0</v>
      </c>
      <c r="BF648" s="212">
        <f>IF(N648="snížená",J648,0)</f>
        <v>0</v>
      </c>
      <c r="BG648" s="212">
        <f>IF(N648="zákl. přenesená",J648,0)</f>
        <v>0</v>
      </c>
      <c r="BH648" s="212">
        <f>IF(N648="sníž. přenesená",J648,0)</f>
        <v>0</v>
      </c>
      <c r="BI648" s="212">
        <f>IF(N648="nulová",J648,0)</f>
        <v>0</v>
      </c>
      <c r="BJ648" s="17" t="s">
        <v>74</v>
      </c>
      <c r="BK648" s="212">
        <f>ROUND(I648*H648,2)</f>
        <v>0</v>
      </c>
      <c r="BL648" s="17" t="s">
        <v>242</v>
      </c>
      <c r="BM648" s="211" t="s">
        <v>1005</v>
      </c>
    </row>
    <row r="649" spans="1:47" s="2" customFormat="1" ht="12">
      <c r="A649" s="38"/>
      <c r="B649" s="39"/>
      <c r="C649" s="40"/>
      <c r="D649" s="213" t="s">
        <v>153</v>
      </c>
      <c r="E649" s="40"/>
      <c r="F649" s="214" t="s">
        <v>1006</v>
      </c>
      <c r="G649" s="40"/>
      <c r="H649" s="40"/>
      <c r="I649" s="215"/>
      <c r="J649" s="40"/>
      <c r="K649" s="40"/>
      <c r="L649" s="44"/>
      <c r="M649" s="216"/>
      <c r="N649" s="217"/>
      <c r="O649" s="84"/>
      <c r="P649" s="84"/>
      <c r="Q649" s="84"/>
      <c r="R649" s="84"/>
      <c r="S649" s="84"/>
      <c r="T649" s="85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153</v>
      </c>
      <c r="AU649" s="17" t="s">
        <v>78</v>
      </c>
    </row>
    <row r="650" spans="1:47" s="2" customFormat="1" ht="12">
      <c r="A650" s="38"/>
      <c r="B650" s="39"/>
      <c r="C650" s="40"/>
      <c r="D650" s="218" t="s">
        <v>155</v>
      </c>
      <c r="E650" s="40"/>
      <c r="F650" s="219" t="s">
        <v>1007</v>
      </c>
      <c r="G650" s="40"/>
      <c r="H650" s="40"/>
      <c r="I650" s="215"/>
      <c r="J650" s="40"/>
      <c r="K650" s="40"/>
      <c r="L650" s="44"/>
      <c r="M650" s="216"/>
      <c r="N650" s="217"/>
      <c r="O650" s="84"/>
      <c r="P650" s="84"/>
      <c r="Q650" s="84"/>
      <c r="R650" s="84"/>
      <c r="S650" s="84"/>
      <c r="T650" s="85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T650" s="17" t="s">
        <v>155</v>
      </c>
      <c r="AU650" s="17" t="s">
        <v>78</v>
      </c>
    </row>
    <row r="651" spans="1:65" s="2" customFormat="1" ht="21.75" customHeight="1">
      <c r="A651" s="38"/>
      <c r="B651" s="39"/>
      <c r="C651" s="200" t="s">
        <v>1008</v>
      </c>
      <c r="D651" s="200" t="s">
        <v>147</v>
      </c>
      <c r="E651" s="201" t="s">
        <v>1009</v>
      </c>
      <c r="F651" s="202" t="s">
        <v>1010</v>
      </c>
      <c r="G651" s="203" t="s">
        <v>218</v>
      </c>
      <c r="H651" s="204">
        <v>2</v>
      </c>
      <c r="I651" s="205"/>
      <c r="J651" s="206">
        <f>ROUND(I651*H651,2)</f>
        <v>0</v>
      </c>
      <c r="K651" s="202" t="s">
        <v>151</v>
      </c>
      <c r="L651" s="44"/>
      <c r="M651" s="207" t="s">
        <v>19</v>
      </c>
      <c r="N651" s="208" t="s">
        <v>40</v>
      </c>
      <c r="O651" s="84"/>
      <c r="P651" s="209">
        <f>O651*H651</f>
        <v>0</v>
      </c>
      <c r="Q651" s="209">
        <v>0.00021</v>
      </c>
      <c r="R651" s="209">
        <f>Q651*H651</f>
        <v>0.00042</v>
      </c>
      <c r="S651" s="209">
        <v>0</v>
      </c>
      <c r="T651" s="210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11" t="s">
        <v>242</v>
      </c>
      <c r="AT651" s="211" t="s">
        <v>147</v>
      </c>
      <c r="AU651" s="211" t="s">
        <v>78</v>
      </c>
      <c r="AY651" s="17" t="s">
        <v>144</v>
      </c>
      <c r="BE651" s="212">
        <f>IF(N651="základní",J651,0)</f>
        <v>0</v>
      </c>
      <c r="BF651" s="212">
        <f>IF(N651="snížená",J651,0)</f>
        <v>0</v>
      </c>
      <c r="BG651" s="212">
        <f>IF(N651="zákl. přenesená",J651,0)</f>
        <v>0</v>
      </c>
      <c r="BH651" s="212">
        <f>IF(N651="sníž. přenesená",J651,0)</f>
        <v>0</v>
      </c>
      <c r="BI651" s="212">
        <f>IF(N651="nulová",J651,0)</f>
        <v>0</v>
      </c>
      <c r="BJ651" s="17" t="s">
        <v>74</v>
      </c>
      <c r="BK651" s="212">
        <f>ROUND(I651*H651,2)</f>
        <v>0</v>
      </c>
      <c r="BL651" s="17" t="s">
        <v>242</v>
      </c>
      <c r="BM651" s="211" t="s">
        <v>1011</v>
      </c>
    </row>
    <row r="652" spans="1:47" s="2" customFormat="1" ht="12">
      <c r="A652" s="38"/>
      <c r="B652" s="39"/>
      <c r="C652" s="40"/>
      <c r="D652" s="213" t="s">
        <v>153</v>
      </c>
      <c r="E652" s="40"/>
      <c r="F652" s="214" t="s">
        <v>1012</v>
      </c>
      <c r="G652" s="40"/>
      <c r="H652" s="40"/>
      <c r="I652" s="215"/>
      <c r="J652" s="40"/>
      <c r="K652" s="40"/>
      <c r="L652" s="44"/>
      <c r="M652" s="216"/>
      <c r="N652" s="217"/>
      <c r="O652" s="84"/>
      <c r="P652" s="84"/>
      <c r="Q652" s="84"/>
      <c r="R652" s="84"/>
      <c r="S652" s="84"/>
      <c r="T652" s="85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T652" s="17" t="s">
        <v>153</v>
      </c>
      <c r="AU652" s="17" t="s">
        <v>78</v>
      </c>
    </row>
    <row r="653" spans="1:47" s="2" customFormat="1" ht="12">
      <c r="A653" s="38"/>
      <c r="B653" s="39"/>
      <c r="C653" s="40"/>
      <c r="D653" s="218" t="s">
        <v>155</v>
      </c>
      <c r="E653" s="40"/>
      <c r="F653" s="219" t="s">
        <v>1013</v>
      </c>
      <c r="G653" s="40"/>
      <c r="H653" s="40"/>
      <c r="I653" s="215"/>
      <c r="J653" s="40"/>
      <c r="K653" s="40"/>
      <c r="L653" s="44"/>
      <c r="M653" s="216"/>
      <c r="N653" s="217"/>
      <c r="O653" s="84"/>
      <c r="P653" s="84"/>
      <c r="Q653" s="84"/>
      <c r="R653" s="84"/>
      <c r="S653" s="84"/>
      <c r="T653" s="85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T653" s="17" t="s">
        <v>155</v>
      </c>
      <c r="AU653" s="17" t="s">
        <v>78</v>
      </c>
    </row>
    <row r="654" spans="1:65" s="2" customFormat="1" ht="24.15" customHeight="1">
      <c r="A654" s="38"/>
      <c r="B654" s="39"/>
      <c r="C654" s="200" t="s">
        <v>754</v>
      </c>
      <c r="D654" s="200" t="s">
        <v>147</v>
      </c>
      <c r="E654" s="201" t="s">
        <v>1014</v>
      </c>
      <c r="F654" s="202" t="s">
        <v>1015</v>
      </c>
      <c r="G654" s="203" t="s">
        <v>218</v>
      </c>
      <c r="H654" s="204">
        <v>2</v>
      </c>
      <c r="I654" s="205"/>
      <c r="J654" s="206">
        <f>ROUND(I654*H654,2)</f>
        <v>0</v>
      </c>
      <c r="K654" s="202" t="s">
        <v>151</v>
      </c>
      <c r="L654" s="44"/>
      <c r="M654" s="207" t="s">
        <v>19</v>
      </c>
      <c r="N654" s="208" t="s">
        <v>40</v>
      </c>
      <c r="O654" s="84"/>
      <c r="P654" s="209">
        <f>O654*H654</f>
        <v>0</v>
      </c>
      <c r="Q654" s="209">
        <v>0.0007</v>
      </c>
      <c r="R654" s="209">
        <f>Q654*H654</f>
        <v>0.0014</v>
      </c>
      <c r="S654" s="209">
        <v>0</v>
      </c>
      <c r="T654" s="210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11" t="s">
        <v>242</v>
      </c>
      <c r="AT654" s="211" t="s">
        <v>147</v>
      </c>
      <c r="AU654" s="211" t="s">
        <v>78</v>
      </c>
      <c r="AY654" s="17" t="s">
        <v>144</v>
      </c>
      <c r="BE654" s="212">
        <f>IF(N654="základní",J654,0)</f>
        <v>0</v>
      </c>
      <c r="BF654" s="212">
        <f>IF(N654="snížená",J654,0)</f>
        <v>0</v>
      </c>
      <c r="BG654" s="212">
        <f>IF(N654="zákl. přenesená",J654,0)</f>
        <v>0</v>
      </c>
      <c r="BH654" s="212">
        <f>IF(N654="sníž. přenesená",J654,0)</f>
        <v>0</v>
      </c>
      <c r="BI654" s="212">
        <f>IF(N654="nulová",J654,0)</f>
        <v>0</v>
      </c>
      <c r="BJ654" s="17" t="s">
        <v>74</v>
      </c>
      <c r="BK654" s="212">
        <f>ROUND(I654*H654,2)</f>
        <v>0</v>
      </c>
      <c r="BL654" s="17" t="s">
        <v>242</v>
      </c>
      <c r="BM654" s="211" t="s">
        <v>1016</v>
      </c>
    </row>
    <row r="655" spans="1:47" s="2" customFormat="1" ht="12">
      <c r="A655" s="38"/>
      <c r="B655" s="39"/>
      <c r="C655" s="40"/>
      <c r="D655" s="213" t="s">
        <v>153</v>
      </c>
      <c r="E655" s="40"/>
      <c r="F655" s="214" t="s">
        <v>1017</v>
      </c>
      <c r="G655" s="40"/>
      <c r="H655" s="40"/>
      <c r="I655" s="215"/>
      <c r="J655" s="40"/>
      <c r="K655" s="40"/>
      <c r="L655" s="44"/>
      <c r="M655" s="216"/>
      <c r="N655" s="217"/>
      <c r="O655" s="84"/>
      <c r="P655" s="84"/>
      <c r="Q655" s="84"/>
      <c r="R655" s="84"/>
      <c r="S655" s="84"/>
      <c r="T655" s="85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T655" s="17" t="s">
        <v>153</v>
      </c>
      <c r="AU655" s="17" t="s">
        <v>78</v>
      </c>
    </row>
    <row r="656" spans="1:47" s="2" customFormat="1" ht="12">
      <c r="A656" s="38"/>
      <c r="B656" s="39"/>
      <c r="C656" s="40"/>
      <c r="D656" s="218" t="s">
        <v>155</v>
      </c>
      <c r="E656" s="40"/>
      <c r="F656" s="219" t="s">
        <v>1018</v>
      </c>
      <c r="G656" s="40"/>
      <c r="H656" s="40"/>
      <c r="I656" s="215"/>
      <c r="J656" s="40"/>
      <c r="K656" s="40"/>
      <c r="L656" s="44"/>
      <c r="M656" s="216"/>
      <c r="N656" s="217"/>
      <c r="O656" s="84"/>
      <c r="P656" s="84"/>
      <c r="Q656" s="84"/>
      <c r="R656" s="84"/>
      <c r="S656" s="84"/>
      <c r="T656" s="85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T656" s="17" t="s">
        <v>155</v>
      </c>
      <c r="AU656" s="17" t="s">
        <v>78</v>
      </c>
    </row>
    <row r="657" spans="1:65" s="2" customFormat="1" ht="24.15" customHeight="1">
      <c r="A657" s="38"/>
      <c r="B657" s="39"/>
      <c r="C657" s="200" t="s">
        <v>1019</v>
      </c>
      <c r="D657" s="200" t="s">
        <v>147</v>
      </c>
      <c r="E657" s="201" t="s">
        <v>1020</v>
      </c>
      <c r="F657" s="202" t="s">
        <v>1021</v>
      </c>
      <c r="G657" s="203" t="s">
        <v>218</v>
      </c>
      <c r="H657" s="204">
        <v>2</v>
      </c>
      <c r="I657" s="205"/>
      <c r="J657" s="206">
        <f>ROUND(I657*H657,2)</f>
        <v>0</v>
      </c>
      <c r="K657" s="202" t="s">
        <v>151</v>
      </c>
      <c r="L657" s="44"/>
      <c r="M657" s="207" t="s">
        <v>19</v>
      </c>
      <c r="N657" s="208" t="s">
        <v>40</v>
      </c>
      <c r="O657" s="84"/>
      <c r="P657" s="209">
        <f>O657*H657</f>
        <v>0</v>
      </c>
      <c r="Q657" s="209">
        <v>0.00053</v>
      </c>
      <c r="R657" s="209">
        <f>Q657*H657</f>
        <v>0.00106</v>
      </c>
      <c r="S657" s="209">
        <v>0</v>
      </c>
      <c r="T657" s="21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11" t="s">
        <v>242</v>
      </c>
      <c r="AT657" s="211" t="s">
        <v>147</v>
      </c>
      <c r="AU657" s="211" t="s">
        <v>78</v>
      </c>
      <c r="AY657" s="17" t="s">
        <v>144</v>
      </c>
      <c r="BE657" s="212">
        <f>IF(N657="základní",J657,0)</f>
        <v>0</v>
      </c>
      <c r="BF657" s="212">
        <f>IF(N657="snížená",J657,0)</f>
        <v>0</v>
      </c>
      <c r="BG657" s="212">
        <f>IF(N657="zákl. přenesená",J657,0)</f>
        <v>0</v>
      </c>
      <c r="BH657" s="212">
        <f>IF(N657="sníž. přenesená",J657,0)</f>
        <v>0</v>
      </c>
      <c r="BI657" s="212">
        <f>IF(N657="nulová",J657,0)</f>
        <v>0</v>
      </c>
      <c r="BJ657" s="17" t="s">
        <v>74</v>
      </c>
      <c r="BK657" s="212">
        <f>ROUND(I657*H657,2)</f>
        <v>0</v>
      </c>
      <c r="BL657" s="17" t="s">
        <v>242</v>
      </c>
      <c r="BM657" s="211" t="s">
        <v>1022</v>
      </c>
    </row>
    <row r="658" spans="1:47" s="2" customFormat="1" ht="12">
      <c r="A658" s="38"/>
      <c r="B658" s="39"/>
      <c r="C658" s="40"/>
      <c r="D658" s="213" t="s">
        <v>153</v>
      </c>
      <c r="E658" s="40"/>
      <c r="F658" s="214" t="s">
        <v>1023</v>
      </c>
      <c r="G658" s="40"/>
      <c r="H658" s="40"/>
      <c r="I658" s="215"/>
      <c r="J658" s="40"/>
      <c r="K658" s="40"/>
      <c r="L658" s="44"/>
      <c r="M658" s="216"/>
      <c r="N658" s="217"/>
      <c r="O658" s="84"/>
      <c r="P658" s="84"/>
      <c r="Q658" s="84"/>
      <c r="R658" s="84"/>
      <c r="S658" s="84"/>
      <c r="T658" s="85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T658" s="17" t="s">
        <v>153</v>
      </c>
      <c r="AU658" s="17" t="s">
        <v>78</v>
      </c>
    </row>
    <row r="659" spans="1:47" s="2" customFormat="1" ht="12">
      <c r="A659" s="38"/>
      <c r="B659" s="39"/>
      <c r="C659" s="40"/>
      <c r="D659" s="218" t="s">
        <v>155</v>
      </c>
      <c r="E659" s="40"/>
      <c r="F659" s="219" t="s">
        <v>1024</v>
      </c>
      <c r="G659" s="40"/>
      <c r="H659" s="40"/>
      <c r="I659" s="215"/>
      <c r="J659" s="40"/>
      <c r="K659" s="40"/>
      <c r="L659" s="44"/>
      <c r="M659" s="216"/>
      <c r="N659" s="217"/>
      <c r="O659" s="84"/>
      <c r="P659" s="84"/>
      <c r="Q659" s="84"/>
      <c r="R659" s="84"/>
      <c r="S659" s="84"/>
      <c r="T659" s="85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T659" s="17" t="s">
        <v>155</v>
      </c>
      <c r="AU659" s="17" t="s">
        <v>78</v>
      </c>
    </row>
    <row r="660" spans="1:65" s="2" customFormat="1" ht="24.15" customHeight="1">
      <c r="A660" s="38"/>
      <c r="B660" s="39"/>
      <c r="C660" s="200" t="s">
        <v>760</v>
      </c>
      <c r="D660" s="200" t="s">
        <v>147</v>
      </c>
      <c r="E660" s="201" t="s">
        <v>1025</v>
      </c>
      <c r="F660" s="202" t="s">
        <v>1026</v>
      </c>
      <c r="G660" s="203" t="s">
        <v>150</v>
      </c>
      <c r="H660" s="204">
        <v>0.035</v>
      </c>
      <c r="I660" s="205"/>
      <c r="J660" s="206">
        <f>ROUND(I660*H660,2)</f>
        <v>0</v>
      </c>
      <c r="K660" s="202" t="s">
        <v>151</v>
      </c>
      <c r="L660" s="44"/>
      <c r="M660" s="207" t="s">
        <v>19</v>
      </c>
      <c r="N660" s="208" t="s">
        <v>40</v>
      </c>
      <c r="O660" s="84"/>
      <c r="P660" s="209">
        <f>O660*H660</f>
        <v>0</v>
      </c>
      <c r="Q660" s="209">
        <v>0</v>
      </c>
      <c r="R660" s="209">
        <f>Q660*H660</f>
        <v>0</v>
      </c>
      <c r="S660" s="209">
        <v>0</v>
      </c>
      <c r="T660" s="210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11" t="s">
        <v>242</v>
      </c>
      <c r="AT660" s="211" t="s">
        <v>147</v>
      </c>
      <c r="AU660" s="211" t="s">
        <v>78</v>
      </c>
      <c r="AY660" s="17" t="s">
        <v>144</v>
      </c>
      <c r="BE660" s="212">
        <f>IF(N660="základní",J660,0)</f>
        <v>0</v>
      </c>
      <c r="BF660" s="212">
        <f>IF(N660="snížená",J660,0)</f>
        <v>0</v>
      </c>
      <c r="BG660" s="212">
        <f>IF(N660="zákl. přenesená",J660,0)</f>
        <v>0</v>
      </c>
      <c r="BH660" s="212">
        <f>IF(N660="sníž. přenesená",J660,0)</f>
        <v>0</v>
      </c>
      <c r="BI660" s="212">
        <f>IF(N660="nulová",J660,0)</f>
        <v>0</v>
      </c>
      <c r="BJ660" s="17" t="s">
        <v>74</v>
      </c>
      <c r="BK660" s="212">
        <f>ROUND(I660*H660,2)</f>
        <v>0</v>
      </c>
      <c r="BL660" s="17" t="s">
        <v>242</v>
      </c>
      <c r="BM660" s="211" t="s">
        <v>1027</v>
      </c>
    </row>
    <row r="661" spans="1:47" s="2" customFormat="1" ht="12">
      <c r="A661" s="38"/>
      <c r="B661" s="39"/>
      <c r="C661" s="40"/>
      <c r="D661" s="213" t="s">
        <v>153</v>
      </c>
      <c r="E661" s="40"/>
      <c r="F661" s="214" t="s">
        <v>1028</v>
      </c>
      <c r="G661" s="40"/>
      <c r="H661" s="40"/>
      <c r="I661" s="215"/>
      <c r="J661" s="40"/>
      <c r="K661" s="40"/>
      <c r="L661" s="44"/>
      <c r="M661" s="216"/>
      <c r="N661" s="217"/>
      <c r="O661" s="84"/>
      <c r="P661" s="84"/>
      <c r="Q661" s="84"/>
      <c r="R661" s="84"/>
      <c r="S661" s="84"/>
      <c r="T661" s="85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T661" s="17" t="s">
        <v>153</v>
      </c>
      <c r="AU661" s="17" t="s">
        <v>78</v>
      </c>
    </row>
    <row r="662" spans="1:47" s="2" customFormat="1" ht="12">
      <c r="A662" s="38"/>
      <c r="B662" s="39"/>
      <c r="C662" s="40"/>
      <c r="D662" s="218" t="s">
        <v>155</v>
      </c>
      <c r="E662" s="40"/>
      <c r="F662" s="219" t="s">
        <v>1029</v>
      </c>
      <c r="G662" s="40"/>
      <c r="H662" s="40"/>
      <c r="I662" s="215"/>
      <c r="J662" s="40"/>
      <c r="K662" s="40"/>
      <c r="L662" s="44"/>
      <c r="M662" s="216"/>
      <c r="N662" s="217"/>
      <c r="O662" s="84"/>
      <c r="P662" s="84"/>
      <c r="Q662" s="84"/>
      <c r="R662" s="84"/>
      <c r="S662" s="84"/>
      <c r="T662" s="85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T662" s="17" t="s">
        <v>155</v>
      </c>
      <c r="AU662" s="17" t="s">
        <v>78</v>
      </c>
    </row>
    <row r="663" spans="1:65" s="2" customFormat="1" ht="24.15" customHeight="1">
      <c r="A663" s="38"/>
      <c r="B663" s="39"/>
      <c r="C663" s="200" t="s">
        <v>1030</v>
      </c>
      <c r="D663" s="200" t="s">
        <v>147</v>
      </c>
      <c r="E663" s="201" t="s">
        <v>1031</v>
      </c>
      <c r="F663" s="202" t="s">
        <v>1032</v>
      </c>
      <c r="G663" s="203" t="s">
        <v>150</v>
      </c>
      <c r="H663" s="204">
        <v>0.035</v>
      </c>
      <c r="I663" s="205"/>
      <c r="J663" s="206">
        <f>ROUND(I663*H663,2)</f>
        <v>0</v>
      </c>
      <c r="K663" s="202" t="s">
        <v>151</v>
      </c>
      <c r="L663" s="44"/>
      <c r="M663" s="207" t="s">
        <v>19</v>
      </c>
      <c r="N663" s="208" t="s">
        <v>40</v>
      </c>
      <c r="O663" s="84"/>
      <c r="P663" s="209">
        <f>O663*H663</f>
        <v>0</v>
      </c>
      <c r="Q663" s="209">
        <v>0</v>
      </c>
      <c r="R663" s="209">
        <f>Q663*H663</f>
        <v>0</v>
      </c>
      <c r="S663" s="209">
        <v>0</v>
      </c>
      <c r="T663" s="210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11" t="s">
        <v>242</v>
      </c>
      <c r="AT663" s="211" t="s">
        <v>147</v>
      </c>
      <c r="AU663" s="211" t="s">
        <v>78</v>
      </c>
      <c r="AY663" s="17" t="s">
        <v>144</v>
      </c>
      <c r="BE663" s="212">
        <f>IF(N663="základní",J663,0)</f>
        <v>0</v>
      </c>
      <c r="BF663" s="212">
        <f>IF(N663="snížená",J663,0)</f>
        <v>0</v>
      </c>
      <c r="BG663" s="212">
        <f>IF(N663="zákl. přenesená",J663,0)</f>
        <v>0</v>
      </c>
      <c r="BH663" s="212">
        <f>IF(N663="sníž. přenesená",J663,0)</f>
        <v>0</v>
      </c>
      <c r="BI663" s="212">
        <f>IF(N663="nulová",J663,0)</f>
        <v>0</v>
      </c>
      <c r="BJ663" s="17" t="s">
        <v>74</v>
      </c>
      <c r="BK663" s="212">
        <f>ROUND(I663*H663,2)</f>
        <v>0</v>
      </c>
      <c r="BL663" s="17" t="s">
        <v>242</v>
      </c>
      <c r="BM663" s="211" t="s">
        <v>1033</v>
      </c>
    </row>
    <row r="664" spans="1:47" s="2" customFormat="1" ht="12">
      <c r="A664" s="38"/>
      <c r="B664" s="39"/>
      <c r="C664" s="40"/>
      <c r="D664" s="213" t="s">
        <v>153</v>
      </c>
      <c r="E664" s="40"/>
      <c r="F664" s="214" t="s">
        <v>1034</v>
      </c>
      <c r="G664" s="40"/>
      <c r="H664" s="40"/>
      <c r="I664" s="215"/>
      <c r="J664" s="40"/>
      <c r="K664" s="40"/>
      <c r="L664" s="44"/>
      <c r="M664" s="216"/>
      <c r="N664" s="217"/>
      <c r="O664" s="84"/>
      <c r="P664" s="84"/>
      <c r="Q664" s="84"/>
      <c r="R664" s="84"/>
      <c r="S664" s="84"/>
      <c r="T664" s="85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T664" s="17" t="s">
        <v>153</v>
      </c>
      <c r="AU664" s="17" t="s">
        <v>78</v>
      </c>
    </row>
    <row r="665" spans="1:47" s="2" customFormat="1" ht="12">
      <c r="A665" s="38"/>
      <c r="B665" s="39"/>
      <c r="C665" s="40"/>
      <c r="D665" s="218" t="s">
        <v>155</v>
      </c>
      <c r="E665" s="40"/>
      <c r="F665" s="219" t="s">
        <v>1035</v>
      </c>
      <c r="G665" s="40"/>
      <c r="H665" s="40"/>
      <c r="I665" s="215"/>
      <c r="J665" s="40"/>
      <c r="K665" s="40"/>
      <c r="L665" s="44"/>
      <c r="M665" s="216"/>
      <c r="N665" s="217"/>
      <c r="O665" s="84"/>
      <c r="P665" s="84"/>
      <c r="Q665" s="84"/>
      <c r="R665" s="84"/>
      <c r="S665" s="84"/>
      <c r="T665" s="85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T665" s="17" t="s">
        <v>155</v>
      </c>
      <c r="AU665" s="17" t="s">
        <v>78</v>
      </c>
    </row>
    <row r="666" spans="1:63" s="12" customFormat="1" ht="22.8" customHeight="1">
      <c r="A666" s="12"/>
      <c r="B666" s="184"/>
      <c r="C666" s="185"/>
      <c r="D666" s="186" t="s">
        <v>68</v>
      </c>
      <c r="E666" s="198" t="s">
        <v>1036</v>
      </c>
      <c r="F666" s="198" t="s">
        <v>1037</v>
      </c>
      <c r="G666" s="185"/>
      <c r="H666" s="185"/>
      <c r="I666" s="188"/>
      <c r="J666" s="199">
        <f>BK666</f>
        <v>0</v>
      </c>
      <c r="K666" s="185"/>
      <c r="L666" s="190"/>
      <c r="M666" s="191"/>
      <c r="N666" s="192"/>
      <c r="O666" s="192"/>
      <c r="P666" s="193">
        <f>SUM(P667:P716)</f>
        <v>0</v>
      </c>
      <c r="Q666" s="192"/>
      <c r="R666" s="193">
        <f>SUM(R667:R716)</f>
        <v>0.7560699999999999</v>
      </c>
      <c r="S666" s="192"/>
      <c r="T666" s="194">
        <f>SUM(T667:T716)</f>
        <v>0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195" t="s">
        <v>78</v>
      </c>
      <c r="AT666" s="196" t="s">
        <v>68</v>
      </c>
      <c r="AU666" s="196" t="s">
        <v>74</v>
      </c>
      <c r="AY666" s="195" t="s">
        <v>144</v>
      </c>
      <c r="BK666" s="197">
        <f>SUM(BK667:BK716)</f>
        <v>0</v>
      </c>
    </row>
    <row r="667" spans="1:65" s="2" customFormat="1" ht="37.8" customHeight="1">
      <c r="A667" s="38"/>
      <c r="B667" s="39"/>
      <c r="C667" s="200" t="s">
        <v>765</v>
      </c>
      <c r="D667" s="200" t="s">
        <v>147</v>
      </c>
      <c r="E667" s="201" t="s">
        <v>1038</v>
      </c>
      <c r="F667" s="202" t="s">
        <v>1039</v>
      </c>
      <c r="G667" s="203" t="s">
        <v>218</v>
      </c>
      <c r="H667" s="204">
        <v>1</v>
      </c>
      <c r="I667" s="205"/>
      <c r="J667" s="206">
        <f>ROUND(I667*H667,2)</f>
        <v>0</v>
      </c>
      <c r="K667" s="202" t="s">
        <v>151</v>
      </c>
      <c r="L667" s="44"/>
      <c r="M667" s="207" t="s">
        <v>19</v>
      </c>
      <c r="N667" s="208" t="s">
        <v>40</v>
      </c>
      <c r="O667" s="84"/>
      <c r="P667" s="209">
        <f>O667*H667</f>
        <v>0</v>
      </c>
      <c r="Q667" s="209">
        <v>0.01075</v>
      </c>
      <c r="R667" s="209">
        <f>Q667*H667</f>
        <v>0.01075</v>
      </c>
      <c r="S667" s="209">
        <v>0</v>
      </c>
      <c r="T667" s="210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211" t="s">
        <v>242</v>
      </c>
      <c r="AT667" s="211" t="s">
        <v>147</v>
      </c>
      <c r="AU667" s="211" t="s">
        <v>78</v>
      </c>
      <c r="AY667" s="17" t="s">
        <v>144</v>
      </c>
      <c r="BE667" s="212">
        <f>IF(N667="základní",J667,0)</f>
        <v>0</v>
      </c>
      <c r="BF667" s="212">
        <f>IF(N667="snížená",J667,0)</f>
        <v>0</v>
      </c>
      <c r="BG667" s="212">
        <f>IF(N667="zákl. přenesená",J667,0)</f>
        <v>0</v>
      </c>
      <c r="BH667" s="212">
        <f>IF(N667="sníž. přenesená",J667,0)</f>
        <v>0</v>
      </c>
      <c r="BI667" s="212">
        <f>IF(N667="nulová",J667,0)</f>
        <v>0</v>
      </c>
      <c r="BJ667" s="17" t="s">
        <v>74</v>
      </c>
      <c r="BK667" s="212">
        <f>ROUND(I667*H667,2)</f>
        <v>0</v>
      </c>
      <c r="BL667" s="17" t="s">
        <v>242</v>
      </c>
      <c r="BM667" s="211" t="s">
        <v>1040</v>
      </c>
    </row>
    <row r="668" spans="1:47" s="2" customFormat="1" ht="12">
      <c r="A668" s="38"/>
      <c r="B668" s="39"/>
      <c r="C668" s="40"/>
      <c r="D668" s="213" t="s">
        <v>153</v>
      </c>
      <c r="E668" s="40"/>
      <c r="F668" s="214" t="s">
        <v>1041</v>
      </c>
      <c r="G668" s="40"/>
      <c r="H668" s="40"/>
      <c r="I668" s="215"/>
      <c r="J668" s="40"/>
      <c r="K668" s="40"/>
      <c r="L668" s="44"/>
      <c r="M668" s="216"/>
      <c r="N668" s="217"/>
      <c r="O668" s="84"/>
      <c r="P668" s="84"/>
      <c r="Q668" s="84"/>
      <c r="R668" s="84"/>
      <c r="S668" s="84"/>
      <c r="T668" s="85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T668" s="17" t="s">
        <v>153</v>
      </c>
      <c r="AU668" s="17" t="s">
        <v>78</v>
      </c>
    </row>
    <row r="669" spans="1:47" s="2" customFormat="1" ht="12">
      <c r="A669" s="38"/>
      <c r="B669" s="39"/>
      <c r="C669" s="40"/>
      <c r="D669" s="218" t="s">
        <v>155</v>
      </c>
      <c r="E669" s="40"/>
      <c r="F669" s="219" t="s">
        <v>1042</v>
      </c>
      <c r="G669" s="40"/>
      <c r="H669" s="40"/>
      <c r="I669" s="215"/>
      <c r="J669" s="40"/>
      <c r="K669" s="40"/>
      <c r="L669" s="44"/>
      <c r="M669" s="216"/>
      <c r="N669" s="217"/>
      <c r="O669" s="84"/>
      <c r="P669" s="84"/>
      <c r="Q669" s="84"/>
      <c r="R669" s="84"/>
      <c r="S669" s="84"/>
      <c r="T669" s="85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T669" s="17" t="s">
        <v>155</v>
      </c>
      <c r="AU669" s="17" t="s">
        <v>78</v>
      </c>
    </row>
    <row r="670" spans="1:65" s="2" customFormat="1" ht="33" customHeight="1">
      <c r="A670" s="38"/>
      <c r="B670" s="39"/>
      <c r="C670" s="200" t="s">
        <v>1043</v>
      </c>
      <c r="D670" s="200" t="s">
        <v>147</v>
      </c>
      <c r="E670" s="201" t="s">
        <v>1044</v>
      </c>
      <c r="F670" s="202" t="s">
        <v>1045</v>
      </c>
      <c r="G670" s="203" t="s">
        <v>218</v>
      </c>
      <c r="H670" s="204">
        <v>1</v>
      </c>
      <c r="I670" s="205"/>
      <c r="J670" s="206">
        <f>ROUND(I670*H670,2)</f>
        <v>0</v>
      </c>
      <c r="K670" s="202" t="s">
        <v>151</v>
      </c>
      <c r="L670" s="44"/>
      <c r="M670" s="207" t="s">
        <v>19</v>
      </c>
      <c r="N670" s="208" t="s">
        <v>40</v>
      </c>
      <c r="O670" s="84"/>
      <c r="P670" s="209">
        <f>O670*H670</f>
        <v>0</v>
      </c>
      <c r="Q670" s="209">
        <v>0.01886</v>
      </c>
      <c r="R670" s="209">
        <f>Q670*H670</f>
        <v>0.01886</v>
      </c>
      <c r="S670" s="209">
        <v>0</v>
      </c>
      <c r="T670" s="210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11" t="s">
        <v>242</v>
      </c>
      <c r="AT670" s="211" t="s">
        <v>147</v>
      </c>
      <c r="AU670" s="211" t="s">
        <v>78</v>
      </c>
      <c r="AY670" s="17" t="s">
        <v>144</v>
      </c>
      <c r="BE670" s="212">
        <f>IF(N670="základní",J670,0)</f>
        <v>0</v>
      </c>
      <c r="BF670" s="212">
        <f>IF(N670="snížená",J670,0)</f>
        <v>0</v>
      </c>
      <c r="BG670" s="212">
        <f>IF(N670="zákl. přenesená",J670,0)</f>
        <v>0</v>
      </c>
      <c r="BH670" s="212">
        <f>IF(N670="sníž. přenesená",J670,0)</f>
        <v>0</v>
      </c>
      <c r="BI670" s="212">
        <f>IF(N670="nulová",J670,0)</f>
        <v>0</v>
      </c>
      <c r="BJ670" s="17" t="s">
        <v>74</v>
      </c>
      <c r="BK670" s="212">
        <f>ROUND(I670*H670,2)</f>
        <v>0</v>
      </c>
      <c r="BL670" s="17" t="s">
        <v>242</v>
      </c>
      <c r="BM670" s="211" t="s">
        <v>1046</v>
      </c>
    </row>
    <row r="671" spans="1:47" s="2" customFormat="1" ht="12">
      <c r="A671" s="38"/>
      <c r="B671" s="39"/>
      <c r="C671" s="40"/>
      <c r="D671" s="213" t="s">
        <v>153</v>
      </c>
      <c r="E671" s="40"/>
      <c r="F671" s="214" t="s">
        <v>1047</v>
      </c>
      <c r="G671" s="40"/>
      <c r="H671" s="40"/>
      <c r="I671" s="215"/>
      <c r="J671" s="40"/>
      <c r="K671" s="40"/>
      <c r="L671" s="44"/>
      <c r="M671" s="216"/>
      <c r="N671" s="217"/>
      <c r="O671" s="84"/>
      <c r="P671" s="84"/>
      <c r="Q671" s="84"/>
      <c r="R671" s="84"/>
      <c r="S671" s="84"/>
      <c r="T671" s="85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7" t="s">
        <v>153</v>
      </c>
      <c r="AU671" s="17" t="s">
        <v>78</v>
      </c>
    </row>
    <row r="672" spans="1:47" s="2" customFormat="1" ht="12">
      <c r="A672" s="38"/>
      <c r="B672" s="39"/>
      <c r="C672" s="40"/>
      <c r="D672" s="218" t="s">
        <v>155</v>
      </c>
      <c r="E672" s="40"/>
      <c r="F672" s="219" t="s">
        <v>1048</v>
      </c>
      <c r="G672" s="40"/>
      <c r="H672" s="40"/>
      <c r="I672" s="215"/>
      <c r="J672" s="40"/>
      <c r="K672" s="40"/>
      <c r="L672" s="44"/>
      <c r="M672" s="216"/>
      <c r="N672" s="217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155</v>
      </c>
      <c r="AU672" s="17" t="s">
        <v>78</v>
      </c>
    </row>
    <row r="673" spans="1:65" s="2" customFormat="1" ht="33" customHeight="1">
      <c r="A673" s="38"/>
      <c r="B673" s="39"/>
      <c r="C673" s="200" t="s">
        <v>786</v>
      </c>
      <c r="D673" s="200" t="s">
        <v>147</v>
      </c>
      <c r="E673" s="201" t="s">
        <v>1049</v>
      </c>
      <c r="F673" s="202" t="s">
        <v>1050</v>
      </c>
      <c r="G673" s="203" t="s">
        <v>218</v>
      </c>
      <c r="H673" s="204">
        <v>2</v>
      </c>
      <c r="I673" s="205"/>
      <c r="J673" s="206">
        <f>ROUND(I673*H673,2)</f>
        <v>0</v>
      </c>
      <c r="K673" s="202" t="s">
        <v>151</v>
      </c>
      <c r="L673" s="44"/>
      <c r="M673" s="207" t="s">
        <v>19</v>
      </c>
      <c r="N673" s="208" t="s">
        <v>40</v>
      </c>
      <c r="O673" s="84"/>
      <c r="P673" s="209">
        <f>O673*H673</f>
        <v>0</v>
      </c>
      <c r="Q673" s="209">
        <v>0.01545</v>
      </c>
      <c r="R673" s="209">
        <f>Q673*H673</f>
        <v>0.0309</v>
      </c>
      <c r="S673" s="209">
        <v>0</v>
      </c>
      <c r="T673" s="210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11" t="s">
        <v>242</v>
      </c>
      <c r="AT673" s="211" t="s">
        <v>147</v>
      </c>
      <c r="AU673" s="211" t="s">
        <v>78</v>
      </c>
      <c r="AY673" s="17" t="s">
        <v>144</v>
      </c>
      <c r="BE673" s="212">
        <f>IF(N673="základní",J673,0)</f>
        <v>0</v>
      </c>
      <c r="BF673" s="212">
        <f>IF(N673="snížená",J673,0)</f>
        <v>0</v>
      </c>
      <c r="BG673" s="212">
        <f>IF(N673="zákl. přenesená",J673,0)</f>
        <v>0</v>
      </c>
      <c r="BH673" s="212">
        <f>IF(N673="sníž. přenesená",J673,0)</f>
        <v>0</v>
      </c>
      <c r="BI673" s="212">
        <f>IF(N673="nulová",J673,0)</f>
        <v>0</v>
      </c>
      <c r="BJ673" s="17" t="s">
        <v>74</v>
      </c>
      <c r="BK673" s="212">
        <f>ROUND(I673*H673,2)</f>
        <v>0</v>
      </c>
      <c r="BL673" s="17" t="s">
        <v>242</v>
      </c>
      <c r="BM673" s="211" t="s">
        <v>1051</v>
      </c>
    </row>
    <row r="674" spans="1:47" s="2" customFormat="1" ht="12">
      <c r="A674" s="38"/>
      <c r="B674" s="39"/>
      <c r="C674" s="40"/>
      <c r="D674" s="213" t="s">
        <v>153</v>
      </c>
      <c r="E674" s="40"/>
      <c r="F674" s="214" t="s">
        <v>1052</v>
      </c>
      <c r="G674" s="40"/>
      <c r="H674" s="40"/>
      <c r="I674" s="215"/>
      <c r="J674" s="40"/>
      <c r="K674" s="40"/>
      <c r="L674" s="44"/>
      <c r="M674" s="216"/>
      <c r="N674" s="217"/>
      <c r="O674" s="84"/>
      <c r="P674" s="84"/>
      <c r="Q674" s="84"/>
      <c r="R674" s="84"/>
      <c r="S674" s="84"/>
      <c r="T674" s="85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T674" s="17" t="s">
        <v>153</v>
      </c>
      <c r="AU674" s="17" t="s">
        <v>78</v>
      </c>
    </row>
    <row r="675" spans="1:47" s="2" customFormat="1" ht="12">
      <c r="A675" s="38"/>
      <c r="B675" s="39"/>
      <c r="C675" s="40"/>
      <c r="D675" s="218" t="s">
        <v>155</v>
      </c>
      <c r="E675" s="40"/>
      <c r="F675" s="219" t="s">
        <v>1053</v>
      </c>
      <c r="G675" s="40"/>
      <c r="H675" s="40"/>
      <c r="I675" s="215"/>
      <c r="J675" s="40"/>
      <c r="K675" s="40"/>
      <c r="L675" s="44"/>
      <c r="M675" s="216"/>
      <c r="N675" s="217"/>
      <c r="O675" s="84"/>
      <c r="P675" s="84"/>
      <c r="Q675" s="84"/>
      <c r="R675" s="84"/>
      <c r="S675" s="84"/>
      <c r="T675" s="85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T675" s="17" t="s">
        <v>155</v>
      </c>
      <c r="AU675" s="17" t="s">
        <v>78</v>
      </c>
    </row>
    <row r="676" spans="1:65" s="2" customFormat="1" ht="37.8" customHeight="1">
      <c r="A676" s="38"/>
      <c r="B676" s="39"/>
      <c r="C676" s="200" t="s">
        <v>1054</v>
      </c>
      <c r="D676" s="200" t="s">
        <v>147</v>
      </c>
      <c r="E676" s="201" t="s">
        <v>1055</v>
      </c>
      <c r="F676" s="202" t="s">
        <v>1056</v>
      </c>
      <c r="G676" s="203" t="s">
        <v>218</v>
      </c>
      <c r="H676" s="204">
        <v>10</v>
      </c>
      <c r="I676" s="205"/>
      <c r="J676" s="206">
        <f>ROUND(I676*H676,2)</f>
        <v>0</v>
      </c>
      <c r="K676" s="202" t="s">
        <v>151</v>
      </c>
      <c r="L676" s="44"/>
      <c r="M676" s="207" t="s">
        <v>19</v>
      </c>
      <c r="N676" s="208" t="s">
        <v>40</v>
      </c>
      <c r="O676" s="84"/>
      <c r="P676" s="209">
        <f>O676*H676</f>
        <v>0</v>
      </c>
      <c r="Q676" s="209">
        <v>0.0234</v>
      </c>
      <c r="R676" s="209">
        <f>Q676*H676</f>
        <v>0.234</v>
      </c>
      <c r="S676" s="209">
        <v>0</v>
      </c>
      <c r="T676" s="210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11" t="s">
        <v>242</v>
      </c>
      <c r="AT676" s="211" t="s">
        <v>147</v>
      </c>
      <c r="AU676" s="211" t="s">
        <v>78</v>
      </c>
      <c r="AY676" s="17" t="s">
        <v>144</v>
      </c>
      <c r="BE676" s="212">
        <f>IF(N676="základní",J676,0)</f>
        <v>0</v>
      </c>
      <c r="BF676" s="212">
        <f>IF(N676="snížená",J676,0)</f>
        <v>0</v>
      </c>
      <c r="BG676" s="212">
        <f>IF(N676="zákl. přenesená",J676,0)</f>
        <v>0</v>
      </c>
      <c r="BH676" s="212">
        <f>IF(N676="sníž. přenesená",J676,0)</f>
        <v>0</v>
      </c>
      <c r="BI676" s="212">
        <f>IF(N676="nulová",J676,0)</f>
        <v>0</v>
      </c>
      <c r="BJ676" s="17" t="s">
        <v>74</v>
      </c>
      <c r="BK676" s="212">
        <f>ROUND(I676*H676,2)</f>
        <v>0</v>
      </c>
      <c r="BL676" s="17" t="s">
        <v>242</v>
      </c>
      <c r="BM676" s="211" t="s">
        <v>1057</v>
      </c>
    </row>
    <row r="677" spans="1:47" s="2" customFormat="1" ht="12">
      <c r="A677" s="38"/>
      <c r="B677" s="39"/>
      <c r="C677" s="40"/>
      <c r="D677" s="213" t="s">
        <v>153</v>
      </c>
      <c r="E677" s="40"/>
      <c r="F677" s="214" t="s">
        <v>1058</v>
      </c>
      <c r="G677" s="40"/>
      <c r="H677" s="40"/>
      <c r="I677" s="215"/>
      <c r="J677" s="40"/>
      <c r="K677" s="40"/>
      <c r="L677" s="44"/>
      <c r="M677" s="216"/>
      <c r="N677" s="217"/>
      <c r="O677" s="84"/>
      <c r="P677" s="84"/>
      <c r="Q677" s="84"/>
      <c r="R677" s="84"/>
      <c r="S677" s="84"/>
      <c r="T677" s="85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T677" s="17" t="s">
        <v>153</v>
      </c>
      <c r="AU677" s="17" t="s">
        <v>78</v>
      </c>
    </row>
    <row r="678" spans="1:47" s="2" customFormat="1" ht="12">
      <c r="A678" s="38"/>
      <c r="B678" s="39"/>
      <c r="C678" s="40"/>
      <c r="D678" s="218" t="s">
        <v>155</v>
      </c>
      <c r="E678" s="40"/>
      <c r="F678" s="219" t="s">
        <v>1059</v>
      </c>
      <c r="G678" s="40"/>
      <c r="H678" s="40"/>
      <c r="I678" s="215"/>
      <c r="J678" s="40"/>
      <c r="K678" s="40"/>
      <c r="L678" s="44"/>
      <c r="M678" s="216"/>
      <c r="N678" s="217"/>
      <c r="O678" s="84"/>
      <c r="P678" s="84"/>
      <c r="Q678" s="84"/>
      <c r="R678" s="84"/>
      <c r="S678" s="84"/>
      <c r="T678" s="85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7" t="s">
        <v>155</v>
      </c>
      <c r="AU678" s="17" t="s">
        <v>78</v>
      </c>
    </row>
    <row r="679" spans="1:65" s="2" customFormat="1" ht="37.8" customHeight="1">
      <c r="A679" s="38"/>
      <c r="B679" s="39"/>
      <c r="C679" s="200" t="s">
        <v>792</v>
      </c>
      <c r="D679" s="200" t="s">
        <v>147</v>
      </c>
      <c r="E679" s="201" t="s">
        <v>1060</v>
      </c>
      <c r="F679" s="202" t="s">
        <v>1061</v>
      </c>
      <c r="G679" s="203" t="s">
        <v>218</v>
      </c>
      <c r="H679" s="204">
        <v>1</v>
      </c>
      <c r="I679" s="205"/>
      <c r="J679" s="206">
        <f>ROUND(I679*H679,2)</f>
        <v>0</v>
      </c>
      <c r="K679" s="202" t="s">
        <v>151</v>
      </c>
      <c r="L679" s="44"/>
      <c r="M679" s="207" t="s">
        <v>19</v>
      </c>
      <c r="N679" s="208" t="s">
        <v>40</v>
      </c>
      <c r="O679" s="84"/>
      <c r="P679" s="209">
        <f>O679*H679</f>
        <v>0</v>
      </c>
      <c r="Q679" s="209">
        <v>0.0393</v>
      </c>
      <c r="R679" s="209">
        <f>Q679*H679</f>
        <v>0.0393</v>
      </c>
      <c r="S679" s="209">
        <v>0</v>
      </c>
      <c r="T679" s="210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11" t="s">
        <v>242</v>
      </c>
      <c r="AT679" s="211" t="s">
        <v>147</v>
      </c>
      <c r="AU679" s="211" t="s">
        <v>78</v>
      </c>
      <c r="AY679" s="17" t="s">
        <v>144</v>
      </c>
      <c r="BE679" s="212">
        <f>IF(N679="základní",J679,0)</f>
        <v>0</v>
      </c>
      <c r="BF679" s="212">
        <f>IF(N679="snížená",J679,0)</f>
        <v>0</v>
      </c>
      <c r="BG679" s="212">
        <f>IF(N679="zákl. přenesená",J679,0)</f>
        <v>0</v>
      </c>
      <c r="BH679" s="212">
        <f>IF(N679="sníž. přenesená",J679,0)</f>
        <v>0</v>
      </c>
      <c r="BI679" s="212">
        <f>IF(N679="nulová",J679,0)</f>
        <v>0</v>
      </c>
      <c r="BJ679" s="17" t="s">
        <v>74</v>
      </c>
      <c r="BK679" s="212">
        <f>ROUND(I679*H679,2)</f>
        <v>0</v>
      </c>
      <c r="BL679" s="17" t="s">
        <v>242</v>
      </c>
      <c r="BM679" s="211" t="s">
        <v>1062</v>
      </c>
    </row>
    <row r="680" spans="1:47" s="2" customFormat="1" ht="12">
      <c r="A680" s="38"/>
      <c r="B680" s="39"/>
      <c r="C680" s="40"/>
      <c r="D680" s="213" t="s">
        <v>153</v>
      </c>
      <c r="E680" s="40"/>
      <c r="F680" s="214" t="s">
        <v>1063</v>
      </c>
      <c r="G680" s="40"/>
      <c r="H680" s="40"/>
      <c r="I680" s="215"/>
      <c r="J680" s="40"/>
      <c r="K680" s="40"/>
      <c r="L680" s="44"/>
      <c r="M680" s="216"/>
      <c r="N680" s="217"/>
      <c r="O680" s="84"/>
      <c r="P680" s="84"/>
      <c r="Q680" s="84"/>
      <c r="R680" s="84"/>
      <c r="S680" s="84"/>
      <c r="T680" s="85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T680" s="17" t="s">
        <v>153</v>
      </c>
      <c r="AU680" s="17" t="s">
        <v>78</v>
      </c>
    </row>
    <row r="681" spans="1:47" s="2" customFormat="1" ht="12">
      <c r="A681" s="38"/>
      <c r="B681" s="39"/>
      <c r="C681" s="40"/>
      <c r="D681" s="218" t="s">
        <v>155</v>
      </c>
      <c r="E681" s="40"/>
      <c r="F681" s="219" t="s">
        <v>1064</v>
      </c>
      <c r="G681" s="40"/>
      <c r="H681" s="40"/>
      <c r="I681" s="215"/>
      <c r="J681" s="40"/>
      <c r="K681" s="40"/>
      <c r="L681" s="44"/>
      <c r="M681" s="216"/>
      <c r="N681" s="217"/>
      <c r="O681" s="84"/>
      <c r="P681" s="84"/>
      <c r="Q681" s="84"/>
      <c r="R681" s="84"/>
      <c r="S681" s="84"/>
      <c r="T681" s="85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155</v>
      </c>
      <c r="AU681" s="17" t="s">
        <v>78</v>
      </c>
    </row>
    <row r="682" spans="1:65" s="2" customFormat="1" ht="37.8" customHeight="1">
      <c r="A682" s="38"/>
      <c r="B682" s="39"/>
      <c r="C682" s="200" t="s">
        <v>1065</v>
      </c>
      <c r="D682" s="200" t="s">
        <v>147</v>
      </c>
      <c r="E682" s="201" t="s">
        <v>1066</v>
      </c>
      <c r="F682" s="202" t="s">
        <v>1067</v>
      </c>
      <c r="G682" s="203" t="s">
        <v>218</v>
      </c>
      <c r="H682" s="204">
        <v>1</v>
      </c>
      <c r="I682" s="205"/>
      <c r="J682" s="206">
        <f>ROUND(I682*H682,2)</f>
        <v>0</v>
      </c>
      <c r="K682" s="202" t="s">
        <v>151</v>
      </c>
      <c r="L682" s="44"/>
      <c r="M682" s="207" t="s">
        <v>19</v>
      </c>
      <c r="N682" s="208" t="s">
        <v>40</v>
      </c>
      <c r="O682" s="84"/>
      <c r="P682" s="209">
        <f>O682*H682</f>
        <v>0</v>
      </c>
      <c r="Q682" s="209">
        <v>0.02502</v>
      </c>
      <c r="R682" s="209">
        <f>Q682*H682</f>
        <v>0.02502</v>
      </c>
      <c r="S682" s="209">
        <v>0</v>
      </c>
      <c r="T682" s="210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211" t="s">
        <v>242</v>
      </c>
      <c r="AT682" s="211" t="s">
        <v>147</v>
      </c>
      <c r="AU682" s="211" t="s">
        <v>78</v>
      </c>
      <c r="AY682" s="17" t="s">
        <v>144</v>
      </c>
      <c r="BE682" s="212">
        <f>IF(N682="základní",J682,0)</f>
        <v>0</v>
      </c>
      <c r="BF682" s="212">
        <f>IF(N682="snížená",J682,0)</f>
        <v>0</v>
      </c>
      <c r="BG682" s="212">
        <f>IF(N682="zákl. přenesená",J682,0)</f>
        <v>0</v>
      </c>
      <c r="BH682" s="212">
        <f>IF(N682="sníž. přenesená",J682,0)</f>
        <v>0</v>
      </c>
      <c r="BI682" s="212">
        <f>IF(N682="nulová",J682,0)</f>
        <v>0</v>
      </c>
      <c r="BJ682" s="17" t="s">
        <v>74</v>
      </c>
      <c r="BK682" s="212">
        <f>ROUND(I682*H682,2)</f>
        <v>0</v>
      </c>
      <c r="BL682" s="17" t="s">
        <v>242</v>
      </c>
      <c r="BM682" s="211" t="s">
        <v>1068</v>
      </c>
    </row>
    <row r="683" spans="1:47" s="2" customFormat="1" ht="12">
      <c r="A683" s="38"/>
      <c r="B683" s="39"/>
      <c r="C683" s="40"/>
      <c r="D683" s="213" t="s">
        <v>153</v>
      </c>
      <c r="E683" s="40"/>
      <c r="F683" s="214" t="s">
        <v>1069</v>
      </c>
      <c r="G683" s="40"/>
      <c r="H683" s="40"/>
      <c r="I683" s="215"/>
      <c r="J683" s="40"/>
      <c r="K683" s="40"/>
      <c r="L683" s="44"/>
      <c r="M683" s="216"/>
      <c r="N683" s="217"/>
      <c r="O683" s="84"/>
      <c r="P683" s="84"/>
      <c r="Q683" s="84"/>
      <c r="R683" s="84"/>
      <c r="S683" s="84"/>
      <c r="T683" s="85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T683" s="17" t="s">
        <v>153</v>
      </c>
      <c r="AU683" s="17" t="s">
        <v>78</v>
      </c>
    </row>
    <row r="684" spans="1:47" s="2" customFormat="1" ht="12">
      <c r="A684" s="38"/>
      <c r="B684" s="39"/>
      <c r="C684" s="40"/>
      <c r="D684" s="218" t="s">
        <v>155</v>
      </c>
      <c r="E684" s="40"/>
      <c r="F684" s="219" t="s">
        <v>1070</v>
      </c>
      <c r="G684" s="40"/>
      <c r="H684" s="40"/>
      <c r="I684" s="215"/>
      <c r="J684" s="40"/>
      <c r="K684" s="40"/>
      <c r="L684" s="44"/>
      <c r="M684" s="216"/>
      <c r="N684" s="217"/>
      <c r="O684" s="84"/>
      <c r="P684" s="84"/>
      <c r="Q684" s="84"/>
      <c r="R684" s="84"/>
      <c r="S684" s="84"/>
      <c r="T684" s="85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T684" s="17" t="s">
        <v>155</v>
      </c>
      <c r="AU684" s="17" t="s">
        <v>78</v>
      </c>
    </row>
    <row r="685" spans="1:65" s="2" customFormat="1" ht="37.8" customHeight="1">
      <c r="A685" s="38"/>
      <c r="B685" s="39"/>
      <c r="C685" s="200" t="s">
        <v>1071</v>
      </c>
      <c r="D685" s="200" t="s">
        <v>147</v>
      </c>
      <c r="E685" s="201" t="s">
        <v>1072</v>
      </c>
      <c r="F685" s="202" t="s">
        <v>1073</v>
      </c>
      <c r="G685" s="203" t="s">
        <v>218</v>
      </c>
      <c r="H685" s="204">
        <v>1</v>
      </c>
      <c r="I685" s="205"/>
      <c r="J685" s="206">
        <f>ROUND(I685*H685,2)</f>
        <v>0</v>
      </c>
      <c r="K685" s="202" t="s">
        <v>151</v>
      </c>
      <c r="L685" s="44"/>
      <c r="M685" s="207" t="s">
        <v>19</v>
      </c>
      <c r="N685" s="208" t="s">
        <v>40</v>
      </c>
      <c r="O685" s="84"/>
      <c r="P685" s="209">
        <f>O685*H685</f>
        <v>0</v>
      </c>
      <c r="Q685" s="209">
        <v>0.02828</v>
      </c>
      <c r="R685" s="209">
        <f>Q685*H685</f>
        <v>0.02828</v>
      </c>
      <c r="S685" s="209">
        <v>0</v>
      </c>
      <c r="T685" s="210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11" t="s">
        <v>242</v>
      </c>
      <c r="AT685" s="211" t="s">
        <v>147</v>
      </c>
      <c r="AU685" s="211" t="s">
        <v>78</v>
      </c>
      <c r="AY685" s="17" t="s">
        <v>144</v>
      </c>
      <c r="BE685" s="212">
        <f>IF(N685="základní",J685,0)</f>
        <v>0</v>
      </c>
      <c r="BF685" s="212">
        <f>IF(N685="snížená",J685,0)</f>
        <v>0</v>
      </c>
      <c r="BG685" s="212">
        <f>IF(N685="zákl. přenesená",J685,0)</f>
        <v>0</v>
      </c>
      <c r="BH685" s="212">
        <f>IF(N685="sníž. přenesená",J685,0)</f>
        <v>0</v>
      </c>
      <c r="BI685" s="212">
        <f>IF(N685="nulová",J685,0)</f>
        <v>0</v>
      </c>
      <c r="BJ685" s="17" t="s">
        <v>74</v>
      </c>
      <c r="BK685" s="212">
        <f>ROUND(I685*H685,2)</f>
        <v>0</v>
      </c>
      <c r="BL685" s="17" t="s">
        <v>242</v>
      </c>
      <c r="BM685" s="211" t="s">
        <v>1074</v>
      </c>
    </row>
    <row r="686" spans="1:47" s="2" customFormat="1" ht="12">
      <c r="A686" s="38"/>
      <c r="B686" s="39"/>
      <c r="C686" s="40"/>
      <c r="D686" s="213" t="s">
        <v>153</v>
      </c>
      <c r="E686" s="40"/>
      <c r="F686" s="214" t="s">
        <v>1075</v>
      </c>
      <c r="G686" s="40"/>
      <c r="H686" s="40"/>
      <c r="I686" s="215"/>
      <c r="J686" s="40"/>
      <c r="K686" s="40"/>
      <c r="L686" s="44"/>
      <c r="M686" s="216"/>
      <c r="N686" s="217"/>
      <c r="O686" s="84"/>
      <c r="P686" s="84"/>
      <c r="Q686" s="84"/>
      <c r="R686" s="84"/>
      <c r="S686" s="84"/>
      <c r="T686" s="85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T686" s="17" t="s">
        <v>153</v>
      </c>
      <c r="AU686" s="17" t="s">
        <v>78</v>
      </c>
    </row>
    <row r="687" spans="1:47" s="2" customFormat="1" ht="12">
      <c r="A687" s="38"/>
      <c r="B687" s="39"/>
      <c r="C687" s="40"/>
      <c r="D687" s="218" t="s">
        <v>155</v>
      </c>
      <c r="E687" s="40"/>
      <c r="F687" s="219" t="s">
        <v>1076</v>
      </c>
      <c r="G687" s="40"/>
      <c r="H687" s="40"/>
      <c r="I687" s="215"/>
      <c r="J687" s="40"/>
      <c r="K687" s="40"/>
      <c r="L687" s="44"/>
      <c r="M687" s="216"/>
      <c r="N687" s="217"/>
      <c r="O687" s="84"/>
      <c r="P687" s="84"/>
      <c r="Q687" s="84"/>
      <c r="R687" s="84"/>
      <c r="S687" s="84"/>
      <c r="T687" s="85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T687" s="17" t="s">
        <v>155</v>
      </c>
      <c r="AU687" s="17" t="s">
        <v>78</v>
      </c>
    </row>
    <row r="688" spans="1:65" s="2" customFormat="1" ht="37.8" customHeight="1">
      <c r="A688" s="38"/>
      <c r="B688" s="39"/>
      <c r="C688" s="200" t="s">
        <v>1077</v>
      </c>
      <c r="D688" s="200" t="s">
        <v>147</v>
      </c>
      <c r="E688" s="201" t="s">
        <v>1078</v>
      </c>
      <c r="F688" s="202" t="s">
        <v>1079</v>
      </c>
      <c r="G688" s="203" t="s">
        <v>218</v>
      </c>
      <c r="H688" s="204">
        <v>2</v>
      </c>
      <c r="I688" s="205"/>
      <c r="J688" s="206">
        <f>ROUND(I688*H688,2)</f>
        <v>0</v>
      </c>
      <c r="K688" s="202" t="s">
        <v>151</v>
      </c>
      <c r="L688" s="44"/>
      <c r="M688" s="207" t="s">
        <v>19</v>
      </c>
      <c r="N688" s="208" t="s">
        <v>40</v>
      </c>
      <c r="O688" s="84"/>
      <c r="P688" s="209">
        <f>O688*H688</f>
        <v>0</v>
      </c>
      <c r="Q688" s="209">
        <v>0.03154</v>
      </c>
      <c r="R688" s="209">
        <f>Q688*H688</f>
        <v>0.06308</v>
      </c>
      <c r="S688" s="209">
        <v>0</v>
      </c>
      <c r="T688" s="210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11" t="s">
        <v>242</v>
      </c>
      <c r="AT688" s="211" t="s">
        <v>147</v>
      </c>
      <c r="AU688" s="211" t="s">
        <v>78</v>
      </c>
      <c r="AY688" s="17" t="s">
        <v>144</v>
      </c>
      <c r="BE688" s="212">
        <f>IF(N688="základní",J688,0)</f>
        <v>0</v>
      </c>
      <c r="BF688" s="212">
        <f>IF(N688="snížená",J688,0)</f>
        <v>0</v>
      </c>
      <c r="BG688" s="212">
        <f>IF(N688="zákl. přenesená",J688,0)</f>
        <v>0</v>
      </c>
      <c r="BH688" s="212">
        <f>IF(N688="sníž. přenesená",J688,0)</f>
        <v>0</v>
      </c>
      <c r="BI688" s="212">
        <f>IF(N688="nulová",J688,0)</f>
        <v>0</v>
      </c>
      <c r="BJ688" s="17" t="s">
        <v>74</v>
      </c>
      <c r="BK688" s="212">
        <f>ROUND(I688*H688,2)</f>
        <v>0</v>
      </c>
      <c r="BL688" s="17" t="s">
        <v>242</v>
      </c>
      <c r="BM688" s="211" t="s">
        <v>1080</v>
      </c>
    </row>
    <row r="689" spans="1:47" s="2" customFormat="1" ht="12">
      <c r="A689" s="38"/>
      <c r="B689" s="39"/>
      <c r="C689" s="40"/>
      <c r="D689" s="213" t="s">
        <v>153</v>
      </c>
      <c r="E689" s="40"/>
      <c r="F689" s="214" t="s">
        <v>1081</v>
      </c>
      <c r="G689" s="40"/>
      <c r="H689" s="40"/>
      <c r="I689" s="215"/>
      <c r="J689" s="40"/>
      <c r="K689" s="40"/>
      <c r="L689" s="44"/>
      <c r="M689" s="216"/>
      <c r="N689" s="217"/>
      <c r="O689" s="84"/>
      <c r="P689" s="84"/>
      <c r="Q689" s="84"/>
      <c r="R689" s="84"/>
      <c r="S689" s="84"/>
      <c r="T689" s="85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T689" s="17" t="s">
        <v>153</v>
      </c>
      <c r="AU689" s="17" t="s">
        <v>78</v>
      </c>
    </row>
    <row r="690" spans="1:47" s="2" customFormat="1" ht="12">
      <c r="A690" s="38"/>
      <c r="B690" s="39"/>
      <c r="C690" s="40"/>
      <c r="D690" s="218" t="s">
        <v>155</v>
      </c>
      <c r="E690" s="40"/>
      <c r="F690" s="219" t="s">
        <v>1082</v>
      </c>
      <c r="G690" s="40"/>
      <c r="H690" s="40"/>
      <c r="I690" s="215"/>
      <c r="J690" s="40"/>
      <c r="K690" s="40"/>
      <c r="L690" s="44"/>
      <c r="M690" s="216"/>
      <c r="N690" s="217"/>
      <c r="O690" s="84"/>
      <c r="P690" s="84"/>
      <c r="Q690" s="84"/>
      <c r="R690" s="84"/>
      <c r="S690" s="84"/>
      <c r="T690" s="85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T690" s="17" t="s">
        <v>155</v>
      </c>
      <c r="AU690" s="17" t="s">
        <v>78</v>
      </c>
    </row>
    <row r="691" spans="1:65" s="2" customFormat="1" ht="37.8" customHeight="1">
      <c r="A691" s="38"/>
      <c r="B691" s="39"/>
      <c r="C691" s="200" t="s">
        <v>1083</v>
      </c>
      <c r="D691" s="200" t="s">
        <v>147</v>
      </c>
      <c r="E691" s="201" t="s">
        <v>1084</v>
      </c>
      <c r="F691" s="202" t="s">
        <v>1085</v>
      </c>
      <c r="G691" s="203" t="s">
        <v>218</v>
      </c>
      <c r="H691" s="204">
        <v>1</v>
      </c>
      <c r="I691" s="205"/>
      <c r="J691" s="206">
        <f>ROUND(I691*H691,2)</f>
        <v>0</v>
      </c>
      <c r="K691" s="202" t="s">
        <v>151</v>
      </c>
      <c r="L691" s="44"/>
      <c r="M691" s="207" t="s">
        <v>19</v>
      </c>
      <c r="N691" s="208" t="s">
        <v>40</v>
      </c>
      <c r="O691" s="84"/>
      <c r="P691" s="209">
        <f>O691*H691</f>
        <v>0</v>
      </c>
      <c r="Q691" s="209">
        <v>0.0372</v>
      </c>
      <c r="R691" s="209">
        <f>Q691*H691</f>
        <v>0.0372</v>
      </c>
      <c r="S691" s="209">
        <v>0</v>
      </c>
      <c r="T691" s="210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11" t="s">
        <v>242</v>
      </c>
      <c r="AT691" s="211" t="s">
        <v>147</v>
      </c>
      <c r="AU691" s="211" t="s">
        <v>78</v>
      </c>
      <c r="AY691" s="17" t="s">
        <v>144</v>
      </c>
      <c r="BE691" s="212">
        <f>IF(N691="základní",J691,0)</f>
        <v>0</v>
      </c>
      <c r="BF691" s="212">
        <f>IF(N691="snížená",J691,0)</f>
        <v>0</v>
      </c>
      <c r="BG691" s="212">
        <f>IF(N691="zákl. přenesená",J691,0)</f>
        <v>0</v>
      </c>
      <c r="BH691" s="212">
        <f>IF(N691="sníž. přenesená",J691,0)</f>
        <v>0</v>
      </c>
      <c r="BI691" s="212">
        <f>IF(N691="nulová",J691,0)</f>
        <v>0</v>
      </c>
      <c r="BJ691" s="17" t="s">
        <v>74</v>
      </c>
      <c r="BK691" s="212">
        <f>ROUND(I691*H691,2)</f>
        <v>0</v>
      </c>
      <c r="BL691" s="17" t="s">
        <v>242</v>
      </c>
      <c r="BM691" s="211" t="s">
        <v>1086</v>
      </c>
    </row>
    <row r="692" spans="1:47" s="2" customFormat="1" ht="12">
      <c r="A692" s="38"/>
      <c r="B692" s="39"/>
      <c r="C692" s="40"/>
      <c r="D692" s="213" t="s">
        <v>153</v>
      </c>
      <c r="E692" s="40"/>
      <c r="F692" s="214" t="s">
        <v>1087</v>
      </c>
      <c r="G692" s="40"/>
      <c r="H692" s="40"/>
      <c r="I692" s="215"/>
      <c r="J692" s="40"/>
      <c r="K692" s="40"/>
      <c r="L692" s="44"/>
      <c r="M692" s="216"/>
      <c r="N692" s="217"/>
      <c r="O692" s="84"/>
      <c r="P692" s="84"/>
      <c r="Q692" s="84"/>
      <c r="R692" s="84"/>
      <c r="S692" s="84"/>
      <c r="T692" s="85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T692" s="17" t="s">
        <v>153</v>
      </c>
      <c r="AU692" s="17" t="s">
        <v>78</v>
      </c>
    </row>
    <row r="693" spans="1:47" s="2" customFormat="1" ht="12">
      <c r="A693" s="38"/>
      <c r="B693" s="39"/>
      <c r="C693" s="40"/>
      <c r="D693" s="218" t="s">
        <v>155</v>
      </c>
      <c r="E693" s="40"/>
      <c r="F693" s="219" t="s">
        <v>1088</v>
      </c>
      <c r="G693" s="40"/>
      <c r="H693" s="40"/>
      <c r="I693" s="215"/>
      <c r="J693" s="40"/>
      <c r="K693" s="40"/>
      <c r="L693" s="44"/>
      <c r="M693" s="216"/>
      <c r="N693" s="217"/>
      <c r="O693" s="84"/>
      <c r="P693" s="84"/>
      <c r="Q693" s="84"/>
      <c r="R693" s="84"/>
      <c r="S693" s="84"/>
      <c r="T693" s="85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7" t="s">
        <v>155</v>
      </c>
      <c r="AU693" s="17" t="s">
        <v>78</v>
      </c>
    </row>
    <row r="694" spans="1:65" s="2" customFormat="1" ht="37.8" customHeight="1">
      <c r="A694" s="38"/>
      <c r="B694" s="39"/>
      <c r="C694" s="200" t="s">
        <v>1089</v>
      </c>
      <c r="D694" s="200" t="s">
        <v>147</v>
      </c>
      <c r="E694" s="201" t="s">
        <v>1090</v>
      </c>
      <c r="F694" s="202" t="s">
        <v>1091</v>
      </c>
      <c r="G694" s="203" t="s">
        <v>218</v>
      </c>
      <c r="H694" s="204">
        <v>1</v>
      </c>
      <c r="I694" s="205"/>
      <c r="J694" s="206">
        <f>ROUND(I694*H694,2)</f>
        <v>0</v>
      </c>
      <c r="K694" s="202" t="s">
        <v>151</v>
      </c>
      <c r="L694" s="44"/>
      <c r="M694" s="207" t="s">
        <v>19</v>
      </c>
      <c r="N694" s="208" t="s">
        <v>40</v>
      </c>
      <c r="O694" s="84"/>
      <c r="P694" s="209">
        <f>O694*H694</f>
        <v>0</v>
      </c>
      <c r="Q694" s="209">
        <v>0.04132</v>
      </c>
      <c r="R694" s="209">
        <f>Q694*H694</f>
        <v>0.04132</v>
      </c>
      <c r="S694" s="209">
        <v>0</v>
      </c>
      <c r="T694" s="210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11" t="s">
        <v>242</v>
      </c>
      <c r="AT694" s="211" t="s">
        <v>147</v>
      </c>
      <c r="AU694" s="211" t="s">
        <v>78</v>
      </c>
      <c r="AY694" s="17" t="s">
        <v>144</v>
      </c>
      <c r="BE694" s="212">
        <f>IF(N694="základní",J694,0)</f>
        <v>0</v>
      </c>
      <c r="BF694" s="212">
        <f>IF(N694="snížená",J694,0)</f>
        <v>0</v>
      </c>
      <c r="BG694" s="212">
        <f>IF(N694="zákl. přenesená",J694,0)</f>
        <v>0</v>
      </c>
      <c r="BH694" s="212">
        <f>IF(N694="sníž. přenesená",J694,0)</f>
        <v>0</v>
      </c>
      <c r="BI694" s="212">
        <f>IF(N694="nulová",J694,0)</f>
        <v>0</v>
      </c>
      <c r="BJ694" s="17" t="s">
        <v>74</v>
      </c>
      <c r="BK694" s="212">
        <f>ROUND(I694*H694,2)</f>
        <v>0</v>
      </c>
      <c r="BL694" s="17" t="s">
        <v>242</v>
      </c>
      <c r="BM694" s="211" t="s">
        <v>1092</v>
      </c>
    </row>
    <row r="695" spans="1:47" s="2" customFormat="1" ht="12">
      <c r="A695" s="38"/>
      <c r="B695" s="39"/>
      <c r="C695" s="40"/>
      <c r="D695" s="213" t="s">
        <v>153</v>
      </c>
      <c r="E695" s="40"/>
      <c r="F695" s="214" t="s">
        <v>1093</v>
      </c>
      <c r="G695" s="40"/>
      <c r="H695" s="40"/>
      <c r="I695" s="215"/>
      <c r="J695" s="40"/>
      <c r="K695" s="40"/>
      <c r="L695" s="44"/>
      <c r="M695" s="216"/>
      <c r="N695" s="217"/>
      <c r="O695" s="84"/>
      <c r="P695" s="84"/>
      <c r="Q695" s="84"/>
      <c r="R695" s="84"/>
      <c r="S695" s="84"/>
      <c r="T695" s="85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T695" s="17" t="s">
        <v>153</v>
      </c>
      <c r="AU695" s="17" t="s">
        <v>78</v>
      </c>
    </row>
    <row r="696" spans="1:47" s="2" customFormat="1" ht="12">
      <c r="A696" s="38"/>
      <c r="B696" s="39"/>
      <c r="C696" s="40"/>
      <c r="D696" s="218" t="s">
        <v>155</v>
      </c>
      <c r="E696" s="40"/>
      <c r="F696" s="219" t="s">
        <v>1094</v>
      </c>
      <c r="G696" s="40"/>
      <c r="H696" s="40"/>
      <c r="I696" s="215"/>
      <c r="J696" s="40"/>
      <c r="K696" s="40"/>
      <c r="L696" s="44"/>
      <c r="M696" s="216"/>
      <c r="N696" s="217"/>
      <c r="O696" s="84"/>
      <c r="P696" s="84"/>
      <c r="Q696" s="84"/>
      <c r="R696" s="84"/>
      <c r="S696" s="84"/>
      <c r="T696" s="85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T696" s="17" t="s">
        <v>155</v>
      </c>
      <c r="AU696" s="17" t="s">
        <v>78</v>
      </c>
    </row>
    <row r="697" spans="1:65" s="2" customFormat="1" ht="37.8" customHeight="1">
      <c r="A697" s="38"/>
      <c r="B697" s="39"/>
      <c r="C697" s="200" t="s">
        <v>804</v>
      </c>
      <c r="D697" s="200" t="s">
        <v>147</v>
      </c>
      <c r="E697" s="201" t="s">
        <v>1095</v>
      </c>
      <c r="F697" s="202" t="s">
        <v>1096</v>
      </c>
      <c r="G697" s="203" t="s">
        <v>218</v>
      </c>
      <c r="H697" s="204">
        <v>1</v>
      </c>
      <c r="I697" s="205"/>
      <c r="J697" s="206">
        <f>ROUND(I697*H697,2)</f>
        <v>0</v>
      </c>
      <c r="K697" s="202" t="s">
        <v>151</v>
      </c>
      <c r="L697" s="44"/>
      <c r="M697" s="207" t="s">
        <v>19</v>
      </c>
      <c r="N697" s="208" t="s">
        <v>40</v>
      </c>
      <c r="O697" s="84"/>
      <c r="P697" s="209">
        <f>O697*H697</f>
        <v>0</v>
      </c>
      <c r="Q697" s="209">
        <v>0.02372</v>
      </c>
      <c r="R697" s="209">
        <f>Q697*H697</f>
        <v>0.02372</v>
      </c>
      <c r="S697" s="209">
        <v>0</v>
      </c>
      <c r="T697" s="210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11" t="s">
        <v>242</v>
      </c>
      <c r="AT697" s="211" t="s">
        <v>147</v>
      </c>
      <c r="AU697" s="211" t="s">
        <v>78</v>
      </c>
      <c r="AY697" s="17" t="s">
        <v>144</v>
      </c>
      <c r="BE697" s="212">
        <f>IF(N697="základní",J697,0)</f>
        <v>0</v>
      </c>
      <c r="BF697" s="212">
        <f>IF(N697="snížená",J697,0)</f>
        <v>0</v>
      </c>
      <c r="BG697" s="212">
        <f>IF(N697="zákl. přenesená",J697,0)</f>
        <v>0</v>
      </c>
      <c r="BH697" s="212">
        <f>IF(N697="sníž. přenesená",J697,0)</f>
        <v>0</v>
      </c>
      <c r="BI697" s="212">
        <f>IF(N697="nulová",J697,0)</f>
        <v>0</v>
      </c>
      <c r="BJ697" s="17" t="s">
        <v>74</v>
      </c>
      <c r="BK697" s="212">
        <f>ROUND(I697*H697,2)</f>
        <v>0</v>
      </c>
      <c r="BL697" s="17" t="s">
        <v>242</v>
      </c>
      <c r="BM697" s="211" t="s">
        <v>1097</v>
      </c>
    </row>
    <row r="698" spans="1:47" s="2" customFormat="1" ht="12">
      <c r="A698" s="38"/>
      <c r="B698" s="39"/>
      <c r="C698" s="40"/>
      <c r="D698" s="213" t="s">
        <v>153</v>
      </c>
      <c r="E698" s="40"/>
      <c r="F698" s="214" t="s">
        <v>1098</v>
      </c>
      <c r="G698" s="40"/>
      <c r="H698" s="40"/>
      <c r="I698" s="215"/>
      <c r="J698" s="40"/>
      <c r="K698" s="40"/>
      <c r="L698" s="44"/>
      <c r="M698" s="216"/>
      <c r="N698" s="217"/>
      <c r="O698" s="84"/>
      <c r="P698" s="84"/>
      <c r="Q698" s="84"/>
      <c r="R698" s="84"/>
      <c r="S698" s="84"/>
      <c r="T698" s="85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T698" s="17" t="s">
        <v>153</v>
      </c>
      <c r="AU698" s="17" t="s">
        <v>78</v>
      </c>
    </row>
    <row r="699" spans="1:47" s="2" customFormat="1" ht="12">
      <c r="A699" s="38"/>
      <c r="B699" s="39"/>
      <c r="C699" s="40"/>
      <c r="D699" s="218" t="s">
        <v>155</v>
      </c>
      <c r="E699" s="40"/>
      <c r="F699" s="219" t="s">
        <v>1099</v>
      </c>
      <c r="G699" s="40"/>
      <c r="H699" s="40"/>
      <c r="I699" s="215"/>
      <c r="J699" s="40"/>
      <c r="K699" s="40"/>
      <c r="L699" s="44"/>
      <c r="M699" s="216"/>
      <c r="N699" s="217"/>
      <c r="O699" s="84"/>
      <c r="P699" s="84"/>
      <c r="Q699" s="84"/>
      <c r="R699" s="84"/>
      <c r="S699" s="84"/>
      <c r="T699" s="85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T699" s="17" t="s">
        <v>155</v>
      </c>
      <c r="AU699" s="17" t="s">
        <v>78</v>
      </c>
    </row>
    <row r="700" spans="1:65" s="2" customFormat="1" ht="24.15" customHeight="1">
      <c r="A700" s="38"/>
      <c r="B700" s="39"/>
      <c r="C700" s="200" t="s">
        <v>1100</v>
      </c>
      <c r="D700" s="200" t="s">
        <v>147</v>
      </c>
      <c r="E700" s="201" t="s">
        <v>1101</v>
      </c>
      <c r="F700" s="202" t="s">
        <v>1102</v>
      </c>
      <c r="G700" s="203" t="s">
        <v>218</v>
      </c>
      <c r="H700" s="204">
        <v>1</v>
      </c>
      <c r="I700" s="205"/>
      <c r="J700" s="206">
        <f>ROUND(I700*H700,2)</f>
        <v>0</v>
      </c>
      <c r="K700" s="202" t="s">
        <v>19</v>
      </c>
      <c r="L700" s="44"/>
      <c r="M700" s="207" t="s">
        <v>19</v>
      </c>
      <c r="N700" s="208" t="s">
        <v>40</v>
      </c>
      <c r="O700" s="84"/>
      <c r="P700" s="209">
        <f>O700*H700</f>
        <v>0</v>
      </c>
      <c r="Q700" s="209">
        <v>0</v>
      </c>
      <c r="R700" s="209">
        <f>Q700*H700</f>
        <v>0</v>
      </c>
      <c r="S700" s="209">
        <v>0</v>
      </c>
      <c r="T700" s="210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11" t="s">
        <v>242</v>
      </c>
      <c r="AT700" s="211" t="s">
        <v>147</v>
      </c>
      <c r="AU700" s="211" t="s">
        <v>78</v>
      </c>
      <c r="AY700" s="17" t="s">
        <v>144</v>
      </c>
      <c r="BE700" s="212">
        <f>IF(N700="základní",J700,0)</f>
        <v>0</v>
      </c>
      <c r="BF700" s="212">
        <f>IF(N700="snížená",J700,0)</f>
        <v>0</v>
      </c>
      <c r="BG700" s="212">
        <f>IF(N700="zákl. přenesená",J700,0)</f>
        <v>0</v>
      </c>
      <c r="BH700" s="212">
        <f>IF(N700="sníž. přenesená",J700,0)</f>
        <v>0</v>
      </c>
      <c r="BI700" s="212">
        <f>IF(N700="nulová",J700,0)</f>
        <v>0</v>
      </c>
      <c r="BJ700" s="17" t="s">
        <v>74</v>
      </c>
      <c r="BK700" s="212">
        <f>ROUND(I700*H700,2)</f>
        <v>0</v>
      </c>
      <c r="BL700" s="17" t="s">
        <v>242</v>
      </c>
      <c r="BM700" s="211" t="s">
        <v>1103</v>
      </c>
    </row>
    <row r="701" spans="1:47" s="2" customFormat="1" ht="12">
      <c r="A701" s="38"/>
      <c r="B701" s="39"/>
      <c r="C701" s="40"/>
      <c r="D701" s="213" t="s">
        <v>153</v>
      </c>
      <c r="E701" s="40"/>
      <c r="F701" s="214" t="s">
        <v>1102</v>
      </c>
      <c r="G701" s="40"/>
      <c r="H701" s="40"/>
      <c r="I701" s="215"/>
      <c r="J701" s="40"/>
      <c r="K701" s="40"/>
      <c r="L701" s="44"/>
      <c r="M701" s="216"/>
      <c r="N701" s="217"/>
      <c r="O701" s="84"/>
      <c r="P701" s="84"/>
      <c r="Q701" s="84"/>
      <c r="R701" s="84"/>
      <c r="S701" s="84"/>
      <c r="T701" s="85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T701" s="17" t="s">
        <v>153</v>
      </c>
      <c r="AU701" s="17" t="s">
        <v>78</v>
      </c>
    </row>
    <row r="702" spans="1:65" s="2" customFormat="1" ht="37.8" customHeight="1">
      <c r="A702" s="38"/>
      <c r="B702" s="39"/>
      <c r="C702" s="200" t="s">
        <v>1104</v>
      </c>
      <c r="D702" s="200" t="s">
        <v>147</v>
      </c>
      <c r="E702" s="201" t="s">
        <v>1105</v>
      </c>
      <c r="F702" s="202" t="s">
        <v>1106</v>
      </c>
      <c r="G702" s="203" t="s">
        <v>218</v>
      </c>
      <c r="H702" s="204">
        <v>1</v>
      </c>
      <c r="I702" s="205"/>
      <c r="J702" s="206">
        <f>ROUND(I702*H702,2)</f>
        <v>0</v>
      </c>
      <c r="K702" s="202" t="s">
        <v>151</v>
      </c>
      <c r="L702" s="44"/>
      <c r="M702" s="207" t="s">
        <v>19</v>
      </c>
      <c r="N702" s="208" t="s">
        <v>40</v>
      </c>
      <c r="O702" s="84"/>
      <c r="P702" s="209">
        <f>O702*H702</f>
        <v>0</v>
      </c>
      <c r="Q702" s="209">
        <v>0.04684</v>
      </c>
      <c r="R702" s="209">
        <f>Q702*H702</f>
        <v>0.04684</v>
      </c>
      <c r="S702" s="209">
        <v>0</v>
      </c>
      <c r="T702" s="210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11" t="s">
        <v>242</v>
      </c>
      <c r="AT702" s="211" t="s">
        <v>147</v>
      </c>
      <c r="AU702" s="211" t="s">
        <v>78</v>
      </c>
      <c r="AY702" s="17" t="s">
        <v>144</v>
      </c>
      <c r="BE702" s="212">
        <f>IF(N702="základní",J702,0)</f>
        <v>0</v>
      </c>
      <c r="BF702" s="212">
        <f>IF(N702="snížená",J702,0)</f>
        <v>0</v>
      </c>
      <c r="BG702" s="212">
        <f>IF(N702="zákl. přenesená",J702,0)</f>
        <v>0</v>
      </c>
      <c r="BH702" s="212">
        <f>IF(N702="sníž. přenesená",J702,0)</f>
        <v>0</v>
      </c>
      <c r="BI702" s="212">
        <f>IF(N702="nulová",J702,0)</f>
        <v>0</v>
      </c>
      <c r="BJ702" s="17" t="s">
        <v>74</v>
      </c>
      <c r="BK702" s="212">
        <f>ROUND(I702*H702,2)</f>
        <v>0</v>
      </c>
      <c r="BL702" s="17" t="s">
        <v>242</v>
      </c>
      <c r="BM702" s="211" t="s">
        <v>1107</v>
      </c>
    </row>
    <row r="703" spans="1:47" s="2" customFormat="1" ht="12">
      <c r="A703" s="38"/>
      <c r="B703" s="39"/>
      <c r="C703" s="40"/>
      <c r="D703" s="213" t="s">
        <v>153</v>
      </c>
      <c r="E703" s="40"/>
      <c r="F703" s="214" t="s">
        <v>1108</v>
      </c>
      <c r="G703" s="40"/>
      <c r="H703" s="40"/>
      <c r="I703" s="215"/>
      <c r="J703" s="40"/>
      <c r="K703" s="40"/>
      <c r="L703" s="44"/>
      <c r="M703" s="216"/>
      <c r="N703" s="217"/>
      <c r="O703" s="84"/>
      <c r="P703" s="84"/>
      <c r="Q703" s="84"/>
      <c r="R703" s="84"/>
      <c r="S703" s="84"/>
      <c r="T703" s="85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T703" s="17" t="s">
        <v>153</v>
      </c>
      <c r="AU703" s="17" t="s">
        <v>78</v>
      </c>
    </row>
    <row r="704" spans="1:47" s="2" customFormat="1" ht="12">
      <c r="A704" s="38"/>
      <c r="B704" s="39"/>
      <c r="C704" s="40"/>
      <c r="D704" s="218" t="s">
        <v>155</v>
      </c>
      <c r="E704" s="40"/>
      <c r="F704" s="219" t="s">
        <v>1109</v>
      </c>
      <c r="G704" s="40"/>
      <c r="H704" s="40"/>
      <c r="I704" s="215"/>
      <c r="J704" s="40"/>
      <c r="K704" s="40"/>
      <c r="L704" s="44"/>
      <c r="M704" s="216"/>
      <c r="N704" s="217"/>
      <c r="O704" s="84"/>
      <c r="P704" s="84"/>
      <c r="Q704" s="84"/>
      <c r="R704" s="84"/>
      <c r="S704" s="84"/>
      <c r="T704" s="85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T704" s="17" t="s">
        <v>155</v>
      </c>
      <c r="AU704" s="17" t="s">
        <v>78</v>
      </c>
    </row>
    <row r="705" spans="1:65" s="2" customFormat="1" ht="37.8" customHeight="1">
      <c r="A705" s="38"/>
      <c r="B705" s="39"/>
      <c r="C705" s="200" t="s">
        <v>1110</v>
      </c>
      <c r="D705" s="200" t="s">
        <v>147</v>
      </c>
      <c r="E705" s="201" t="s">
        <v>1111</v>
      </c>
      <c r="F705" s="202" t="s">
        <v>1112</v>
      </c>
      <c r="G705" s="203" t="s">
        <v>218</v>
      </c>
      <c r="H705" s="204">
        <v>2</v>
      </c>
      <c r="I705" s="205"/>
      <c r="J705" s="206">
        <f>ROUND(I705*H705,2)</f>
        <v>0</v>
      </c>
      <c r="K705" s="202" t="s">
        <v>151</v>
      </c>
      <c r="L705" s="44"/>
      <c r="M705" s="207" t="s">
        <v>19</v>
      </c>
      <c r="N705" s="208" t="s">
        <v>40</v>
      </c>
      <c r="O705" s="84"/>
      <c r="P705" s="209">
        <f>O705*H705</f>
        <v>0</v>
      </c>
      <c r="Q705" s="209">
        <v>0.058</v>
      </c>
      <c r="R705" s="209">
        <f>Q705*H705</f>
        <v>0.116</v>
      </c>
      <c r="S705" s="209">
        <v>0</v>
      </c>
      <c r="T705" s="210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11" t="s">
        <v>242</v>
      </c>
      <c r="AT705" s="211" t="s">
        <v>147</v>
      </c>
      <c r="AU705" s="211" t="s">
        <v>78</v>
      </c>
      <c r="AY705" s="17" t="s">
        <v>144</v>
      </c>
      <c r="BE705" s="212">
        <f>IF(N705="základní",J705,0)</f>
        <v>0</v>
      </c>
      <c r="BF705" s="212">
        <f>IF(N705="snížená",J705,0)</f>
        <v>0</v>
      </c>
      <c r="BG705" s="212">
        <f>IF(N705="zákl. přenesená",J705,0)</f>
        <v>0</v>
      </c>
      <c r="BH705" s="212">
        <f>IF(N705="sníž. přenesená",J705,0)</f>
        <v>0</v>
      </c>
      <c r="BI705" s="212">
        <f>IF(N705="nulová",J705,0)</f>
        <v>0</v>
      </c>
      <c r="BJ705" s="17" t="s">
        <v>74</v>
      </c>
      <c r="BK705" s="212">
        <f>ROUND(I705*H705,2)</f>
        <v>0</v>
      </c>
      <c r="BL705" s="17" t="s">
        <v>242</v>
      </c>
      <c r="BM705" s="211" t="s">
        <v>1113</v>
      </c>
    </row>
    <row r="706" spans="1:47" s="2" customFormat="1" ht="12">
      <c r="A706" s="38"/>
      <c r="B706" s="39"/>
      <c r="C706" s="40"/>
      <c r="D706" s="213" t="s">
        <v>153</v>
      </c>
      <c r="E706" s="40"/>
      <c r="F706" s="214" t="s">
        <v>1114</v>
      </c>
      <c r="G706" s="40"/>
      <c r="H706" s="40"/>
      <c r="I706" s="215"/>
      <c r="J706" s="40"/>
      <c r="K706" s="40"/>
      <c r="L706" s="44"/>
      <c r="M706" s="216"/>
      <c r="N706" s="217"/>
      <c r="O706" s="84"/>
      <c r="P706" s="84"/>
      <c r="Q706" s="84"/>
      <c r="R706" s="84"/>
      <c r="S706" s="84"/>
      <c r="T706" s="85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7" t="s">
        <v>153</v>
      </c>
      <c r="AU706" s="17" t="s">
        <v>78</v>
      </c>
    </row>
    <row r="707" spans="1:47" s="2" customFormat="1" ht="12">
      <c r="A707" s="38"/>
      <c r="B707" s="39"/>
      <c r="C707" s="40"/>
      <c r="D707" s="218" t="s">
        <v>155</v>
      </c>
      <c r="E707" s="40"/>
      <c r="F707" s="219" t="s">
        <v>1115</v>
      </c>
      <c r="G707" s="40"/>
      <c r="H707" s="40"/>
      <c r="I707" s="215"/>
      <c r="J707" s="40"/>
      <c r="K707" s="40"/>
      <c r="L707" s="44"/>
      <c r="M707" s="216"/>
      <c r="N707" s="217"/>
      <c r="O707" s="84"/>
      <c r="P707" s="84"/>
      <c r="Q707" s="84"/>
      <c r="R707" s="84"/>
      <c r="S707" s="84"/>
      <c r="T707" s="85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7" t="s">
        <v>155</v>
      </c>
      <c r="AU707" s="17" t="s">
        <v>78</v>
      </c>
    </row>
    <row r="708" spans="1:65" s="2" customFormat="1" ht="24.15" customHeight="1">
      <c r="A708" s="38"/>
      <c r="B708" s="39"/>
      <c r="C708" s="200" t="s">
        <v>816</v>
      </c>
      <c r="D708" s="200" t="s">
        <v>147</v>
      </c>
      <c r="E708" s="201" t="s">
        <v>1116</v>
      </c>
      <c r="F708" s="202" t="s">
        <v>1117</v>
      </c>
      <c r="G708" s="203" t="s">
        <v>218</v>
      </c>
      <c r="H708" s="204">
        <v>2</v>
      </c>
      <c r="I708" s="205"/>
      <c r="J708" s="206">
        <f>ROUND(I708*H708,2)</f>
        <v>0</v>
      </c>
      <c r="K708" s="202" t="s">
        <v>151</v>
      </c>
      <c r="L708" s="44"/>
      <c r="M708" s="207" t="s">
        <v>19</v>
      </c>
      <c r="N708" s="208" t="s">
        <v>40</v>
      </c>
      <c r="O708" s="84"/>
      <c r="P708" s="209">
        <f>O708*H708</f>
        <v>0</v>
      </c>
      <c r="Q708" s="209">
        <v>0.0204</v>
      </c>
      <c r="R708" s="209">
        <f>Q708*H708</f>
        <v>0.0408</v>
      </c>
      <c r="S708" s="209">
        <v>0</v>
      </c>
      <c r="T708" s="210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11" t="s">
        <v>242</v>
      </c>
      <c r="AT708" s="211" t="s">
        <v>147</v>
      </c>
      <c r="AU708" s="211" t="s">
        <v>78</v>
      </c>
      <c r="AY708" s="17" t="s">
        <v>144</v>
      </c>
      <c r="BE708" s="212">
        <f>IF(N708="základní",J708,0)</f>
        <v>0</v>
      </c>
      <c r="BF708" s="212">
        <f>IF(N708="snížená",J708,0)</f>
        <v>0</v>
      </c>
      <c r="BG708" s="212">
        <f>IF(N708="zákl. přenesená",J708,0)</f>
        <v>0</v>
      </c>
      <c r="BH708" s="212">
        <f>IF(N708="sníž. přenesená",J708,0)</f>
        <v>0</v>
      </c>
      <c r="BI708" s="212">
        <f>IF(N708="nulová",J708,0)</f>
        <v>0</v>
      </c>
      <c r="BJ708" s="17" t="s">
        <v>74</v>
      </c>
      <c r="BK708" s="212">
        <f>ROUND(I708*H708,2)</f>
        <v>0</v>
      </c>
      <c r="BL708" s="17" t="s">
        <v>242</v>
      </c>
      <c r="BM708" s="211" t="s">
        <v>1118</v>
      </c>
    </row>
    <row r="709" spans="1:47" s="2" customFormat="1" ht="12">
      <c r="A709" s="38"/>
      <c r="B709" s="39"/>
      <c r="C709" s="40"/>
      <c r="D709" s="213" t="s">
        <v>153</v>
      </c>
      <c r="E709" s="40"/>
      <c r="F709" s="214" t="s">
        <v>1119</v>
      </c>
      <c r="G709" s="40"/>
      <c r="H709" s="40"/>
      <c r="I709" s="215"/>
      <c r="J709" s="40"/>
      <c r="K709" s="40"/>
      <c r="L709" s="44"/>
      <c r="M709" s="216"/>
      <c r="N709" s="217"/>
      <c r="O709" s="84"/>
      <c r="P709" s="84"/>
      <c r="Q709" s="84"/>
      <c r="R709" s="84"/>
      <c r="S709" s="84"/>
      <c r="T709" s="85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T709" s="17" t="s">
        <v>153</v>
      </c>
      <c r="AU709" s="17" t="s">
        <v>78</v>
      </c>
    </row>
    <row r="710" spans="1:47" s="2" customFormat="1" ht="12">
      <c r="A710" s="38"/>
      <c r="B710" s="39"/>
      <c r="C710" s="40"/>
      <c r="D710" s="218" t="s">
        <v>155</v>
      </c>
      <c r="E710" s="40"/>
      <c r="F710" s="219" t="s">
        <v>1120</v>
      </c>
      <c r="G710" s="40"/>
      <c r="H710" s="40"/>
      <c r="I710" s="215"/>
      <c r="J710" s="40"/>
      <c r="K710" s="40"/>
      <c r="L710" s="44"/>
      <c r="M710" s="216"/>
      <c r="N710" s="217"/>
      <c r="O710" s="84"/>
      <c r="P710" s="84"/>
      <c r="Q710" s="84"/>
      <c r="R710" s="84"/>
      <c r="S710" s="84"/>
      <c r="T710" s="85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T710" s="17" t="s">
        <v>155</v>
      </c>
      <c r="AU710" s="17" t="s">
        <v>78</v>
      </c>
    </row>
    <row r="711" spans="1:65" s="2" customFormat="1" ht="24.15" customHeight="1">
      <c r="A711" s="38"/>
      <c r="B711" s="39"/>
      <c r="C711" s="200" t="s">
        <v>1121</v>
      </c>
      <c r="D711" s="200" t="s">
        <v>147</v>
      </c>
      <c r="E711" s="201" t="s">
        <v>1122</v>
      </c>
      <c r="F711" s="202" t="s">
        <v>1123</v>
      </c>
      <c r="G711" s="203" t="s">
        <v>150</v>
      </c>
      <c r="H711" s="204">
        <v>0.756</v>
      </c>
      <c r="I711" s="205"/>
      <c r="J711" s="206">
        <f>ROUND(I711*H711,2)</f>
        <v>0</v>
      </c>
      <c r="K711" s="202" t="s">
        <v>151</v>
      </c>
      <c r="L711" s="44"/>
      <c r="M711" s="207" t="s">
        <v>19</v>
      </c>
      <c r="N711" s="208" t="s">
        <v>40</v>
      </c>
      <c r="O711" s="84"/>
      <c r="P711" s="209">
        <f>O711*H711</f>
        <v>0</v>
      </c>
      <c r="Q711" s="209">
        <v>0</v>
      </c>
      <c r="R711" s="209">
        <f>Q711*H711</f>
        <v>0</v>
      </c>
      <c r="S711" s="209">
        <v>0</v>
      </c>
      <c r="T711" s="210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11" t="s">
        <v>242</v>
      </c>
      <c r="AT711" s="211" t="s">
        <v>147</v>
      </c>
      <c r="AU711" s="211" t="s">
        <v>78</v>
      </c>
      <c r="AY711" s="17" t="s">
        <v>144</v>
      </c>
      <c r="BE711" s="212">
        <f>IF(N711="základní",J711,0)</f>
        <v>0</v>
      </c>
      <c r="BF711" s="212">
        <f>IF(N711="snížená",J711,0)</f>
        <v>0</v>
      </c>
      <c r="BG711" s="212">
        <f>IF(N711="zákl. přenesená",J711,0)</f>
        <v>0</v>
      </c>
      <c r="BH711" s="212">
        <f>IF(N711="sníž. přenesená",J711,0)</f>
        <v>0</v>
      </c>
      <c r="BI711" s="212">
        <f>IF(N711="nulová",J711,0)</f>
        <v>0</v>
      </c>
      <c r="BJ711" s="17" t="s">
        <v>74</v>
      </c>
      <c r="BK711" s="212">
        <f>ROUND(I711*H711,2)</f>
        <v>0</v>
      </c>
      <c r="BL711" s="17" t="s">
        <v>242</v>
      </c>
      <c r="BM711" s="211" t="s">
        <v>1124</v>
      </c>
    </row>
    <row r="712" spans="1:47" s="2" customFormat="1" ht="12">
      <c r="A712" s="38"/>
      <c r="B712" s="39"/>
      <c r="C712" s="40"/>
      <c r="D712" s="213" t="s">
        <v>153</v>
      </c>
      <c r="E712" s="40"/>
      <c r="F712" s="214" t="s">
        <v>1125</v>
      </c>
      <c r="G712" s="40"/>
      <c r="H712" s="40"/>
      <c r="I712" s="215"/>
      <c r="J712" s="40"/>
      <c r="K712" s="40"/>
      <c r="L712" s="44"/>
      <c r="M712" s="216"/>
      <c r="N712" s="217"/>
      <c r="O712" s="84"/>
      <c r="P712" s="84"/>
      <c r="Q712" s="84"/>
      <c r="R712" s="84"/>
      <c r="S712" s="84"/>
      <c r="T712" s="85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T712" s="17" t="s">
        <v>153</v>
      </c>
      <c r="AU712" s="17" t="s">
        <v>78</v>
      </c>
    </row>
    <row r="713" spans="1:47" s="2" customFormat="1" ht="12">
      <c r="A713" s="38"/>
      <c r="B713" s="39"/>
      <c r="C713" s="40"/>
      <c r="D713" s="218" t="s">
        <v>155</v>
      </c>
      <c r="E713" s="40"/>
      <c r="F713" s="219" t="s">
        <v>1126</v>
      </c>
      <c r="G713" s="40"/>
      <c r="H713" s="40"/>
      <c r="I713" s="215"/>
      <c r="J713" s="40"/>
      <c r="K713" s="40"/>
      <c r="L713" s="44"/>
      <c r="M713" s="216"/>
      <c r="N713" s="217"/>
      <c r="O713" s="84"/>
      <c r="P713" s="84"/>
      <c r="Q713" s="84"/>
      <c r="R713" s="84"/>
      <c r="S713" s="84"/>
      <c r="T713" s="85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T713" s="17" t="s">
        <v>155</v>
      </c>
      <c r="AU713" s="17" t="s">
        <v>78</v>
      </c>
    </row>
    <row r="714" spans="1:65" s="2" customFormat="1" ht="24.15" customHeight="1">
      <c r="A714" s="38"/>
      <c r="B714" s="39"/>
      <c r="C714" s="200" t="s">
        <v>821</v>
      </c>
      <c r="D714" s="200" t="s">
        <v>147</v>
      </c>
      <c r="E714" s="201" t="s">
        <v>1127</v>
      </c>
      <c r="F714" s="202" t="s">
        <v>1128</v>
      </c>
      <c r="G714" s="203" t="s">
        <v>150</v>
      </c>
      <c r="H714" s="204">
        <v>0.756</v>
      </c>
      <c r="I714" s="205"/>
      <c r="J714" s="206">
        <f>ROUND(I714*H714,2)</f>
        <v>0</v>
      </c>
      <c r="K714" s="202" t="s">
        <v>151</v>
      </c>
      <c r="L714" s="44"/>
      <c r="M714" s="207" t="s">
        <v>19</v>
      </c>
      <c r="N714" s="208" t="s">
        <v>40</v>
      </c>
      <c r="O714" s="84"/>
      <c r="P714" s="209">
        <f>O714*H714</f>
        <v>0</v>
      </c>
      <c r="Q714" s="209">
        <v>0</v>
      </c>
      <c r="R714" s="209">
        <f>Q714*H714</f>
        <v>0</v>
      </c>
      <c r="S714" s="209">
        <v>0</v>
      </c>
      <c r="T714" s="210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11" t="s">
        <v>242</v>
      </c>
      <c r="AT714" s="211" t="s">
        <v>147</v>
      </c>
      <c r="AU714" s="211" t="s">
        <v>78</v>
      </c>
      <c r="AY714" s="17" t="s">
        <v>144</v>
      </c>
      <c r="BE714" s="212">
        <f>IF(N714="základní",J714,0)</f>
        <v>0</v>
      </c>
      <c r="BF714" s="212">
        <f>IF(N714="snížená",J714,0)</f>
        <v>0</v>
      </c>
      <c r="BG714" s="212">
        <f>IF(N714="zákl. přenesená",J714,0)</f>
        <v>0</v>
      </c>
      <c r="BH714" s="212">
        <f>IF(N714="sníž. přenesená",J714,0)</f>
        <v>0</v>
      </c>
      <c r="BI714" s="212">
        <f>IF(N714="nulová",J714,0)</f>
        <v>0</v>
      </c>
      <c r="BJ714" s="17" t="s">
        <v>74</v>
      </c>
      <c r="BK714" s="212">
        <f>ROUND(I714*H714,2)</f>
        <v>0</v>
      </c>
      <c r="BL714" s="17" t="s">
        <v>242</v>
      </c>
      <c r="BM714" s="211" t="s">
        <v>1129</v>
      </c>
    </row>
    <row r="715" spans="1:47" s="2" customFormat="1" ht="12">
      <c r="A715" s="38"/>
      <c r="B715" s="39"/>
      <c r="C715" s="40"/>
      <c r="D715" s="213" t="s">
        <v>153</v>
      </c>
      <c r="E715" s="40"/>
      <c r="F715" s="214" t="s">
        <v>1130</v>
      </c>
      <c r="G715" s="40"/>
      <c r="H715" s="40"/>
      <c r="I715" s="215"/>
      <c r="J715" s="40"/>
      <c r="K715" s="40"/>
      <c r="L715" s="44"/>
      <c r="M715" s="216"/>
      <c r="N715" s="217"/>
      <c r="O715" s="84"/>
      <c r="P715" s="84"/>
      <c r="Q715" s="84"/>
      <c r="R715" s="84"/>
      <c r="S715" s="84"/>
      <c r="T715" s="85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T715" s="17" t="s">
        <v>153</v>
      </c>
      <c r="AU715" s="17" t="s">
        <v>78</v>
      </c>
    </row>
    <row r="716" spans="1:47" s="2" customFormat="1" ht="12">
      <c r="A716" s="38"/>
      <c r="B716" s="39"/>
      <c r="C716" s="40"/>
      <c r="D716" s="218" t="s">
        <v>155</v>
      </c>
      <c r="E716" s="40"/>
      <c r="F716" s="219" t="s">
        <v>1131</v>
      </c>
      <c r="G716" s="40"/>
      <c r="H716" s="40"/>
      <c r="I716" s="215"/>
      <c r="J716" s="40"/>
      <c r="K716" s="40"/>
      <c r="L716" s="44"/>
      <c r="M716" s="216"/>
      <c r="N716" s="217"/>
      <c r="O716" s="84"/>
      <c r="P716" s="84"/>
      <c r="Q716" s="84"/>
      <c r="R716" s="84"/>
      <c r="S716" s="84"/>
      <c r="T716" s="85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T716" s="17" t="s">
        <v>155</v>
      </c>
      <c r="AU716" s="17" t="s">
        <v>78</v>
      </c>
    </row>
    <row r="717" spans="1:63" s="12" customFormat="1" ht="22.8" customHeight="1">
      <c r="A717" s="12"/>
      <c r="B717" s="184"/>
      <c r="C717" s="185"/>
      <c r="D717" s="186" t="s">
        <v>68</v>
      </c>
      <c r="E717" s="198" t="s">
        <v>1132</v>
      </c>
      <c r="F717" s="198" t="s">
        <v>1133</v>
      </c>
      <c r="G717" s="185"/>
      <c r="H717" s="185"/>
      <c r="I717" s="188"/>
      <c r="J717" s="199">
        <f>BK717</f>
        <v>0</v>
      </c>
      <c r="K717" s="185"/>
      <c r="L717" s="190"/>
      <c r="M717" s="191"/>
      <c r="N717" s="192"/>
      <c r="O717" s="192"/>
      <c r="P717" s="193">
        <v>0</v>
      </c>
      <c r="Q717" s="192"/>
      <c r="R717" s="193">
        <v>0</v>
      </c>
      <c r="S717" s="192"/>
      <c r="T717" s="194">
        <v>0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195" t="s">
        <v>78</v>
      </c>
      <c r="AT717" s="196" t="s">
        <v>68</v>
      </c>
      <c r="AU717" s="196" t="s">
        <v>74</v>
      </c>
      <c r="AY717" s="195" t="s">
        <v>144</v>
      </c>
      <c r="BK717" s="197">
        <v>0</v>
      </c>
    </row>
    <row r="718" spans="1:63" s="12" customFormat="1" ht="22.8" customHeight="1">
      <c r="A718" s="12"/>
      <c r="B718" s="184"/>
      <c r="C718" s="185"/>
      <c r="D718" s="186" t="s">
        <v>68</v>
      </c>
      <c r="E718" s="198" t="s">
        <v>1134</v>
      </c>
      <c r="F718" s="198" t="s">
        <v>1135</v>
      </c>
      <c r="G718" s="185"/>
      <c r="H718" s="185"/>
      <c r="I718" s="188"/>
      <c r="J718" s="199">
        <f>BK718</f>
        <v>0</v>
      </c>
      <c r="K718" s="185"/>
      <c r="L718" s="190"/>
      <c r="M718" s="191"/>
      <c r="N718" s="192"/>
      <c r="O718" s="192"/>
      <c r="P718" s="193">
        <f>SUM(P719:P727)</f>
        <v>0</v>
      </c>
      <c r="Q718" s="192"/>
      <c r="R718" s="193">
        <f>SUM(R719:R727)</f>
        <v>0</v>
      </c>
      <c r="S718" s="192"/>
      <c r="T718" s="194">
        <f>SUM(T719:T727)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195" t="s">
        <v>78</v>
      </c>
      <c r="AT718" s="196" t="s">
        <v>68</v>
      </c>
      <c r="AU718" s="196" t="s">
        <v>74</v>
      </c>
      <c r="AY718" s="195" t="s">
        <v>144</v>
      </c>
      <c r="BK718" s="197">
        <f>SUM(BK719:BK727)</f>
        <v>0</v>
      </c>
    </row>
    <row r="719" spans="1:65" s="2" customFormat="1" ht="24.15" customHeight="1">
      <c r="A719" s="38"/>
      <c r="B719" s="39"/>
      <c r="C719" s="200" t="s">
        <v>1136</v>
      </c>
      <c r="D719" s="200" t="s">
        <v>147</v>
      </c>
      <c r="E719" s="201" t="s">
        <v>1137</v>
      </c>
      <c r="F719" s="202" t="s">
        <v>1138</v>
      </c>
      <c r="G719" s="203" t="s">
        <v>218</v>
      </c>
      <c r="H719" s="204">
        <v>1</v>
      </c>
      <c r="I719" s="205"/>
      <c r="J719" s="206">
        <f>ROUND(I719*H719,2)</f>
        <v>0</v>
      </c>
      <c r="K719" s="202" t="s">
        <v>151</v>
      </c>
      <c r="L719" s="44"/>
      <c r="M719" s="207" t="s">
        <v>19</v>
      </c>
      <c r="N719" s="208" t="s">
        <v>40</v>
      </c>
      <c r="O719" s="84"/>
      <c r="P719" s="209">
        <f>O719*H719</f>
        <v>0</v>
      </c>
      <c r="Q719" s="209">
        <v>0</v>
      </c>
      <c r="R719" s="209">
        <f>Q719*H719</f>
        <v>0</v>
      </c>
      <c r="S719" s="209">
        <v>0</v>
      </c>
      <c r="T719" s="210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11" t="s">
        <v>242</v>
      </c>
      <c r="AT719" s="211" t="s">
        <v>147</v>
      </c>
      <c r="AU719" s="211" t="s">
        <v>78</v>
      </c>
      <c r="AY719" s="17" t="s">
        <v>144</v>
      </c>
      <c r="BE719" s="212">
        <f>IF(N719="základní",J719,0)</f>
        <v>0</v>
      </c>
      <c r="BF719" s="212">
        <f>IF(N719="snížená",J719,0)</f>
        <v>0</v>
      </c>
      <c r="BG719" s="212">
        <f>IF(N719="zákl. přenesená",J719,0)</f>
        <v>0</v>
      </c>
      <c r="BH719" s="212">
        <f>IF(N719="sníž. přenesená",J719,0)</f>
        <v>0</v>
      </c>
      <c r="BI719" s="212">
        <f>IF(N719="nulová",J719,0)</f>
        <v>0</v>
      </c>
      <c r="BJ719" s="17" t="s">
        <v>74</v>
      </c>
      <c r="BK719" s="212">
        <f>ROUND(I719*H719,2)</f>
        <v>0</v>
      </c>
      <c r="BL719" s="17" t="s">
        <v>242</v>
      </c>
      <c r="BM719" s="211" t="s">
        <v>1139</v>
      </c>
    </row>
    <row r="720" spans="1:47" s="2" customFormat="1" ht="12">
      <c r="A720" s="38"/>
      <c r="B720" s="39"/>
      <c r="C720" s="40"/>
      <c r="D720" s="213" t="s">
        <v>153</v>
      </c>
      <c r="E720" s="40"/>
      <c r="F720" s="214" t="s">
        <v>1140</v>
      </c>
      <c r="G720" s="40"/>
      <c r="H720" s="40"/>
      <c r="I720" s="215"/>
      <c r="J720" s="40"/>
      <c r="K720" s="40"/>
      <c r="L720" s="44"/>
      <c r="M720" s="216"/>
      <c r="N720" s="217"/>
      <c r="O720" s="84"/>
      <c r="P720" s="84"/>
      <c r="Q720" s="84"/>
      <c r="R720" s="84"/>
      <c r="S720" s="84"/>
      <c r="T720" s="85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T720" s="17" t="s">
        <v>153</v>
      </c>
      <c r="AU720" s="17" t="s">
        <v>78</v>
      </c>
    </row>
    <row r="721" spans="1:47" s="2" customFormat="1" ht="12">
      <c r="A721" s="38"/>
      <c r="B721" s="39"/>
      <c r="C721" s="40"/>
      <c r="D721" s="218" t="s">
        <v>155</v>
      </c>
      <c r="E721" s="40"/>
      <c r="F721" s="219" t="s">
        <v>1141</v>
      </c>
      <c r="G721" s="40"/>
      <c r="H721" s="40"/>
      <c r="I721" s="215"/>
      <c r="J721" s="40"/>
      <c r="K721" s="40"/>
      <c r="L721" s="44"/>
      <c r="M721" s="216"/>
      <c r="N721" s="217"/>
      <c r="O721" s="84"/>
      <c r="P721" s="84"/>
      <c r="Q721" s="84"/>
      <c r="R721" s="84"/>
      <c r="S721" s="84"/>
      <c r="T721" s="85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T721" s="17" t="s">
        <v>155</v>
      </c>
      <c r="AU721" s="17" t="s">
        <v>78</v>
      </c>
    </row>
    <row r="722" spans="1:65" s="2" customFormat="1" ht="16.5" customHeight="1">
      <c r="A722" s="38"/>
      <c r="B722" s="39"/>
      <c r="C722" s="242" t="s">
        <v>837</v>
      </c>
      <c r="D722" s="242" t="s">
        <v>228</v>
      </c>
      <c r="E722" s="243" t="s">
        <v>1142</v>
      </c>
      <c r="F722" s="244" t="s">
        <v>1143</v>
      </c>
      <c r="G722" s="245" t="s">
        <v>218</v>
      </c>
      <c r="H722" s="246">
        <v>1</v>
      </c>
      <c r="I722" s="247"/>
      <c r="J722" s="248">
        <f>ROUND(I722*H722,2)</f>
        <v>0</v>
      </c>
      <c r="K722" s="244" t="s">
        <v>19</v>
      </c>
      <c r="L722" s="249"/>
      <c r="M722" s="250" t="s">
        <v>19</v>
      </c>
      <c r="N722" s="251" t="s">
        <v>40</v>
      </c>
      <c r="O722" s="84"/>
      <c r="P722" s="209">
        <f>O722*H722</f>
        <v>0</v>
      </c>
      <c r="Q722" s="209">
        <v>0</v>
      </c>
      <c r="R722" s="209">
        <f>Q722*H722</f>
        <v>0</v>
      </c>
      <c r="S722" s="209">
        <v>0</v>
      </c>
      <c r="T722" s="210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11" t="s">
        <v>345</v>
      </c>
      <c r="AT722" s="211" t="s">
        <v>228</v>
      </c>
      <c r="AU722" s="211" t="s">
        <v>78</v>
      </c>
      <c r="AY722" s="17" t="s">
        <v>144</v>
      </c>
      <c r="BE722" s="212">
        <f>IF(N722="základní",J722,0)</f>
        <v>0</v>
      </c>
      <c r="BF722" s="212">
        <f>IF(N722="snížená",J722,0)</f>
        <v>0</v>
      </c>
      <c r="BG722" s="212">
        <f>IF(N722="zákl. přenesená",J722,0)</f>
        <v>0</v>
      </c>
      <c r="BH722" s="212">
        <f>IF(N722="sníž. přenesená",J722,0)</f>
        <v>0</v>
      </c>
      <c r="BI722" s="212">
        <f>IF(N722="nulová",J722,0)</f>
        <v>0</v>
      </c>
      <c r="BJ722" s="17" t="s">
        <v>74</v>
      </c>
      <c r="BK722" s="212">
        <f>ROUND(I722*H722,2)</f>
        <v>0</v>
      </c>
      <c r="BL722" s="17" t="s">
        <v>242</v>
      </c>
      <c r="BM722" s="211" t="s">
        <v>1144</v>
      </c>
    </row>
    <row r="723" spans="1:47" s="2" customFormat="1" ht="12">
      <c r="A723" s="38"/>
      <c r="B723" s="39"/>
      <c r="C723" s="40"/>
      <c r="D723" s="213" t="s">
        <v>153</v>
      </c>
      <c r="E723" s="40"/>
      <c r="F723" s="214" t="s">
        <v>1143</v>
      </c>
      <c r="G723" s="40"/>
      <c r="H723" s="40"/>
      <c r="I723" s="215"/>
      <c r="J723" s="40"/>
      <c r="K723" s="40"/>
      <c r="L723" s="44"/>
      <c r="M723" s="216"/>
      <c r="N723" s="217"/>
      <c r="O723" s="84"/>
      <c r="P723" s="84"/>
      <c r="Q723" s="84"/>
      <c r="R723" s="84"/>
      <c r="S723" s="84"/>
      <c r="T723" s="85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T723" s="17" t="s">
        <v>153</v>
      </c>
      <c r="AU723" s="17" t="s">
        <v>78</v>
      </c>
    </row>
    <row r="724" spans="1:65" s="2" customFormat="1" ht="16.5" customHeight="1">
      <c r="A724" s="38"/>
      <c r="B724" s="39"/>
      <c r="C724" s="200" t="s">
        <v>1145</v>
      </c>
      <c r="D724" s="200" t="s">
        <v>147</v>
      </c>
      <c r="E724" s="201" t="s">
        <v>1146</v>
      </c>
      <c r="F724" s="202" t="s">
        <v>1147</v>
      </c>
      <c r="G724" s="203" t="s">
        <v>218</v>
      </c>
      <c r="H724" s="204">
        <v>2</v>
      </c>
      <c r="I724" s="205"/>
      <c r="J724" s="206">
        <f>ROUND(I724*H724,2)</f>
        <v>0</v>
      </c>
      <c r="K724" s="202" t="s">
        <v>19</v>
      </c>
      <c r="L724" s="44"/>
      <c r="M724" s="207" t="s">
        <v>19</v>
      </c>
      <c r="N724" s="208" t="s">
        <v>40</v>
      </c>
      <c r="O724" s="84"/>
      <c r="P724" s="209">
        <f>O724*H724</f>
        <v>0</v>
      </c>
      <c r="Q724" s="209">
        <v>0</v>
      </c>
      <c r="R724" s="209">
        <f>Q724*H724</f>
        <v>0</v>
      </c>
      <c r="S724" s="209">
        <v>0</v>
      </c>
      <c r="T724" s="210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11" t="s">
        <v>242</v>
      </c>
      <c r="AT724" s="211" t="s">
        <v>147</v>
      </c>
      <c r="AU724" s="211" t="s">
        <v>78</v>
      </c>
      <c r="AY724" s="17" t="s">
        <v>144</v>
      </c>
      <c r="BE724" s="212">
        <f>IF(N724="základní",J724,0)</f>
        <v>0</v>
      </c>
      <c r="BF724" s="212">
        <f>IF(N724="snížená",J724,0)</f>
        <v>0</v>
      </c>
      <c r="BG724" s="212">
        <f>IF(N724="zákl. přenesená",J724,0)</f>
        <v>0</v>
      </c>
      <c r="BH724" s="212">
        <f>IF(N724="sníž. přenesená",J724,0)</f>
        <v>0</v>
      </c>
      <c r="BI724" s="212">
        <f>IF(N724="nulová",J724,0)</f>
        <v>0</v>
      </c>
      <c r="BJ724" s="17" t="s">
        <v>74</v>
      </c>
      <c r="BK724" s="212">
        <f>ROUND(I724*H724,2)</f>
        <v>0</v>
      </c>
      <c r="BL724" s="17" t="s">
        <v>242</v>
      </c>
      <c r="BM724" s="211" t="s">
        <v>1148</v>
      </c>
    </row>
    <row r="725" spans="1:47" s="2" customFormat="1" ht="12">
      <c r="A725" s="38"/>
      <c r="B725" s="39"/>
      <c r="C725" s="40"/>
      <c r="D725" s="213" t="s">
        <v>153</v>
      </c>
      <c r="E725" s="40"/>
      <c r="F725" s="214" t="s">
        <v>1147</v>
      </c>
      <c r="G725" s="40"/>
      <c r="H725" s="40"/>
      <c r="I725" s="215"/>
      <c r="J725" s="40"/>
      <c r="K725" s="40"/>
      <c r="L725" s="44"/>
      <c r="M725" s="216"/>
      <c r="N725" s="217"/>
      <c r="O725" s="84"/>
      <c r="P725" s="84"/>
      <c r="Q725" s="84"/>
      <c r="R725" s="84"/>
      <c r="S725" s="84"/>
      <c r="T725" s="85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T725" s="17" t="s">
        <v>153</v>
      </c>
      <c r="AU725" s="17" t="s">
        <v>78</v>
      </c>
    </row>
    <row r="726" spans="1:65" s="2" customFormat="1" ht="16.5" customHeight="1">
      <c r="A726" s="38"/>
      <c r="B726" s="39"/>
      <c r="C726" s="200" t="s">
        <v>855</v>
      </c>
      <c r="D726" s="200" t="s">
        <v>147</v>
      </c>
      <c r="E726" s="201" t="s">
        <v>1149</v>
      </c>
      <c r="F726" s="202" t="s">
        <v>1150</v>
      </c>
      <c r="G726" s="203" t="s">
        <v>218</v>
      </c>
      <c r="H726" s="204">
        <v>2</v>
      </c>
      <c r="I726" s="205"/>
      <c r="J726" s="206">
        <f>ROUND(I726*H726,2)</f>
        <v>0</v>
      </c>
      <c r="K726" s="202" t="s">
        <v>19</v>
      </c>
      <c r="L726" s="44"/>
      <c r="M726" s="207" t="s">
        <v>19</v>
      </c>
      <c r="N726" s="208" t="s">
        <v>40</v>
      </c>
      <c r="O726" s="84"/>
      <c r="P726" s="209">
        <f>O726*H726</f>
        <v>0</v>
      </c>
      <c r="Q726" s="209">
        <v>0</v>
      </c>
      <c r="R726" s="209">
        <f>Q726*H726</f>
        <v>0</v>
      </c>
      <c r="S726" s="209">
        <v>0</v>
      </c>
      <c r="T726" s="210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11" t="s">
        <v>242</v>
      </c>
      <c r="AT726" s="211" t="s">
        <v>147</v>
      </c>
      <c r="AU726" s="211" t="s">
        <v>78</v>
      </c>
      <c r="AY726" s="17" t="s">
        <v>144</v>
      </c>
      <c r="BE726" s="212">
        <f>IF(N726="základní",J726,0)</f>
        <v>0</v>
      </c>
      <c r="BF726" s="212">
        <f>IF(N726="snížená",J726,0)</f>
        <v>0</v>
      </c>
      <c r="BG726" s="212">
        <f>IF(N726="zákl. přenesená",J726,0)</f>
        <v>0</v>
      </c>
      <c r="BH726" s="212">
        <f>IF(N726="sníž. přenesená",J726,0)</f>
        <v>0</v>
      </c>
      <c r="BI726" s="212">
        <f>IF(N726="nulová",J726,0)</f>
        <v>0</v>
      </c>
      <c r="BJ726" s="17" t="s">
        <v>74</v>
      </c>
      <c r="BK726" s="212">
        <f>ROUND(I726*H726,2)</f>
        <v>0</v>
      </c>
      <c r="BL726" s="17" t="s">
        <v>242</v>
      </c>
      <c r="BM726" s="211" t="s">
        <v>1151</v>
      </c>
    </row>
    <row r="727" spans="1:47" s="2" customFormat="1" ht="12">
      <c r="A727" s="38"/>
      <c r="B727" s="39"/>
      <c r="C727" s="40"/>
      <c r="D727" s="213" t="s">
        <v>153</v>
      </c>
      <c r="E727" s="40"/>
      <c r="F727" s="214" t="s">
        <v>1150</v>
      </c>
      <c r="G727" s="40"/>
      <c r="H727" s="40"/>
      <c r="I727" s="215"/>
      <c r="J727" s="40"/>
      <c r="K727" s="40"/>
      <c r="L727" s="44"/>
      <c r="M727" s="216"/>
      <c r="N727" s="217"/>
      <c r="O727" s="84"/>
      <c r="P727" s="84"/>
      <c r="Q727" s="84"/>
      <c r="R727" s="84"/>
      <c r="S727" s="84"/>
      <c r="T727" s="85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T727" s="17" t="s">
        <v>153</v>
      </c>
      <c r="AU727" s="17" t="s">
        <v>78</v>
      </c>
    </row>
    <row r="728" spans="1:63" s="12" customFormat="1" ht="22.8" customHeight="1">
      <c r="A728" s="12"/>
      <c r="B728" s="184"/>
      <c r="C728" s="185"/>
      <c r="D728" s="186" t="s">
        <v>68</v>
      </c>
      <c r="E728" s="198" t="s">
        <v>1152</v>
      </c>
      <c r="F728" s="198" t="s">
        <v>1153</v>
      </c>
      <c r="G728" s="185"/>
      <c r="H728" s="185"/>
      <c r="I728" s="188"/>
      <c r="J728" s="199">
        <f>BK728</f>
        <v>0</v>
      </c>
      <c r="K728" s="185"/>
      <c r="L728" s="190"/>
      <c r="M728" s="191"/>
      <c r="N728" s="192"/>
      <c r="O728" s="192"/>
      <c r="P728" s="193">
        <f>SUM(P729:P762)</f>
        <v>0</v>
      </c>
      <c r="Q728" s="192"/>
      <c r="R728" s="193">
        <f>SUM(R729:R762)</f>
        <v>0.01406</v>
      </c>
      <c r="S728" s="192"/>
      <c r="T728" s="194">
        <f>SUM(T729:T762)</f>
        <v>0</v>
      </c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R728" s="195" t="s">
        <v>78</v>
      </c>
      <c r="AT728" s="196" t="s">
        <v>68</v>
      </c>
      <c r="AU728" s="196" t="s">
        <v>74</v>
      </c>
      <c r="AY728" s="195" t="s">
        <v>144</v>
      </c>
      <c r="BK728" s="197">
        <f>SUM(BK729:BK762)</f>
        <v>0</v>
      </c>
    </row>
    <row r="729" spans="1:65" s="2" customFormat="1" ht="24.15" customHeight="1">
      <c r="A729" s="38"/>
      <c r="B729" s="39"/>
      <c r="C729" s="200" t="s">
        <v>1154</v>
      </c>
      <c r="D729" s="200" t="s">
        <v>147</v>
      </c>
      <c r="E729" s="201" t="s">
        <v>1155</v>
      </c>
      <c r="F729" s="202" t="s">
        <v>1156</v>
      </c>
      <c r="G729" s="203" t="s">
        <v>190</v>
      </c>
      <c r="H729" s="204">
        <v>8</v>
      </c>
      <c r="I729" s="205"/>
      <c r="J729" s="206">
        <f>ROUND(I729*H729,2)</f>
        <v>0</v>
      </c>
      <c r="K729" s="202" t="s">
        <v>151</v>
      </c>
      <c r="L729" s="44"/>
      <c r="M729" s="207" t="s">
        <v>19</v>
      </c>
      <c r="N729" s="208" t="s">
        <v>40</v>
      </c>
      <c r="O729" s="84"/>
      <c r="P729" s="209">
        <f>O729*H729</f>
        <v>0</v>
      </c>
      <c r="Q729" s="209">
        <v>0</v>
      </c>
      <c r="R729" s="209">
        <f>Q729*H729</f>
        <v>0</v>
      </c>
      <c r="S729" s="209">
        <v>0</v>
      </c>
      <c r="T729" s="210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11" t="s">
        <v>242</v>
      </c>
      <c r="AT729" s="211" t="s">
        <v>147</v>
      </c>
      <c r="AU729" s="211" t="s">
        <v>78</v>
      </c>
      <c r="AY729" s="17" t="s">
        <v>144</v>
      </c>
      <c r="BE729" s="212">
        <f>IF(N729="základní",J729,0)</f>
        <v>0</v>
      </c>
      <c r="BF729" s="212">
        <f>IF(N729="snížená",J729,0)</f>
        <v>0</v>
      </c>
      <c r="BG729" s="212">
        <f>IF(N729="zákl. přenesená",J729,0)</f>
        <v>0</v>
      </c>
      <c r="BH729" s="212">
        <f>IF(N729="sníž. přenesená",J729,0)</f>
        <v>0</v>
      </c>
      <c r="BI729" s="212">
        <f>IF(N729="nulová",J729,0)</f>
        <v>0</v>
      </c>
      <c r="BJ729" s="17" t="s">
        <v>74</v>
      </c>
      <c r="BK729" s="212">
        <f>ROUND(I729*H729,2)</f>
        <v>0</v>
      </c>
      <c r="BL729" s="17" t="s">
        <v>242</v>
      </c>
      <c r="BM729" s="211" t="s">
        <v>1157</v>
      </c>
    </row>
    <row r="730" spans="1:47" s="2" customFormat="1" ht="12">
      <c r="A730" s="38"/>
      <c r="B730" s="39"/>
      <c r="C730" s="40"/>
      <c r="D730" s="213" t="s">
        <v>153</v>
      </c>
      <c r="E730" s="40"/>
      <c r="F730" s="214" t="s">
        <v>1158</v>
      </c>
      <c r="G730" s="40"/>
      <c r="H730" s="40"/>
      <c r="I730" s="215"/>
      <c r="J730" s="40"/>
      <c r="K730" s="40"/>
      <c r="L730" s="44"/>
      <c r="M730" s="216"/>
      <c r="N730" s="217"/>
      <c r="O730" s="84"/>
      <c r="P730" s="84"/>
      <c r="Q730" s="84"/>
      <c r="R730" s="84"/>
      <c r="S730" s="84"/>
      <c r="T730" s="85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T730" s="17" t="s">
        <v>153</v>
      </c>
      <c r="AU730" s="17" t="s">
        <v>78</v>
      </c>
    </row>
    <row r="731" spans="1:47" s="2" customFormat="1" ht="12">
      <c r="A731" s="38"/>
      <c r="B731" s="39"/>
      <c r="C731" s="40"/>
      <c r="D731" s="218" t="s">
        <v>155</v>
      </c>
      <c r="E731" s="40"/>
      <c r="F731" s="219" t="s">
        <v>1159</v>
      </c>
      <c r="G731" s="40"/>
      <c r="H731" s="40"/>
      <c r="I731" s="215"/>
      <c r="J731" s="40"/>
      <c r="K731" s="40"/>
      <c r="L731" s="44"/>
      <c r="M731" s="216"/>
      <c r="N731" s="217"/>
      <c r="O731" s="84"/>
      <c r="P731" s="84"/>
      <c r="Q731" s="84"/>
      <c r="R731" s="84"/>
      <c r="S731" s="84"/>
      <c r="T731" s="85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T731" s="17" t="s">
        <v>155</v>
      </c>
      <c r="AU731" s="17" t="s">
        <v>78</v>
      </c>
    </row>
    <row r="732" spans="1:65" s="2" customFormat="1" ht="21.75" customHeight="1">
      <c r="A732" s="38"/>
      <c r="B732" s="39"/>
      <c r="C732" s="242" t="s">
        <v>861</v>
      </c>
      <c r="D732" s="242" t="s">
        <v>228</v>
      </c>
      <c r="E732" s="243" t="s">
        <v>1160</v>
      </c>
      <c r="F732" s="244" t="s">
        <v>1161</v>
      </c>
      <c r="G732" s="245" t="s">
        <v>190</v>
      </c>
      <c r="H732" s="246">
        <v>8</v>
      </c>
      <c r="I732" s="247"/>
      <c r="J732" s="248">
        <f>ROUND(I732*H732,2)</f>
        <v>0</v>
      </c>
      <c r="K732" s="244" t="s">
        <v>151</v>
      </c>
      <c r="L732" s="249"/>
      <c r="M732" s="250" t="s">
        <v>19</v>
      </c>
      <c r="N732" s="251" t="s">
        <v>40</v>
      </c>
      <c r="O732" s="84"/>
      <c r="P732" s="209">
        <f>O732*H732</f>
        <v>0</v>
      </c>
      <c r="Q732" s="209">
        <v>7E-05</v>
      </c>
      <c r="R732" s="209">
        <f>Q732*H732</f>
        <v>0.00056</v>
      </c>
      <c r="S732" s="209">
        <v>0</v>
      </c>
      <c r="T732" s="210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11" t="s">
        <v>345</v>
      </c>
      <c r="AT732" s="211" t="s">
        <v>228</v>
      </c>
      <c r="AU732" s="211" t="s">
        <v>78</v>
      </c>
      <c r="AY732" s="17" t="s">
        <v>144</v>
      </c>
      <c r="BE732" s="212">
        <f>IF(N732="základní",J732,0)</f>
        <v>0</v>
      </c>
      <c r="BF732" s="212">
        <f>IF(N732="snížená",J732,0)</f>
        <v>0</v>
      </c>
      <c r="BG732" s="212">
        <f>IF(N732="zákl. přenesená",J732,0)</f>
        <v>0</v>
      </c>
      <c r="BH732" s="212">
        <f>IF(N732="sníž. přenesená",J732,0)</f>
        <v>0</v>
      </c>
      <c r="BI732" s="212">
        <f>IF(N732="nulová",J732,0)</f>
        <v>0</v>
      </c>
      <c r="BJ732" s="17" t="s">
        <v>74</v>
      </c>
      <c r="BK732" s="212">
        <f>ROUND(I732*H732,2)</f>
        <v>0</v>
      </c>
      <c r="BL732" s="17" t="s">
        <v>242</v>
      </c>
      <c r="BM732" s="211" t="s">
        <v>1162</v>
      </c>
    </row>
    <row r="733" spans="1:47" s="2" customFormat="1" ht="12">
      <c r="A733" s="38"/>
      <c r="B733" s="39"/>
      <c r="C733" s="40"/>
      <c r="D733" s="213" t="s">
        <v>153</v>
      </c>
      <c r="E733" s="40"/>
      <c r="F733" s="214" t="s">
        <v>1161</v>
      </c>
      <c r="G733" s="40"/>
      <c r="H733" s="40"/>
      <c r="I733" s="215"/>
      <c r="J733" s="40"/>
      <c r="K733" s="40"/>
      <c r="L733" s="44"/>
      <c r="M733" s="216"/>
      <c r="N733" s="217"/>
      <c r="O733" s="84"/>
      <c r="P733" s="84"/>
      <c r="Q733" s="84"/>
      <c r="R733" s="84"/>
      <c r="S733" s="84"/>
      <c r="T733" s="85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T733" s="17" t="s">
        <v>153</v>
      </c>
      <c r="AU733" s="17" t="s">
        <v>78</v>
      </c>
    </row>
    <row r="734" spans="1:65" s="2" customFormat="1" ht="16.5" customHeight="1">
      <c r="A734" s="38"/>
      <c r="B734" s="39"/>
      <c r="C734" s="200" t="s">
        <v>1163</v>
      </c>
      <c r="D734" s="200" t="s">
        <v>147</v>
      </c>
      <c r="E734" s="201" t="s">
        <v>1164</v>
      </c>
      <c r="F734" s="202" t="s">
        <v>1165</v>
      </c>
      <c r="G734" s="203" t="s">
        <v>218</v>
      </c>
      <c r="H734" s="204">
        <v>86</v>
      </c>
      <c r="I734" s="205"/>
      <c r="J734" s="206">
        <f>ROUND(I734*H734,2)</f>
        <v>0</v>
      </c>
      <c r="K734" s="202" t="s">
        <v>151</v>
      </c>
      <c r="L734" s="44"/>
      <c r="M734" s="207" t="s">
        <v>19</v>
      </c>
      <c r="N734" s="208" t="s">
        <v>40</v>
      </c>
      <c r="O734" s="84"/>
      <c r="P734" s="209">
        <f>O734*H734</f>
        <v>0</v>
      </c>
      <c r="Q734" s="209">
        <v>0</v>
      </c>
      <c r="R734" s="209">
        <f>Q734*H734</f>
        <v>0</v>
      </c>
      <c r="S734" s="209">
        <v>0</v>
      </c>
      <c r="T734" s="210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211" t="s">
        <v>242</v>
      </c>
      <c r="AT734" s="211" t="s">
        <v>147</v>
      </c>
      <c r="AU734" s="211" t="s">
        <v>78</v>
      </c>
      <c r="AY734" s="17" t="s">
        <v>144</v>
      </c>
      <c r="BE734" s="212">
        <f>IF(N734="základní",J734,0)</f>
        <v>0</v>
      </c>
      <c r="BF734" s="212">
        <f>IF(N734="snížená",J734,0)</f>
        <v>0</v>
      </c>
      <c r="BG734" s="212">
        <f>IF(N734="zákl. přenesená",J734,0)</f>
        <v>0</v>
      </c>
      <c r="BH734" s="212">
        <f>IF(N734="sníž. přenesená",J734,0)</f>
        <v>0</v>
      </c>
      <c r="BI734" s="212">
        <f>IF(N734="nulová",J734,0)</f>
        <v>0</v>
      </c>
      <c r="BJ734" s="17" t="s">
        <v>74</v>
      </c>
      <c r="BK734" s="212">
        <f>ROUND(I734*H734,2)</f>
        <v>0</v>
      </c>
      <c r="BL734" s="17" t="s">
        <v>242</v>
      </c>
      <c r="BM734" s="211" t="s">
        <v>1166</v>
      </c>
    </row>
    <row r="735" spans="1:47" s="2" customFormat="1" ht="12">
      <c r="A735" s="38"/>
      <c r="B735" s="39"/>
      <c r="C735" s="40"/>
      <c r="D735" s="213" t="s">
        <v>153</v>
      </c>
      <c r="E735" s="40"/>
      <c r="F735" s="214" t="s">
        <v>1167</v>
      </c>
      <c r="G735" s="40"/>
      <c r="H735" s="40"/>
      <c r="I735" s="215"/>
      <c r="J735" s="40"/>
      <c r="K735" s="40"/>
      <c r="L735" s="44"/>
      <c r="M735" s="216"/>
      <c r="N735" s="217"/>
      <c r="O735" s="84"/>
      <c r="P735" s="84"/>
      <c r="Q735" s="84"/>
      <c r="R735" s="84"/>
      <c r="S735" s="84"/>
      <c r="T735" s="85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T735" s="17" t="s">
        <v>153</v>
      </c>
      <c r="AU735" s="17" t="s">
        <v>78</v>
      </c>
    </row>
    <row r="736" spans="1:47" s="2" customFormat="1" ht="12">
      <c r="A736" s="38"/>
      <c r="B736" s="39"/>
      <c r="C736" s="40"/>
      <c r="D736" s="218" t="s">
        <v>155</v>
      </c>
      <c r="E736" s="40"/>
      <c r="F736" s="219" t="s">
        <v>1168</v>
      </c>
      <c r="G736" s="40"/>
      <c r="H736" s="40"/>
      <c r="I736" s="215"/>
      <c r="J736" s="40"/>
      <c r="K736" s="40"/>
      <c r="L736" s="44"/>
      <c r="M736" s="216"/>
      <c r="N736" s="217"/>
      <c r="O736" s="84"/>
      <c r="P736" s="84"/>
      <c r="Q736" s="84"/>
      <c r="R736" s="84"/>
      <c r="S736" s="84"/>
      <c r="T736" s="85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T736" s="17" t="s">
        <v>155</v>
      </c>
      <c r="AU736" s="17" t="s">
        <v>78</v>
      </c>
    </row>
    <row r="737" spans="1:65" s="2" customFormat="1" ht="24.15" customHeight="1">
      <c r="A737" s="38"/>
      <c r="B737" s="39"/>
      <c r="C737" s="242" t="s">
        <v>1169</v>
      </c>
      <c r="D737" s="242" t="s">
        <v>228</v>
      </c>
      <c r="E737" s="243" t="s">
        <v>1170</v>
      </c>
      <c r="F737" s="244" t="s">
        <v>1171</v>
      </c>
      <c r="G737" s="245" t="s">
        <v>218</v>
      </c>
      <c r="H737" s="246">
        <v>21</v>
      </c>
      <c r="I737" s="247"/>
      <c r="J737" s="248">
        <f>ROUND(I737*H737,2)</f>
        <v>0</v>
      </c>
      <c r="K737" s="244" t="s">
        <v>151</v>
      </c>
      <c r="L737" s="249"/>
      <c r="M737" s="250" t="s">
        <v>19</v>
      </c>
      <c r="N737" s="251" t="s">
        <v>40</v>
      </c>
      <c r="O737" s="84"/>
      <c r="P737" s="209">
        <f>O737*H737</f>
        <v>0</v>
      </c>
      <c r="Q737" s="209">
        <v>4E-05</v>
      </c>
      <c r="R737" s="209">
        <f>Q737*H737</f>
        <v>0.00084</v>
      </c>
      <c r="S737" s="209">
        <v>0</v>
      </c>
      <c r="T737" s="210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11" t="s">
        <v>345</v>
      </c>
      <c r="AT737" s="211" t="s">
        <v>228</v>
      </c>
      <c r="AU737" s="211" t="s">
        <v>78</v>
      </c>
      <c r="AY737" s="17" t="s">
        <v>144</v>
      </c>
      <c r="BE737" s="212">
        <f>IF(N737="základní",J737,0)</f>
        <v>0</v>
      </c>
      <c r="BF737" s="212">
        <f>IF(N737="snížená",J737,0)</f>
        <v>0</v>
      </c>
      <c r="BG737" s="212">
        <f>IF(N737="zákl. přenesená",J737,0)</f>
        <v>0</v>
      </c>
      <c r="BH737" s="212">
        <f>IF(N737="sníž. přenesená",J737,0)</f>
        <v>0</v>
      </c>
      <c r="BI737" s="212">
        <f>IF(N737="nulová",J737,0)</f>
        <v>0</v>
      </c>
      <c r="BJ737" s="17" t="s">
        <v>74</v>
      </c>
      <c r="BK737" s="212">
        <f>ROUND(I737*H737,2)</f>
        <v>0</v>
      </c>
      <c r="BL737" s="17" t="s">
        <v>242</v>
      </c>
      <c r="BM737" s="211" t="s">
        <v>1172</v>
      </c>
    </row>
    <row r="738" spans="1:47" s="2" customFormat="1" ht="12">
      <c r="A738" s="38"/>
      <c r="B738" s="39"/>
      <c r="C738" s="40"/>
      <c r="D738" s="213" t="s">
        <v>153</v>
      </c>
      <c r="E738" s="40"/>
      <c r="F738" s="214" t="s">
        <v>1171</v>
      </c>
      <c r="G738" s="40"/>
      <c r="H738" s="40"/>
      <c r="I738" s="215"/>
      <c r="J738" s="40"/>
      <c r="K738" s="40"/>
      <c r="L738" s="44"/>
      <c r="M738" s="216"/>
      <c r="N738" s="217"/>
      <c r="O738" s="84"/>
      <c r="P738" s="84"/>
      <c r="Q738" s="84"/>
      <c r="R738" s="84"/>
      <c r="S738" s="84"/>
      <c r="T738" s="85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T738" s="17" t="s">
        <v>153</v>
      </c>
      <c r="AU738" s="17" t="s">
        <v>78</v>
      </c>
    </row>
    <row r="739" spans="1:65" s="2" customFormat="1" ht="24.15" customHeight="1">
      <c r="A739" s="38"/>
      <c r="B739" s="39"/>
      <c r="C739" s="242" t="s">
        <v>1173</v>
      </c>
      <c r="D739" s="242" t="s">
        <v>228</v>
      </c>
      <c r="E739" s="243" t="s">
        <v>1174</v>
      </c>
      <c r="F739" s="244" t="s">
        <v>1175</v>
      </c>
      <c r="G739" s="245" t="s">
        <v>218</v>
      </c>
      <c r="H739" s="246">
        <v>63</v>
      </c>
      <c r="I739" s="247"/>
      <c r="J739" s="248">
        <f>ROUND(I739*H739,2)</f>
        <v>0</v>
      </c>
      <c r="K739" s="244" t="s">
        <v>151</v>
      </c>
      <c r="L739" s="249"/>
      <c r="M739" s="250" t="s">
        <v>19</v>
      </c>
      <c r="N739" s="251" t="s">
        <v>40</v>
      </c>
      <c r="O739" s="84"/>
      <c r="P739" s="209">
        <f>O739*H739</f>
        <v>0</v>
      </c>
      <c r="Q739" s="209">
        <v>9E-05</v>
      </c>
      <c r="R739" s="209">
        <f>Q739*H739</f>
        <v>0.0056700000000000006</v>
      </c>
      <c r="S739" s="209">
        <v>0</v>
      </c>
      <c r="T739" s="210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11" t="s">
        <v>345</v>
      </c>
      <c r="AT739" s="211" t="s">
        <v>228</v>
      </c>
      <c r="AU739" s="211" t="s">
        <v>78</v>
      </c>
      <c r="AY739" s="17" t="s">
        <v>144</v>
      </c>
      <c r="BE739" s="212">
        <f>IF(N739="základní",J739,0)</f>
        <v>0</v>
      </c>
      <c r="BF739" s="212">
        <f>IF(N739="snížená",J739,0)</f>
        <v>0</v>
      </c>
      <c r="BG739" s="212">
        <f>IF(N739="zákl. přenesená",J739,0)</f>
        <v>0</v>
      </c>
      <c r="BH739" s="212">
        <f>IF(N739="sníž. přenesená",J739,0)</f>
        <v>0</v>
      </c>
      <c r="BI739" s="212">
        <f>IF(N739="nulová",J739,0)</f>
        <v>0</v>
      </c>
      <c r="BJ739" s="17" t="s">
        <v>74</v>
      </c>
      <c r="BK739" s="212">
        <f>ROUND(I739*H739,2)</f>
        <v>0</v>
      </c>
      <c r="BL739" s="17" t="s">
        <v>242</v>
      </c>
      <c r="BM739" s="211" t="s">
        <v>1176</v>
      </c>
    </row>
    <row r="740" spans="1:47" s="2" customFormat="1" ht="12">
      <c r="A740" s="38"/>
      <c r="B740" s="39"/>
      <c r="C740" s="40"/>
      <c r="D740" s="213" t="s">
        <v>153</v>
      </c>
      <c r="E740" s="40"/>
      <c r="F740" s="214" t="s">
        <v>1175</v>
      </c>
      <c r="G740" s="40"/>
      <c r="H740" s="40"/>
      <c r="I740" s="215"/>
      <c r="J740" s="40"/>
      <c r="K740" s="40"/>
      <c r="L740" s="44"/>
      <c r="M740" s="216"/>
      <c r="N740" s="217"/>
      <c r="O740" s="84"/>
      <c r="P740" s="84"/>
      <c r="Q740" s="84"/>
      <c r="R740" s="84"/>
      <c r="S740" s="84"/>
      <c r="T740" s="85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T740" s="17" t="s">
        <v>153</v>
      </c>
      <c r="AU740" s="17" t="s">
        <v>78</v>
      </c>
    </row>
    <row r="741" spans="1:65" s="2" customFormat="1" ht="24.15" customHeight="1">
      <c r="A741" s="38"/>
      <c r="B741" s="39"/>
      <c r="C741" s="242" t="s">
        <v>879</v>
      </c>
      <c r="D741" s="242" t="s">
        <v>228</v>
      </c>
      <c r="E741" s="243" t="s">
        <v>1170</v>
      </c>
      <c r="F741" s="244" t="s">
        <v>1171</v>
      </c>
      <c r="G741" s="245" t="s">
        <v>218</v>
      </c>
      <c r="H741" s="246">
        <v>2</v>
      </c>
      <c r="I741" s="247"/>
      <c r="J741" s="248">
        <f>ROUND(I741*H741,2)</f>
        <v>0</v>
      </c>
      <c r="K741" s="244" t="s">
        <v>151</v>
      </c>
      <c r="L741" s="249"/>
      <c r="M741" s="250" t="s">
        <v>19</v>
      </c>
      <c r="N741" s="251" t="s">
        <v>40</v>
      </c>
      <c r="O741" s="84"/>
      <c r="P741" s="209">
        <f>O741*H741</f>
        <v>0</v>
      </c>
      <c r="Q741" s="209">
        <v>4E-05</v>
      </c>
      <c r="R741" s="209">
        <f>Q741*H741</f>
        <v>8E-05</v>
      </c>
      <c r="S741" s="209">
        <v>0</v>
      </c>
      <c r="T741" s="210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11" t="s">
        <v>345</v>
      </c>
      <c r="AT741" s="211" t="s">
        <v>228</v>
      </c>
      <c r="AU741" s="211" t="s">
        <v>78</v>
      </c>
      <c r="AY741" s="17" t="s">
        <v>144</v>
      </c>
      <c r="BE741" s="212">
        <f>IF(N741="základní",J741,0)</f>
        <v>0</v>
      </c>
      <c r="BF741" s="212">
        <f>IF(N741="snížená",J741,0)</f>
        <v>0</v>
      </c>
      <c r="BG741" s="212">
        <f>IF(N741="zákl. přenesená",J741,0)</f>
        <v>0</v>
      </c>
      <c r="BH741" s="212">
        <f>IF(N741="sníž. přenesená",J741,0)</f>
        <v>0</v>
      </c>
      <c r="BI741" s="212">
        <f>IF(N741="nulová",J741,0)</f>
        <v>0</v>
      </c>
      <c r="BJ741" s="17" t="s">
        <v>74</v>
      </c>
      <c r="BK741" s="212">
        <f>ROUND(I741*H741,2)</f>
        <v>0</v>
      </c>
      <c r="BL741" s="17" t="s">
        <v>242</v>
      </c>
      <c r="BM741" s="211" t="s">
        <v>1177</v>
      </c>
    </row>
    <row r="742" spans="1:47" s="2" customFormat="1" ht="12">
      <c r="A742" s="38"/>
      <c r="B742" s="39"/>
      <c r="C742" s="40"/>
      <c r="D742" s="213" t="s">
        <v>153</v>
      </c>
      <c r="E742" s="40"/>
      <c r="F742" s="214" t="s">
        <v>1171</v>
      </c>
      <c r="G742" s="40"/>
      <c r="H742" s="40"/>
      <c r="I742" s="215"/>
      <c r="J742" s="40"/>
      <c r="K742" s="40"/>
      <c r="L742" s="44"/>
      <c r="M742" s="216"/>
      <c r="N742" s="217"/>
      <c r="O742" s="84"/>
      <c r="P742" s="84"/>
      <c r="Q742" s="84"/>
      <c r="R742" s="84"/>
      <c r="S742" s="84"/>
      <c r="T742" s="85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T742" s="17" t="s">
        <v>153</v>
      </c>
      <c r="AU742" s="17" t="s">
        <v>78</v>
      </c>
    </row>
    <row r="743" spans="1:65" s="2" customFormat="1" ht="16.5" customHeight="1">
      <c r="A743" s="38"/>
      <c r="B743" s="39"/>
      <c r="C743" s="200" t="s">
        <v>1178</v>
      </c>
      <c r="D743" s="200" t="s">
        <v>147</v>
      </c>
      <c r="E743" s="201" t="s">
        <v>1179</v>
      </c>
      <c r="F743" s="202" t="s">
        <v>1180</v>
      </c>
      <c r="G743" s="203" t="s">
        <v>218</v>
      </c>
      <c r="H743" s="204">
        <v>1</v>
      </c>
      <c r="I743" s="205"/>
      <c r="J743" s="206">
        <f>ROUND(I743*H743,2)</f>
        <v>0</v>
      </c>
      <c r="K743" s="202" t="s">
        <v>151</v>
      </c>
      <c r="L743" s="44"/>
      <c r="M743" s="207" t="s">
        <v>19</v>
      </c>
      <c r="N743" s="208" t="s">
        <v>40</v>
      </c>
      <c r="O743" s="84"/>
      <c r="P743" s="209">
        <f>O743*H743</f>
        <v>0</v>
      </c>
      <c r="Q743" s="209">
        <v>0</v>
      </c>
      <c r="R743" s="209">
        <f>Q743*H743</f>
        <v>0</v>
      </c>
      <c r="S743" s="209">
        <v>0</v>
      </c>
      <c r="T743" s="210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11" t="s">
        <v>242</v>
      </c>
      <c r="AT743" s="211" t="s">
        <v>147</v>
      </c>
      <c r="AU743" s="211" t="s">
        <v>78</v>
      </c>
      <c r="AY743" s="17" t="s">
        <v>144</v>
      </c>
      <c r="BE743" s="212">
        <f>IF(N743="základní",J743,0)</f>
        <v>0</v>
      </c>
      <c r="BF743" s="212">
        <f>IF(N743="snížená",J743,0)</f>
        <v>0</v>
      </c>
      <c r="BG743" s="212">
        <f>IF(N743="zákl. přenesená",J743,0)</f>
        <v>0</v>
      </c>
      <c r="BH743" s="212">
        <f>IF(N743="sníž. přenesená",J743,0)</f>
        <v>0</v>
      </c>
      <c r="BI743" s="212">
        <f>IF(N743="nulová",J743,0)</f>
        <v>0</v>
      </c>
      <c r="BJ743" s="17" t="s">
        <v>74</v>
      </c>
      <c r="BK743" s="212">
        <f>ROUND(I743*H743,2)</f>
        <v>0</v>
      </c>
      <c r="BL743" s="17" t="s">
        <v>242</v>
      </c>
      <c r="BM743" s="211" t="s">
        <v>1181</v>
      </c>
    </row>
    <row r="744" spans="1:47" s="2" customFormat="1" ht="12">
      <c r="A744" s="38"/>
      <c r="B744" s="39"/>
      <c r="C744" s="40"/>
      <c r="D744" s="213" t="s">
        <v>153</v>
      </c>
      <c r="E744" s="40"/>
      <c r="F744" s="214" t="s">
        <v>1182</v>
      </c>
      <c r="G744" s="40"/>
      <c r="H744" s="40"/>
      <c r="I744" s="215"/>
      <c r="J744" s="40"/>
      <c r="K744" s="40"/>
      <c r="L744" s="44"/>
      <c r="M744" s="216"/>
      <c r="N744" s="217"/>
      <c r="O744" s="84"/>
      <c r="P744" s="84"/>
      <c r="Q744" s="84"/>
      <c r="R744" s="84"/>
      <c r="S744" s="84"/>
      <c r="T744" s="85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T744" s="17" t="s">
        <v>153</v>
      </c>
      <c r="AU744" s="17" t="s">
        <v>78</v>
      </c>
    </row>
    <row r="745" spans="1:47" s="2" customFormat="1" ht="12">
      <c r="A745" s="38"/>
      <c r="B745" s="39"/>
      <c r="C745" s="40"/>
      <c r="D745" s="218" t="s">
        <v>155</v>
      </c>
      <c r="E745" s="40"/>
      <c r="F745" s="219" t="s">
        <v>1183</v>
      </c>
      <c r="G745" s="40"/>
      <c r="H745" s="40"/>
      <c r="I745" s="215"/>
      <c r="J745" s="40"/>
      <c r="K745" s="40"/>
      <c r="L745" s="44"/>
      <c r="M745" s="216"/>
      <c r="N745" s="217"/>
      <c r="O745" s="84"/>
      <c r="P745" s="84"/>
      <c r="Q745" s="84"/>
      <c r="R745" s="84"/>
      <c r="S745" s="84"/>
      <c r="T745" s="85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T745" s="17" t="s">
        <v>155</v>
      </c>
      <c r="AU745" s="17" t="s">
        <v>78</v>
      </c>
    </row>
    <row r="746" spans="1:65" s="2" customFormat="1" ht="24.15" customHeight="1">
      <c r="A746" s="38"/>
      <c r="B746" s="39"/>
      <c r="C746" s="242" t="s">
        <v>885</v>
      </c>
      <c r="D746" s="242" t="s">
        <v>228</v>
      </c>
      <c r="E746" s="243" t="s">
        <v>1184</v>
      </c>
      <c r="F746" s="244" t="s">
        <v>1185</v>
      </c>
      <c r="G746" s="245" t="s">
        <v>218</v>
      </c>
      <c r="H746" s="246">
        <v>1</v>
      </c>
      <c r="I746" s="247"/>
      <c r="J746" s="248">
        <f>ROUND(I746*H746,2)</f>
        <v>0</v>
      </c>
      <c r="K746" s="244" t="s">
        <v>151</v>
      </c>
      <c r="L746" s="249"/>
      <c r="M746" s="250" t="s">
        <v>19</v>
      </c>
      <c r="N746" s="251" t="s">
        <v>40</v>
      </c>
      <c r="O746" s="84"/>
      <c r="P746" s="209">
        <f>O746*H746</f>
        <v>0</v>
      </c>
      <c r="Q746" s="209">
        <v>0.00023</v>
      </c>
      <c r="R746" s="209">
        <f>Q746*H746</f>
        <v>0.00023</v>
      </c>
      <c r="S746" s="209">
        <v>0</v>
      </c>
      <c r="T746" s="210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11" t="s">
        <v>345</v>
      </c>
      <c r="AT746" s="211" t="s">
        <v>228</v>
      </c>
      <c r="AU746" s="211" t="s">
        <v>78</v>
      </c>
      <c r="AY746" s="17" t="s">
        <v>144</v>
      </c>
      <c r="BE746" s="212">
        <f>IF(N746="základní",J746,0)</f>
        <v>0</v>
      </c>
      <c r="BF746" s="212">
        <f>IF(N746="snížená",J746,0)</f>
        <v>0</v>
      </c>
      <c r="BG746" s="212">
        <f>IF(N746="zákl. přenesená",J746,0)</f>
        <v>0</v>
      </c>
      <c r="BH746" s="212">
        <f>IF(N746="sníž. přenesená",J746,0)</f>
        <v>0</v>
      </c>
      <c r="BI746" s="212">
        <f>IF(N746="nulová",J746,0)</f>
        <v>0</v>
      </c>
      <c r="BJ746" s="17" t="s">
        <v>74</v>
      </c>
      <c r="BK746" s="212">
        <f>ROUND(I746*H746,2)</f>
        <v>0</v>
      </c>
      <c r="BL746" s="17" t="s">
        <v>242</v>
      </c>
      <c r="BM746" s="211" t="s">
        <v>1186</v>
      </c>
    </row>
    <row r="747" spans="1:47" s="2" customFormat="1" ht="12">
      <c r="A747" s="38"/>
      <c r="B747" s="39"/>
      <c r="C747" s="40"/>
      <c r="D747" s="213" t="s">
        <v>153</v>
      </c>
      <c r="E747" s="40"/>
      <c r="F747" s="214" t="s">
        <v>1185</v>
      </c>
      <c r="G747" s="40"/>
      <c r="H747" s="40"/>
      <c r="I747" s="215"/>
      <c r="J747" s="40"/>
      <c r="K747" s="40"/>
      <c r="L747" s="44"/>
      <c r="M747" s="216"/>
      <c r="N747" s="217"/>
      <c r="O747" s="84"/>
      <c r="P747" s="84"/>
      <c r="Q747" s="84"/>
      <c r="R747" s="84"/>
      <c r="S747" s="84"/>
      <c r="T747" s="85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153</v>
      </c>
      <c r="AU747" s="17" t="s">
        <v>78</v>
      </c>
    </row>
    <row r="748" spans="1:65" s="2" customFormat="1" ht="21.75" customHeight="1">
      <c r="A748" s="38"/>
      <c r="B748" s="39"/>
      <c r="C748" s="200" t="s">
        <v>1187</v>
      </c>
      <c r="D748" s="200" t="s">
        <v>147</v>
      </c>
      <c r="E748" s="201" t="s">
        <v>1188</v>
      </c>
      <c r="F748" s="202" t="s">
        <v>1189</v>
      </c>
      <c r="G748" s="203" t="s">
        <v>218</v>
      </c>
      <c r="H748" s="204">
        <v>176</v>
      </c>
      <c r="I748" s="205"/>
      <c r="J748" s="206">
        <f>ROUND(I748*H748,2)</f>
        <v>0</v>
      </c>
      <c r="K748" s="202" t="s">
        <v>151</v>
      </c>
      <c r="L748" s="44"/>
      <c r="M748" s="207" t="s">
        <v>19</v>
      </c>
      <c r="N748" s="208" t="s">
        <v>40</v>
      </c>
      <c r="O748" s="84"/>
      <c r="P748" s="209">
        <f>O748*H748</f>
        <v>0</v>
      </c>
      <c r="Q748" s="209">
        <v>0</v>
      </c>
      <c r="R748" s="209">
        <f>Q748*H748</f>
        <v>0</v>
      </c>
      <c r="S748" s="209">
        <v>0</v>
      </c>
      <c r="T748" s="210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11" t="s">
        <v>242</v>
      </c>
      <c r="AT748" s="211" t="s">
        <v>147</v>
      </c>
      <c r="AU748" s="211" t="s">
        <v>78</v>
      </c>
      <c r="AY748" s="17" t="s">
        <v>144</v>
      </c>
      <c r="BE748" s="212">
        <f>IF(N748="základní",J748,0)</f>
        <v>0</v>
      </c>
      <c r="BF748" s="212">
        <f>IF(N748="snížená",J748,0)</f>
        <v>0</v>
      </c>
      <c r="BG748" s="212">
        <f>IF(N748="zákl. přenesená",J748,0)</f>
        <v>0</v>
      </c>
      <c r="BH748" s="212">
        <f>IF(N748="sníž. přenesená",J748,0)</f>
        <v>0</v>
      </c>
      <c r="BI748" s="212">
        <f>IF(N748="nulová",J748,0)</f>
        <v>0</v>
      </c>
      <c r="BJ748" s="17" t="s">
        <v>74</v>
      </c>
      <c r="BK748" s="212">
        <f>ROUND(I748*H748,2)</f>
        <v>0</v>
      </c>
      <c r="BL748" s="17" t="s">
        <v>242</v>
      </c>
      <c r="BM748" s="211" t="s">
        <v>1190</v>
      </c>
    </row>
    <row r="749" spans="1:47" s="2" customFormat="1" ht="12">
      <c r="A749" s="38"/>
      <c r="B749" s="39"/>
      <c r="C749" s="40"/>
      <c r="D749" s="213" t="s">
        <v>153</v>
      </c>
      <c r="E749" s="40"/>
      <c r="F749" s="214" t="s">
        <v>1191</v>
      </c>
      <c r="G749" s="40"/>
      <c r="H749" s="40"/>
      <c r="I749" s="215"/>
      <c r="J749" s="40"/>
      <c r="K749" s="40"/>
      <c r="L749" s="44"/>
      <c r="M749" s="216"/>
      <c r="N749" s="217"/>
      <c r="O749" s="84"/>
      <c r="P749" s="84"/>
      <c r="Q749" s="84"/>
      <c r="R749" s="84"/>
      <c r="S749" s="84"/>
      <c r="T749" s="85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T749" s="17" t="s">
        <v>153</v>
      </c>
      <c r="AU749" s="17" t="s">
        <v>78</v>
      </c>
    </row>
    <row r="750" spans="1:47" s="2" customFormat="1" ht="12">
      <c r="A750" s="38"/>
      <c r="B750" s="39"/>
      <c r="C750" s="40"/>
      <c r="D750" s="218" t="s">
        <v>155</v>
      </c>
      <c r="E750" s="40"/>
      <c r="F750" s="219" t="s">
        <v>1192</v>
      </c>
      <c r="G750" s="40"/>
      <c r="H750" s="40"/>
      <c r="I750" s="215"/>
      <c r="J750" s="40"/>
      <c r="K750" s="40"/>
      <c r="L750" s="44"/>
      <c r="M750" s="216"/>
      <c r="N750" s="217"/>
      <c r="O750" s="84"/>
      <c r="P750" s="84"/>
      <c r="Q750" s="84"/>
      <c r="R750" s="84"/>
      <c r="S750" s="84"/>
      <c r="T750" s="85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T750" s="17" t="s">
        <v>155</v>
      </c>
      <c r="AU750" s="17" t="s">
        <v>78</v>
      </c>
    </row>
    <row r="751" spans="1:51" s="13" customFormat="1" ht="12">
      <c r="A751" s="13"/>
      <c r="B751" s="220"/>
      <c r="C751" s="221"/>
      <c r="D751" s="213" t="s">
        <v>157</v>
      </c>
      <c r="E751" s="222" t="s">
        <v>19</v>
      </c>
      <c r="F751" s="223" t="s">
        <v>1193</v>
      </c>
      <c r="G751" s="221"/>
      <c r="H751" s="224">
        <v>176</v>
      </c>
      <c r="I751" s="225"/>
      <c r="J751" s="221"/>
      <c r="K751" s="221"/>
      <c r="L751" s="226"/>
      <c r="M751" s="227"/>
      <c r="N751" s="228"/>
      <c r="O751" s="228"/>
      <c r="P751" s="228"/>
      <c r="Q751" s="228"/>
      <c r="R751" s="228"/>
      <c r="S751" s="228"/>
      <c r="T751" s="229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0" t="s">
        <v>157</v>
      </c>
      <c r="AU751" s="230" t="s">
        <v>78</v>
      </c>
      <c r="AV751" s="13" t="s">
        <v>78</v>
      </c>
      <c r="AW751" s="13" t="s">
        <v>32</v>
      </c>
      <c r="AX751" s="13" t="s">
        <v>69</v>
      </c>
      <c r="AY751" s="230" t="s">
        <v>144</v>
      </c>
    </row>
    <row r="752" spans="1:51" s="14" customFormat="1" ht="12">
      <c r="A752" s="14"/>
      <c r="B752" s="231"/>
      <c r="C752" s="232"/>
      <c r="D752" s="213" t="s">
        <v>157</v>
      </c>
      <c r="E752" s="233" t="s">
        <v>19</v>
      </c>
      <c r="F752" s="234" t="s">
        <v>159</v>
      </c>
      <c r="G752" s="232"/>
      <c r="H752" s="235">
        <v>176</v>
      </c>
      <c r="I752" s="236"/>
      <c r="J752" s="232"/>
      <c r="K752" s="232"/>
      <c r="L752" s="237"/>
      <c r="M752" s="238"/>
      <c r="N752" s="239"/>
      <c r="O752" s="239"/>
      <c r="P752" s="239"/>
      <c r="Q752" s="239"/>
      <c r="R752" s="239"/>
      <c r="S752" s="239"/>
      <c r="T752" s="240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1" t="s">
        <v>157</v>
      </c>
      <c r="AU752" s="241" t="s">
        <v>78</v>
      </c>
      <c r="AV752" s="14" t="s">
        <v>152</v>
      </c>
      <c r="AW752" s="14" t="s">
        <v>32</v>
      </c>
      <c r="AX752" s="14" t="s">
        <v>74</v>
      </c>
      <c r="AY752" s="241" t="s">
        <v>144</v>
      </c>
    </row>
    <row r="753" spans="1:65" s="2" customFormat="1" ht="21.75" customHeight="1">
      <c r="A753" s="38"/>
      <c r="B753" s="39"/>
      <c r="C753" s="242" t="s">
        <v>888</v>
      </c>
      <c r="D753" s="242" t="s">
        <v>228</v>
      </c>
      <c r="E753" s="243" t="s">
        <v>1194</v>
      </c>
      <c r="F753" s="244" t="s">
        <v>1195</v>
      </c>
      <c r="G753" s="245" t="s">
        <v>218</v>
      </c>
      <c r="H753" s="246">
        <v>109</v>
      </c>
      <c r="I753" s="247"/>
      <c r="J753" s="248">
        <f>ROUND(I753*H753,2)</f>
        <v>0</v>
      </c>
      <c r="K753" s="244" t="s">
        <v>151</v>
      </c>
      <c r="L753" s="249"/>
      <c r="M753" s="250" t="s">
        <v>19</v>
      </c>
      <c r="N753" s="251" t="s">
        <v>40</v>
      </c>
      <c r="O753" s="84"/>
      <c r="P753" s="209">
        <f>O753*H753</f>
        <v>0</v>
      </c>
      <c r="Q753" s="209">
        <v>4E-05</v>
      </c>
      <c r="R753" s="209">
        <f>Q753*H753</f>
        <v>0.00436</v>
      </c>
      <c r="S753" s="209">
        <v>0</v>
      </c>
      <c r="T753" s="210">
        <f>S753*H753</f>
        <v>0</v>
      </c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R753" s="211" t="s">
        <v>345</v>
      </c>
      <c r="AT753" s="211" t="s">
        <v>228</v>
      </c>
      <c r="AU753" s="211" t="s">
        <v>78</v>
      </c>
      <c r="AY753" s="17" t="s">
        <v>144</v>
      </c>
      <c r="BE753" s="212">
        <f>IF(N753="základní",J753,0)</f>
        <v>0</v>
      </c>
      <c r="BF753" s="212">
        <f>IF(N753="snížená",J753,0)</f>
        <v>0</v>
      </c>
      <c r="BG753" s="212">
        <f>IF(N753="zákl. přenesená",J753,0)</f>
        <v>0</v>
      </c>
      <c r="BH753" s="212">
        <f>IF(N753="sníž. přenesená",J753,0)</f>
        <v>0</v>
      </c>
      <c r="BI753" s="212">
        <f>IF(N753="nulová",J753,0)</f>
        <v>0</v>
      </c>
      <c r="BJ753" s="17" t="s">
        <v>74</v>
      </c>
      <c r="BK753" s="212">
        <f>ROUND(I753*H753,2)</f>
        <v>0</v>
      </c>
      <c r="BL753" s="17" t="s">
        <v>242</v>
      </c>
      <c r="BM753" s="211" t="s">
        <v>1196</v>
      </c>
    </row>
    <row r="754" spans="1:47" s="2" customFormat="1" ht="12">
      <c r="A754" s="38"/>
      <c r="B754" s="39"/>
      <c r="C754" s="40"/>
      <c r="D754" s="213" t="s">
        <v>153</v>
      </c>
      <c r="E754" s="40"/>
      <c r="F754" s="214" t="s">
        <v>1195</v>
      </c>
      <c r="G754" s="40"/>
      <c r="H754" s="40"/>
      <c r="I754" s="215"/>
      <c r="J754" s="40"/>
      <c r="K754" s="40"/>
      <c r="L754" s="44"/>
      <c r="M754" s="216"/>
      <c r="N754" s="217"/>
      <c r="O754" s="84"/>
      <c r="P754" s="84"/>
      <c r="Q754" s="84"/>
      <c r="R754" s="84"/>
      <c r="S754" s="84"/>
      <c r="T754" s="85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T754" s="17" t="s">
        <v>153</v>
      </c>
      <c r="AU754" s="17" t="s">
        <v>78</v>
      </c>
    </row>
    <row r="755" spans="1:65" s="2" customFormat="1" ht="24.15" customHeight="1">
      <c r="A755" s="38"/>
      <c r="B755" s="39"/>
      <c r="C755" s="242" t="s">
        <v>1197</v>
      </c>
      <c r="D755" s="242" t="s">
        <v>228</v>
      </c>
      <c r="E755" s="243" t="s">
        <v>1198</v>
      </c>
      <c r="F755" s="244" t="s">
        <v>1199</v>
      </c>
      <c r="G755" s="245" t="s">
        <v>218</v>
      </c>
      <c r="H755" s="246">
        <v>4</v>
      </c>
      <c r="I755" s="247"/>
      <c r="J755" s="248">
        <f>ROUND(I755*H755,2)</f>
        <v>0</v>
      </c>
      <c r="K755" s="244" t="s">
        <v>151</v>
      </c>
      <c r="L755" s="249"/>
      <c r="M755" s="250" t="s">
        <v>19</v>
      </c>
      <c r="N755" s="251" t="s">
        <v>40</v>
      </c>
      <c r="O755" s="84"/>
      <c r="P755" s="209">
        <f>O755*H755</f>
        <v>0</v>
      </c>
      <c r="Q755" s="209">
        <v>3E-05</v>
      </c>
      <c r="R755" s="209">
        <f>Q755*H755</f>
        <v>0.00012</v>
      </c>
      <c r="S755" s="209">
        <v>0</v>
      </c>
      <c r="T755" s="210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11" t="s">
        <v>345</v>
      </c>
      <c r="AT755" s="211" t="s">
        <v>228</v>
      </c>
      <c r="AU755" s="211" t="s">
        <v>78</v>
      </c>
      <c r="AY755" s="17" t="s">
        <v>144</v>
      </c>
      <c r="BE755" s="212">
        <f>IF(N755="základní",J755,0)</f>
        <v>0</v>
      </c>
      <c r="BF755" s="212">
        <f>IF(N755="snížená",J755,0)</f>
        <v>0</v>
      </c>
      <c r="BG755" s="212">
        <f>IF(N755="zákl. přenesená",J755,0)</f>
        <v>0</v>
      </c>
      <c r="BH755" s="212">
        <f>IF(N755="sníž. přenesená",J755,0)</f>
        <v>0</v>
      </c>
      <c r="BI755" s="212">
        <f>IF(N755="nulová",J755,0)</f>
        <v>0</v>
      </c>
      <c r="BJ755" s="17" t="s">
        <v>74</v>
      </c>
      <c r="BK755" s="212">
        <f>ROUND(I755*H755,2)</f>
        <v>0</v>
      </c>
      <c r="BL755" s="17" t="s">
        <v>242</v>
      </c>
      <c r="BM755" s="211" t="s">
        <v>1200</v>
      </c>
    </row>
    <row r="756" spans="1:47" s="2" customFormat="1" ht="12">
      <c r="A756" s="38"/>
      <c r="B756" s="39"/>
      <c r="C756" s="40"/>
      <c r="D756" s="213" t="s">
        <v>153</v>
      </c>
      <c r="E756" s="40"/>
      <c r="F756" s="214" t="s">
        <v>1199</v>
      </c>
      <c r="G756" s="40"/>
      <c r="H756" s="40"/>
      <c r="I756" s="215"/>
      <c r="J756" s="40"/>
      <c r="K756" s="40"/>
      <c r="L756" s="44"/>
      <c r="M756" s="216"/>
      <c r="N756" s="217"/>
      <c r="O756" s="84"/>
      <c r="P756" s="84"/>
      <c r="Q756" s="84"/>
      <c r="R756" s="84"/>
      <c r="S756" s="84"/>
      <c r="T756" s="85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T756" s="17" t="s">
        <v>153</v>
      </c>
      <c r="AU756" s="17" t="s">
        <v>78</v>
      </c>
    </row>
    <row r="757" spans="1:65" s="2" customFormat="1" ht="24.15" customHeight="1">
      <c r="A757" s="38"/>
      <c r="B757" s="39"/>
      <c r="C757" s="242" t="s">
        <v>1201</v>
      </c>
      <c r="D757" s="242" t="s">
        <v>228</v>
      </c>
      <c r="E757" s="243" t="s">
        <v>1202</v>
      </c>
      <c r="F757" s="244" t="s">
        <v>1203</v>
      </c>
      <c r="G757" s="245" t="s">
        <v>218</v>
      </c>
      <c r="H757" s="246">
        <v>17</v>
      </c>
      <c r="I757" s="247"/>
      <c r="J757" s="248">
        <f>ROUND(I757*H757,2)</f>
        <v>0</v>
      </c>
      <c r="K757" s="244" t="s">
        <v>151</v>
      </c>
      <c r="L757" s="249"/>
      <c r="M757" s="250" t="s">
        <v>19</v>
      </c>
      <c r="N757" s="251" t="s">
        <v>40</v>
      </c>
      <c r="O757" s="84"/>
      <c r="P757" s="209">
        <f>O757*H757</f>
        <v>0</v>
      </c>
      <c r="Q757" s="209">
        <v>0.0001</v>
      </c>
      <c r="R757" s="209">
        <f>Q757*H757</f>
        <v>0.0017000000000000001</v>
      </c>
      <c r="S757" s="209">
        <v>0</v>
      </c>
      <c r="T757" s="210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11" t="s">
        <v>345</v>
      </c>
      <c r="AT757" s="211" t="s">
        <v>228</v>
      </c>
      <c r="AU757" s="211" t="s">
        <v>78</v>
      </c>
      <c r="AY757" s="17" t="s">
        <v>144</v>
      </c>
      <c r="BE757" s="212">
        <f>IF(N757="základní",J757,0)</f>
        <v>0</v>
      </c>
      <c r="BF757" s="212">
        <f>IF(N757="snížená",J757,0)</f>
        <v>0</v>
      </c>
      <c r="BG757" s="212">
        <f>IF(N757="zákl. přenesená",J757,0)</f>
        <v>0</v>
      </c>
      <c r="BH757" s="212">
        <f>IF(N757="sníž. přenesená",J757,0)</f>
        <v>0</v>
      </c>
      <c r="BI757" s="212">
        <f>IF(N757="nulová",J757,0)</f>
        <v>0</v>
      </c>
      <c r="BJ757" s="17" t="s">
        <v>74</v>
      </c>
      <c r="BK757" s="212">
        <f>ROUND(I757*H757,2)</f>
        <v>0</v>
      </c>
      <c r="BL757" s="17" t="s">
        <v>242</v>
      </c>
      <c r="BM757" s="211" t="s">
        <v>1204</v>
      </c>
    </row>
    <row r="758" spans="1:47" s="2" customFormat="1" ht="12">
      <c r="A758" s="38"/>
      <c r="B758" s="39"/>
      <c r="C758" s="40"/>
      <c r="D758" s="213" t="s">
        <v>153</v>
      </c>
      <c r="E758" s="40"/>
      <c r="F758" s="214" t="s">
        <v>1203</v>
      </c>
      <c r="G758" s="40"/>
      <c r="H758" s="40"/>
      <c r="I758" s="215"/>
      <c r="J758" s="40"/>
      <c r="K758" s="40"/>
      <c r="L758" s="44"/>
      <c r="M758" s="216"/>
      <c r="N758" s="217"/>
      <c r="O758" s="84"/>
      <c r="P758" s="84"/>
      <c r="Q758" s="84"/>
      <c r="R758" s="84"/>
      <c r="S758" s="84"/>
      <c r="T758" s="85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T758" s="17" t="s">
        <v>153</v>
      </c>
      <c r="AU758" s="17" t="s">
        <v>78</v>
      </c>
    </row>
    <row r="759" spans="1:65" s="2" customFormat="1" ht="24.15" customHeight="1">
      <c r="A759" s="38"/>
      <c r="B759" s="39"/>
      <c r="C759" s="242" t="s">
        <v>1205</v>
      </c>
      <c r="D759" s="242" t="s">
        <v>228</v>
      </c>
      <c r="E759" s="243" t="s">
        <v>1206</v>
      </c>
      <c r="F759" s="244" t="s">
        <v>1207</v>
      </c>
      <c r="G759" s="245" t="s">
        <v>218</v>
      </c>
      <c r="H759" s="246">
        <v>1</v>
      </c>
      <c r="I759" s="247"/>
      <c r="J759" s="248">
        <f>ROUND(I759*H759,2)</f>
        <v>0</v>
      </c>
      <c r="K759" s="244" t="s">
        <v>151</v>
      </c>
      <c r="L759" s="249"/>
      <c r="M759" s="250" t="s">
        <v>19</v>
      </c>
      <c r="N759" s="251" t="s">
        <v>40</v>
      </c>
      <c r="O759" s="84"/>
      <c r="P759" s="209">
        <f>O759*H759</f>
        <v>0</v>
      </c>
      <c r="Q759" s="209">
        <v>0.00014</v>
      </c>
      <c r="R759" s="209">
        <f>Q759*H759</f>
        <v>0.00014</v>
      </c>
      <c r="S759" s="209">
        <v>0</v>
      </c>
      <c r="T759" s="210">
        <f>S759*H759</f>
        <v>0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211" t="s">
        <v>345</v>
      </c>
      <c r="AT759" s="211" t="s">
        <v>228</v>
      </c>
      <c r="AU759" s="211" t="s">
        <v>78</v>
      </c>
      <c r="AY759" s="17" t="s">
        <v>144</v>
      </c>
      <c r="BE759" s="212">
        <f>IF(N759="základní",J759,0)</f>
        <v>0</v>
      </c>
      <c r="BF759" s="212">
        <f>IF(N759="snížená",J759,0)</f>
        <v>0</v>
      </c>
      <c r="BG759" s="212">
        <f>IF(N759="zákl. přenesená",J759,0)</f>
        <v>0</v>
      </c>
      <c r="BH759" s="212">
        <f>IF(N759="sníž. přenesená",J759,0)</f>
        <v>0</v>
      </c>
      <c r="BI759" s="212">
        <f>IF(N759="nulová",J759,0)</f>
        <v>0</v>
      </c>
      <c r="BJ759" s="17" t="s">
        <v>74</v>
      </c>
      <c r="BK759" s="212">
        <f>ROUND(I759*H759,2)</f>
        <v>0</v>
      </c>
      <c r="BL759" s="17" t="s">
        <v>242</v>
      </c>
      <c r="BM759" s="211" t="s">
        <v>1208</v>
      </c>
    </row>
    <row r="760" spans="1:47" s="2" customFormat="1" ht="12">
      <c r="A760" s="38"/>
      <c r="B760" s="39"/>
      <c r="C760" s="40"/>
      <c r="D760" s="213" t="s">
        <v>153</v>
      </c>
      <c r="E760" s="40"/>
      <c r="F760" s="214" t="s">
        <v>1207</v>
      </c>
      <c r="G760" s="40"/>
      <c r="H760" s="40"/>
      <c r="I760" s="215"/>
      <c r="J760" s="40"/>
      <c r="K760" s="40"/>
      <c r="L760" s="44"/>
      <c r="M760" s="216"/>
      <c r="N760" s="217"/>
      <c r="O760" s="84"/>
      <c r="P760" s="84"/>
      <c r="Q760" s="84"/>
      <c r="R760" s="84"/>
      <c r="S760" s="84"/>
      <c r="T760" s="85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T760" s="17" t="s">
        <v>153</v>
      </c>
      <c r="AU760" s="17" t="s">
        <v>78</v>
      </c>
    </row>
    <row r="761" spans="1:65" s="2" customFormat="1" ht="24.15" customHeight="1">
      <c r="A761" s="38"/>
      <c r="B761" s="39"/>
      <c r="C761" s="242" t="s">
        <v>1209</v>
      </c>
      <c r="D761" s="242" t="s">
        <v>228</v>
      </c>
      <c r="E761" s="243" t="s">
        <v>1210</v>
      </c>
      <c r="F761" s="244" t="s">
        <v>1211</v>
      </c>
      <c r="G761" s="245" t="s">
        <v>218</v>
      </c>
      <c r="H761" s="246">
        <v>2</v>
      </c>
      <c r="I761" s="247"/>
      <c r="J761" s="248">
        <f>ROUND(I761*H761,2)</f>
        <v>0</v>
      </c>
      <c r="K761" s="244" t="s">
        <v>151</v>
      </c>
      <c r="L761" s="249"/>
      <c r="M761" s="250" t="s">
        <v>19</v>
      </c>
      <c r="N761" s="251" t="s">
        <v>40</v>
      </c>
      <c r="O761" s="84"/>
      <c r="P761" s="209">
        <f>O761*H761</f>
        <v>0</v>
      </c>
      <c r="Q761" s="209">
        <v>0.00018</v>
      </c>
      <c r="R761" s="209">
        <f>Q761*H761</f>
        <v>0.00036</v>
      </c>
      <c r="S761" s="209">
        <v>0</v>
      </c>
      <c r="T761" s="210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11" t="s">
        <v>345</v>
      </c>
      <c r="AT761" s="211" t="s">
        <v>228</v>
      </c>
      <c r="AU761" s="211" t="s">
        <v>78</v>
      </c>
      <c r="AY761" s="17" t="s">
        <v>144</v>
      </c>
      <c r="BE761" s="212">
        <f>IF(N761="základní",J761,0)</f>
        <v>0</v>
      </c>
      <c r="BF761" s="212">
        <f>IF(N761="snížená",J761,0)</f>
        <v>0</v>
      </c>
      <c r="BG761" s="212">
        <f>IF(N761="zákl. přenesená",J761,0)</f>
        <v>0</v>
      </c>
      <c r="BH761" s="212">
        <f>IF(N761="sníž. přenesená",J761,0)</f>
        <v>0</v>
      </c>
      <c r="BI761" s="212">
        <f>IF(N761="nulová",J761,0)</f>
        <v>0</v>
      </c>
      <c r="BJ761" s="17" t="s">
        <v>74</v>
      </c>
      <c r="BK761" s="212">
        <f>ROUND(I761*H761,2)</f>
        <v>0</v>
      </c>
      <c r="BL761" s="17" t="s">
        <v>242</v>
      </c>
      <c r="BM761" s="211" t="s">
        <v>1212</v>
      </c>
    </row>
    <row r="762" spans="1:47" s="2" customFormat="1" ht="12">
      <c r="A762" s="38"/>
      <c r="B762" s="39"/>
      <c r="C762" s="40"/>
      <c r="D762" s="213" t="s">
        <v>153</v>
      </c>
      <c r="E762" s="40"/>
      <c r="F762" s="214" t="s">
        <v>1211</v>
      </c>
      <c r="G762" s="40"/>
      <c r="H762" s="40"/>
      <c r="I762" s="215"/>
      <c r="J762" s="40"/>
      <c r="K762" s="40"/>
      <c r="L762" s="44"/>
      <c r="M762" s="216"/>
      <c r="N762" s="217"/>
      <c r="O762" s="84"/>
      <c r="P762" s="84"/>
      <c r="Q762" s="84"/>
      <c r="R762" s="84"/>
      <c r="S762" s="84"/>
      <c r="T762" s="85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T762" s="17" t="s">
        <v>153</v>
      </c>
      <c r="AU762" s="17" t="s">
        <v>78</v>
      </c>
    </row>
    <row r="763" spans="1:63" s="12" customFormat="1" ht="22.8" customHeight="1">
      <c r="A763" s="12"/>
      <c r="B763" s="184"/>
      <c r="C763" s="185"/>
      <c r="D763" s="186" t="s">
        <v>68</v>
      </c>
      <c r="E763" s="198" t="s">
        <v>1213</v>
      </c>
      <c r="F763" s="198" t="s">
        <v>1214</v>
      </c>
      <c r="G763" s="185"/>
      <c r="H763" s="185"/>
      <c r="I763" s="188"/>
      <c r="J763" s="199">
        <f>BK763</f>
        <v>0</v>
      </c>
      <c r="K763" s="185"/>
      <c r="L763" s="190"/>
      <c r="M763" s="191"/>
      <c r="N763" s="192"/>
      <c r="O763" s="192"/>
      <c r="P763" s="193">
        <f>SUM(P764:P807)</f>
        <v>0</v>
      </c>
      <c r="Q763" s="192"/>
      <c r="R763" s="193">
        <f>SUM(R764:R807)</f>
        <v>0.31715849999999995</v>
      </c>
      <c r="S763" s="192"/>
      <c r="T763" s="194">
        <f>SUM(T764:T807)</f>
        <v>0</v>
      </c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R763" s="195" t="s">
        <v>78</v>
      </c>
      <c r="AT763" s="196" t="s">
        <v>68</v>
      </c>
      <c r="AU763" s="196" t="s">
        <v>74</v>
      </c>
      <c r="AY763" s="195" t="s">
        <v>144</v>
      </c>
      <c r="BK763" s="197">
        <f>SUM(BK764:BK807)</f>
        <v>0</v>
      </c>
    </row>
    <row r="764" spans="1:65" s="2" customFormat="1" ht="24.15" customHeight="1">
      <c r="A764" s="38"/>
      <c r="B764" s="39"/>
      <c r="C764" s="200" t="s">
        <v>1215</v>
      </c>
      <c r="D764" s="200" t="s">
        <v>147</v>
      </c>
      <c r="E764" s="201" t="s">
        <v>1216</v>
      </c>
      <c r="F764" s="202" t="s">
        <v>1217</v>
      </c>
      <c r="G764" s="203" t="s">
        <v>190</v>
      </c>
      <c r="H764" s="204">
        <v>37</v>
      </c>
      <c r="I764" s="205"/>
      <c r="J764" s="206">
        <f>ROUND(I764*H764,2)</f>
        <v>0</v>
      </c>
      <c r="K764" s="202" t="s">
        <v>151</v>
      </c>
      <c r="L764" s="44"/>
      <c r="M764" s="207" t="s">
        <v>19</v>
      </c>
      <c r="N764" s="208" t="s">
        <v>40</v>
      </c>
      <c r="O764" s="84"/>
      <c r="P764" s="209">
        <f>O764*H764</f>
        <v>0</v>
      </c>
      <c r="Q764" s="209">
        <v>0</v>
      </c>
      <c r="R764" s="209">
        <f>Q764*H764</f>
        <v>0</v>
      </c>
      <c r="S764" s="209">
        <v>0</v>
      </c>
      <c r="T764" s="210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211" t="s">
        <v>242</v>
      </c>
      <c r="AT764" s="211" t="s">
        <v>147</v>
      </c>
      <c r="AU764" s="211" t="s">
        <v>78</v>
      </c>
      <c r="AY764" s="17" t="s">
        <v>144</v>
      </c>
      <c r="BE764" s="212">
        <f>IF(N764="základní",J764,0)</f>
        <v>0</v>
      </c>
      <c r="BF764" s="212">
        <f>IF(N764="snížená",J764,0)</f>
        <v>0</v>
      </c>
      <c r="BG764" s="212">
        <f>IF(N764="zákl. přenesená",J764,0)</f>
        <v>0</v>
      </c>
      <c r="BH764" s="212">
        <f>IF(N764="sníž. přenesená",J764,0)</f>
        <v>0</v>
      </c>
      <c r="BI764" s="212">
        <f>IF(N764="nulová",J764,0)</f>
        <v>0</v>
      </c>
      <c r="BJ764" s="17" t="s">
        <v>74</v>
      </c>
      <c r="BK764" s="212">
        <f>ROUND(I764*H764,2)</f>
        <v>0</v>
      </c>
      <c r="BL764" s="17" t="s">
        <v>242</v>
      </c>
      <c r="BM764" s="211" t="s">
        <v>1218</v>
      </c>
    </row>
    <row r="765" spans="1:47" s="2" customFormat="1" ht="12">
      <c r="A765" s="38"/>
      <c r="B765" s="39"/>
      <c r="C765" s="40"/>
      <c r="D765" s="213" t="s">
        <v>153</v>
      </c>
      <c r="E765" s="40"/>
      <c r="F765" s="214" t="s">
        <v>1219</v>
      </c>
      <c r="G765" s="40"/>
      <c r="H765" s="40"/>
      <c r="I765" s="215"/>
      <c r="J765" s="40"/>
      <c r="K765" s="40"/>
      <c r="L765" s="44"/>
      <c r="M765" s="216"/>
      <c r="N765" s="217"/>
      <c r="O765" s="84"/>
      <c r="P765" s="84"/>
      <c r="Q765" s="84"/>
      <c r="R765" s="84"/>
      <c r="S765" s="84"/>
      <c r="T765" s="85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T765" s="17" t="s">
        <v>153</v>
      </c>
      <c r="AU765" s="17" t="s">
        <v>78</v>
      </c>
    </row>
    <row r="766" spans="1:47" s="2" customFormat="1" ht="12">
      <c r="A766" s="38"/>
      <c r="B766" s="39"/>
      <c r="C766" s="40"/>
      <c r="D766" s="218" t="s">
        <v>155</v>
      </c>
      <c r="E766" s="40"/>
      <c r="F766" s="219" t="s">
        <v>1220</v>
      </c>
      <c r="G766" s="40"/>
      <c r="H766" s="40"/>
      <c r="I766" s="215"/>
      <c r="J766" s="40"/>
      <c r="K766" s="40"/>
      <c r="L766" s="44"/>
      <c r="M766" s="216"/>
      <c r="N766" s="217"/>
      <c r="O766" s="84"/>
      <c r="P766" s="84"/>
      <c r="Q766" s="84"/>
      <c r="R766" s="84"/>
      <c r="S766" s="84"/>
      <c r="T766" s="85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T766" s="17" t="s">
        <v>155</v>
      </c>
      <c r="AU766" s="17" t="s">
        <v>78</v>
      </c>
    </row>
    <row r="767" spans="1:65" s="2" customFormat="1" ht="24.15" customHeight="1">
      <c r="A767" s="38"/>
      <c r="B767" s="39"/>
      <c r="C767" s="242" t="s">
        <v>910</v>
      </c>
      <c r="D767" s="242" t="s">
        <v>228</v>
      </c>
      <c r="E767" s="243" t="s">
        <v>1221</v>
      </c>
      <c r="F767" s="244" t="s">
        <v>1222</v>
      </c>
      <c r="G767" s="245" t="s">
        <v>190</v>
      </c>
      <c r="H767" s="246">
        <v>42.55</v>
      </c>
      <c r="I767" s="247"/>
      <c r="J767" s="248">
        <f>ROUND(I767*H767,2)</f>
        <v>0</v>
      </c>
      <c r="K767" s="244" t="s">
        <v>151</v>
      </c>
      <c r="L767" s="249"/>
      <c r="M767" s="250" t="s">
        <v>19</v>
      </c>
      <c r="N767" s="251" t="s">
        <v>40</v>
      </c>
      <c r="O767" s="84"/>
      <c r="P767" s="209">
        <f>O767*H767</f>
        <v>0</v>
      </c>
      <c r="Q767" s="209">
        <v>9E-05</v>
      </c>
      <c r="R767" s="209">
        <f>Q767*H767</f>
        <v>0.0038295</v>
      </c>
      <c r="S767" s="209">
        <v>0</v>
      </c>
      <c r="T767" s="210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11" t="s">
        <v>345</v>
      </c>
      <c r="AT767" s="211" t="s">
        <v>228</v>
      </c>
      <c r="AU767" s="211" t="s">
        <v>78</v>
      </c>
      <c r="AY767" s="17" t="s">
        <v>144</v>
      </c>
      <c r="BE767" s="212">
        <f>IF(N767="základní",J767,0)</f>
        <v>0</v>
      </c>
      <c r="BF767" s="212">
        <f>IF(N767="snížená",J767,0)</f>
        <v>0</v>
      </c>
      <c r="BG767" s="212">
        <f>IF(N767="zákl. přenesená",J767,0)</f>
        <v>0</v>
      </c>
      <c r="BH767" s="212">
        <f>IF(N767="sníž. přenesená",J767,0)</f>
        <v>0</v>
      </c>
      <c r="BI767" s="212">
        <f>IF(N767="nulová",J767,0)</f>
        <v>0</v>
      </c>
      <c r="BJ767" s="17" t="s">
        <v>74</v>
      </c>
      <c r="BK767" s="212">
        <f>ROUND(I767*H767,2)</f>
        <v>0</v>
      </c>
      <c r="BL767" s="17" t="s">
        <v>242</v>
      </c>
      <c r="BM767" s="211" t="s">
        <v>1223</v>
      </c>
    </row>
    <row r="768" spans="1:47" s="2" customFormat="1" ht="12">
      <c r="A768" s="38"/>
      <c r="B768" s="39"/>
      <c r="C768" s="40"/>
      <c r="D768" s="213" t="s">
        <v>153</v>
      </c>
      <c r="E768" s="40"/>
      <c r="F768" s="214" t="s">
        <v>1222</v>
      </c>
      <c r="G768" s="40"/>
      <c r="H768" s="40"/>
      <c r="I768" s="215"/>
      <c r="J768" s="40"/>
      <c r="K768" s="40"/>
      <c r="L768" s="44"/>
      <c r="M768" s="216"/>
      <c r="N768" s="217"/>
      <c r="O768" s="84"/>
      <c r="P768" s="84"/>
      <c r="Q768" s="84"/>
      <c r="R768" s="84"/>
      <c r="S768" s="84"/>
      <c r="T768" s="85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T768" s="17" t="s">
        <v>153</v>
      </c>
      <c r="AU768" s="17" t="s">
        <v>78</v>
      </c>
    </row>
    <row r="769" spans="1:51" s="13" customFormat="1" ht="12">
      <c r="A769" s="13"/>
      <c r="B769" s="220"/>
      <c r="C769" s="221"/>
      <c r="D769" s="213" t="s">
        <v>157</v>
      </c>
      <c r="E769" s="221"/>
      <c r="F769" s="223" t="s">
        <v>1224</v>
      </c>
      <c r="G769" s="221"/>
      <c r="H769" s="224">
        <v>42.55</v>
      </c>
      <c r="I769" s="225"/>
      <c r="J769" s="221"/>
      <c r="K769" s="221"/>
      <c r="L769" s="226"/>
      <c r="M769" s="227"/>
      <c r="N769" s="228"/>
      <c r="O769" s="228"/>
      <c r="P769" s="228"/>
      <c r="Q769" s="228"/>
      <c r="R769" s="228"/>
      <c r="S769" s="228"/>
      <c r="T769" s="229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0" t="s">
        <v>157</v>
      </c>
      <c r="AU769" s="230" t="s">
        <v>78</v>
      </c>
      <c r="AV769" s="13" t="s">
        <v>78</v>
      </c>
      <c r="AW769" s="13" t="s">
        <v>4</v>
      </c>
      <c r="AX769" s="13" t="s">
        <v>74</v>
      </c>
      <c r="AY769" s="230" t="s">
        <v>144</v>
      </c>
    </row>
    <row r="770" spans="1:65" s="2" customFormat="1" ht="24.15" customHeight="1">
      <c r="A770" s="38"/>
      <c r="B770" s="39"/>
      <c r="C770" s="200" t="s">
        <v>1225</v>
      </c>
      <c r="D770" s="200" t="s">
        <v>147</v>
      </c>
      <c r="E770" s="201" t="s">
        <v>1226</v>
      </c>
      <c r="F770" s="202" t="s">
        <v>1227</v>
      </c>
      <c r="G770" s="203" t="s">
        <v>190</v>
      </c>
      <c r="H770" s="204">
        <v>75</v>
      </c>
      <c r="I770" s="205"/>
      <c r="J770" s="206">
        <f>ROUND(I770*H770,2)</f>
        <v>0</v>
      </c>
      <c r="K770" s="202" t="s">
        <v>151</v>
      </c>
      <c r="L770" s="44"/>
      <c r="M770" s="207" t="s">
        <v>19</v>
      </c>
      <c r="N770" s="208" t="s">
        <v>40</v>
      </c>
      <c r="O770" s="84"/>
      <c r="P770" s="209">
        <f>O770*H770</f>
        <v>0</v>
      </c>
      <c r="Q770" s="209">
        <v>0</v>
      </c>
      <c r="R770" s="209">
        <f>Q770*H770</f>
        <v>0</v>
      </c>
      <c r="S770" s="209">
        <v>0</v>
      </c>
      <c r="T770" s="210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11" t="s">
        <v>242</v>
      </c>
      <c r="AT770" s="211" t="s">
        <v>147</v>
      </c>
      <c r="AU770" s="211" t="s">
        <v>78</v>
      </c>
      <c r="AY770" s="17" t="s">
        <v>144</v>
      </c>
      <c r="BE770" s="212">
        <f>IF(N770="základní",J770,0)</f>
        <v>0</v>
      </c>
      <c r="BF770" s="212">
        <f>IF(N770="snížená",J770,0)</f>
        <v>0</v>
      </c>
      <c r="BG770" s="212">
        <f>IF(N770="zákl. přenesená",J770,0)</f>
        <v>0</v>
      </c>
      <c r="BH770" s="212">
        <f>IF(N770="sníž. přenesená",J770,0)</f>
        <v>0</v>
      </c>
      <c r="BI770" s="212">
        <f>IF(N770="nulová",J770,0)</f>
        <v>0</v>
      </c>
      <c r="BJ770" s="17" t="s">
        <v>74</v>
      </c>
      <c r="BK770" s="212">
        <f>ROUND(I770*H770,2)</f>
        <v>0</v>
      </c>
      <c r="BL770" s="17" t="s">
        <v>242</v>
      </c>
      <c r="BM770" s="211" t="s">
        <v>1228</v>
      </c>
    </row>
    <row r="771" spans="1:47" s="2" customFormat="1" ht="12">
      <c r="A771" s="38"/>
      <c r="B771" s="39"/>
      <c r="C771" s="40"/>
      <c r="D771" s="213" t="s">
        <v>153</v>
      </c>
      <c r="E771" s="40"/>
      <c r="F771" s="214" t="s">
        <v>1229</v>
      </c>
      <c r="G771" s="40"/>
      <c r="H771" s="40"/>
      <c r="I771" s="215"/>
      <c r="J771" s="40"/>
      <c r="K771" s="40"/>
      <c r="L771" s="44"/>
      <c r="M771" s="216"/>
      <c r="N771" s="217"/>
      <c r="O771" s="84"/>
      <c r="P771" s="84"/>
      <c r="Q771" s="84"/>
      <c r="R771" s="84"/>
      <c r="S771" s="84"/>
      <c r="T771" s="85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T771" s="17" t="s">
        <v>153</v>
      </c>
      <c r="AU771" s="17" t="s">
        <v>78</v>
      </c>
    </row>
    <row r="772" spans="1:47" s="2" customFormat="1" ht="12">
      <c r="A772" s="38"/>
      <c r="B772" s="39"/>
      <c r="C772" s="40"/>
      <c r="D772" s="218" t="s">
        <v>155</v>
      </c>
      <c r="E772" s="40"/>
      <c r="F772" s="219" t="s">
        <v>1230</v>
      </c>
      <c r="G772" s="40"/>
      <c r="H772" s="40"/>
      <c r="I772" s="215"/>
      <c r="J772" s="40"/>
      <c r="K772" s="40"/>
      <c r="L772" s="44"/>
      <c r="M772" s="216"/>
      <c r="N772" s="217"/>
      <c r="O772" s="84"/>
      <c r="P772" s="84"/>
      <c r="Q772" s="84"/>
      <c r="R772" s="84"/>
      <c r="S772" s="84"/>
      <c r="T772" s="85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T772" s="17" t="s">
        <v>155</v>
      </c>
      <c r="AU772" s="17" t="s">
        <v>78</v>
      </c>
    </row>
    <row r="773" spans="1:65" s="2" customFormat="1" ht="24.15" customHeight="1">
      <c r="A773" s="38"/>
      <c r="B773" s="39"/>
      <c r="C773" s="242" t="s">
        <v>916</v>
      </c>
      <c r="D773" s="242" t="s">
        <v>228</v>
      </c>
      <c r="E773" s="243" t="s">
        <v>1231</v>
      </c>
      <c r="F773" s="244" t="s">
        <v>1232</v>
      </c>
      <c r="G773" s="245" t="s">
        <v>190</v>
      </c>
      <c r="H773" s="246">
        <v>86.25</v>
      </c>
      <c r="I773" s="247"/>
      <c r="J773" s="248">
        <f>ROUND(I773*H773,2)</f>
        <v>0</v>
      </c>
      <c r="K773" s="244" t="s">
        <v>151</v>
      </c>
      <c r="L773" s="249"/>
      <c r="M773" s="250" t="s">
        <v>19</v>
      </c>
      <c r="N773" s="251" t="s">
        <v>40</v>
      </c>
      <c r="O773" s="84"/>
      <c r="P773" s="209">
        <f>O773*H773</f>
        <v>0</v>
      </c>
      <c r="Q773" s="209">
        <v>0.00034</v>
      </c>
      <c r="R773" s="209">
        <f>Q773*H773</f>
        <v>0.029325000000000004</v>
      </c>
      <c r="S773" s="209">
        <v>0</v>
      </c>
      <c r="T773" s="210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11" t="s">
        <v>345</v>
      </c>
      <c r="AT773" s="211" t="s">
        <v>228</v>
      </c>
      <c r="AU773" s="211" t="s">
        <v>78</v>
      </c>
      <c r="AY773" s="17" t="s">
        <v>144</v>
      </c>
      <c r="BE773" s="212">
        <f>IF(N773="základní",J773,0)</f>
        <v>0</v>
      </c>
      <c r="BF773" s="212">
        <f>IF(N773="snížená",J773,0)</f>
        <v>0</v>
      </c>
      <c r="BG773" s="212">
        <f>IF(N773="zákl. přenesená",J773,0)</f>
        <v>0</v>
      </c>
      <c r="BH773" s="212">
        <f>IF(N773="sníž. přenesená",J773,0)</f>
        <v>0</v>
      </c>
      <c r="BI773" s="212">
        <f>IF(N773="nulová",J773,0)</f>
        <v>0</v>
      </c>
      <c r="BJ773" s="17" t="s">
        <v>74</v>
      </c>
      <c r="BK773" s="212">
        <f>ROUND(I773*H773,2)</f>
        <v>0</v>
      </c>
      <c r="BL773" s="17" t="s">
        <v>242</v>
      </c>
      <c r="BM773" s="211" t="s">
        <v>1233</v>
      </c>
    </row>
    <row r="774" spans="1:47" s="2" customFormat="1" ht="12">
      <c r="A774" s="38"/>
      <c r="B774" s="39"/>
      <c r="C774" s="40"/>
      <c r="D774" s="213" t="s">
        <v>153</v>
      </c>
      <c r="E774" s="40"/>
      <c r="F774" s="214" t="s">
        <v>1232</v>
      </c>
      <c r="G774" s="40"/>
      <c r="H774" s="40"/>
      <c r="I774" s="215"/>
      <c r="J774" s="40"/>
      <c r="K774" s="40"/>
      <c r="L774" s="44"/>
      <c r="M774" s="216"/>
      <c r="N774" s="217"/>
      <c r="O774" s="84"/>
      <c r="P774" s="84"/>
      <c r="Q774" s="84"/>
      <c r="R774" s="84"/>
      <c r="S774" s="84"/>
      <c r="T774" s="85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7" t="s">
        <v>153</v>
      </c>
      <c r="AU774" s="17" t="s">
        <v>78</v>
      </c>
    </row>
    <row r="775" spans="1:51" s="13" customFormat="1" ht="12">
      <c r="A775" s="13"/>
      <c r="B775" s="220"/>
      <c r="C775" s="221"/>
      <c r="D775" s="213" t="s">
        <v>157</v>
      </c>
      <c r="E775" s="221"/>
      <c r="F775" s="223" t="s">
        <v>1234</v>
      </c>
      <c r="G775" s="221"/>
      <c r="H775" s="224">
        <v>86.25</v>
      </c>
      <c r="I775" s="225"/>
      <c r="J775" s="221"/>
      <c r="K775" s="221"/>
      <c r="L775" s="226"/>
      <c r="M775" s="227"/>
      <c r="N775" s="228"/>
      <c r="O775" s="228"/>
      <c r="P775" s="228"/>
      <c r="Q775" s="228"/>
      <c r="R775" s="228"/>
      <c r="S775" s="228"/>
      <c r="T775" s="22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0" t="s">
        <v>157</v>
      </c>
      <c r="AU775" s="230" t="s">
        <v>78</v>
      </c>
      <c r="AV775" s="13" t="s">
        <v>78</v>
      </c>
      <c r="AW775" s="13" t="s">
        <v>4</v>
      </c>
      <c r="AX775" s="13" t="s">
        <v>74</v>
      </c>
      <c r="AY775" s="230" t="s">
        <v>144</v>
      </c>
    </row>
    <row r="776" spans="1:65" s="2" customFormat="1" ht="24.15" customHeight="1">
      <c r="A776" s="38"/>
      <c r="B776" s="39"/>
      <c r="C776" s="200" t="s">
        <v>1235</v>
      </c>
      <c r="D776" s="200" t="s">
        <v>147</v>
      </c>
      <c r="E776" s="201" t="s">
        <v>1236</v>
      </c>
      <c r="F776" s="202" t="s">
        <v>1237</v>
      </c>
      <c r="G776" s="203" t="s">
        <v>190</v>
      </c>
      <c r="H776" s="204">
        <v>641</v>
      </c>
      <c r="I776" s="205"/>
      <c r="J776" s="206">
        <f>ROUND(I776*H776,2)</f>
        <v>0</v>
      </c>
      <c r="K776" s="202" t="s">
        <v>151</v>
      </c>
      <c r="L776" s="44"/>
      <c r="M776" s="207" t="s">
        <v>19</v>
      </c>
      <c r="N776" s="208" t="s">
        <v>40</v>
      </c>
      <c r="O776" s="84"/>
      <c r="P776" s="209">
        <f>O776*H776</f>
        <v>0</v>
      </c>
      <c r="Q776" s="209">
        <v>0</v>
      </c>
      <c r="R776" s="209">
        <f>Q776*H776</f>
        <v>0</v>
      </c>
      <c r="S776" s="209">
        <v>0</v>
      </c>
      <c r="T776" s="210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11" t="s">
        <v>242</v>
      </c>
      <c r="AT776" s="211" t="s">
        <v>147</v>
      </c>
      <c r="AU776" s="211" t="s">
        <v>78</v>
      </c>
      <c r="AY776" s="17" t="s">
        <v>144</v>
      </c>
      <c r="BE776" s="212">
        <f>IF(N776="základní",J776,0)</f>
        <v>0</v>
      </c>
      <c r="BF776" s="212">
        <f>IF(N776="snížená",J776,0)</f>
        <v>0</v>
      </c>
      <c r="BG776" s="212">
        <f>IF(N776="zákl. přenesená",J776,0)</f>
        <v>0</v>
      </c>
      <c r="BH776" s="212">
        <f>IF(N776="sníž. přenesená",J776,0)</f>
        <v>0</v>
      </c>
      <c r="BI776" s="212">
        <f>IF(N776="nulová",J776,0)</f>
        <v>0</v>
      </c>
      <c r="BJ776" s="17" t="s">
        <v>74</v>
      </c>
      <c r="BK776" s="212">
        <f>ROUND(I776*H776,2)</f>
        <v>0</v>
      </c>
      <c r="BL776" s="17" t="s">
        <v>242</v>
      </c>
      <c r="BM776" s="211" t="s">
        <v>1238</v>
      </c>
    </row>
    <row r="777" spans="1:47" s="2" customFormat="1" ht="12">
      <c r="A777" s="38"/>
      <c r="B777" s="39"/>
      <c r="C777" s="40"/>
      <c r="D777" s="213" t="s">
        <v>153</v>
      </c>
      <c r="E777" s="40"/>
      <c r="F777" s="214" t="s">
        <v>1239</v>
      </c>
      <c r="G777" s="40"/>
      <c r="H777" s="40"/>
      <c r="I777" s="215"/>
      <c r="J777" s="40"/>
      <c r="K777" s="40"/>
      <c r="L777" s="44"/>
      <c r="M777" s="216"/>
      <c r="N777" s="217"/>
      <c r="O777" s="84"/>
      <c r="P777" s="84"/>
      <c r="Q777" s="84"/>
      <c r="R777" s="84"/>
      <c r="S777" s="84"/>
      <c r="T777" s="85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T777" s="17" t="s">
        <v>153</v>
      </c>
      <c r="AU777" s="17" t="s">
        <v>78</v>
      </c>
    </row>
    <row r="778" spans="1:47" s="2" customFormat="1" ht="12">
      <c r="A778" s="38"/>
      <c r="B778" s="39"/>
      <c r="C778" s="40"/>
      <c r="D778" s="218" t="s">
        <v>155</v>
      </c>
      <c r="E778" s="40"/>
      <c r="F778" s="219" t="s">
        <v>1240</v>
      </c>
      <c r="G778" s="40"/>
      <c r="H778" s="40"/>
      <c r="I778" s="215"/>
      <c r="J778" s="40"/>
      <c r="K778" s="40"/>
      <c r="L778" s="44"/>
      <c r="M778" s="216"/>
      <c r="N778" s="217"/>
      <c r="O778" s="84"/>
      <c r="P778" s="84"/>
      <c r="Q778" s="84"/>
      <c r="R778" s="84"/>
      <c r="S778" s="84"/>
      <c r="T778" s="85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T778" s="17" t="s">
        <v>155</v>
      </c>
      <c r="AU778" s="17" t="s">
        <v>78</v>
      </c>
    </row>
    <row r="779" spans="1:51" s="13" customFormat="1" ht="12">
      <c r="A779" s="13"/>
      <c r="B779" s="220"/>
      <c r="C779" s="221"/>
      <c r="D779" s="213" t="s">
        <v>157</v>
      </c>
      <c r="E779" s="222" t="s">
        <v>19</v>
      </c>
      <c r="F779" s="223" t="s">
        <v>1241</v>
      </c>
      <c r="G779" s="221"/>
      <c r="H779" s="224">
        <v>641</v>
      </c>
      <c r="I779" s="225"/>
      <c r="J779" s="221"/>
      <c r="K779" s="221"/>
      <c r="L779" s="226"/>
      <c r="M779" s="227"/>
      <c r="N779" s="228"/>
      <c r="O779" s="228"/>
      <c r="P779" s="228"/>
      <c r="Q779" s="228"/>
      <c r="R779" s="228"/>
      <c r="S779" s="228"/>
      <c r="T779" s="229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0" t="s">
        <v>157</v>
      </c>
      <c r="AU779" s="230" t="s">
        <v>78</v>
      </c>
      <c r="AV779" s="13" t="s">
        <v>78</v>
      </c>
      <c r="AW779" s="13" t="s">
        <v>32</v>
      </c>
      <c r="AX779" s="13" t="s">
        <v>69</v>
      </c>
      <c r="AY779" s="230" t="s">
        <v>144</v>
      </c>
    </row>
    <row r="780" spans="1:51" s="14" customFormat="1" ht="12">
      <c r="A780" s="14"/>
      <c r="B780" s="231"/>
      <c r="C780" s="232"/>
      <c r="D780" s="213" t="s">
        <v>157</v>
      </c>
      <c r="E780" s="233" t="s">
        <v>19</v>
      </c>
      <c r="F780" s="234" t="s">
        <v>159</v>
      </c>
      <c r="G780" s="232"/>
      <c r="H780" s="235">
        <v>641</v>
      </c>
      <c r="I780" s="236"/>
      <c r="J780" s="232"/>
      <c r="K780" s="232"/>
      <c r="L780" s="237"/>
      <c r="M780" s="238"/>
      <c r="N780" s="239"/>
      <c r="O780" s="239"/>
      <c r="P780" s="239"/>
      <c r="Q780" s="239"/>
      <c r="R780" s="239"/>
      <c r="S780" s="239"/>
      <c r="T780" s="240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1" t="s">
        <v>157</v>
      </c>
      <c r="AU780" s="241" t="s">
        <v>78</v>
      </c>
      <c r="AV780" s="14" t="s">
        <v>152</v>
      </c>
      <c r="AW780" s="14" t="s">
        <v>32</v>
      </c>
      <c r="AX780" s="14" t="s">
        <v>74</v>
      </c>
      <c r="AY780" s="241" t="s">
        <v>144</v>
      </c>
    </row>
    <row r="781" spans="1:65" s="2" customFormat="1" ht="24.15" customHeight="1">
      <c r="A781" s="38"/>
      <c r="B781" s="39"/>
      <c r="C781" s="242" t="s">
        <v>921</v>
      </c>
      <c r="D781" s="242" t="s">
        <v>228</v>
      </c>
      <c r="E781" s="243" t="s">
        <v>1242</v>
      </c>
      <c r="F781" s="244" t="s">
        <v>1243</v>
      </c>
      <c r="G781" s="245" t="s">
        <v>190</v>
      </c>
      <c r="H781" s="246">
        <v>737.15</v>
      </c>
      <c r="I781" s="247"/>
      <c r="J781" s="248">
        <f>ROUND(I781*H781,2)</f>
        <v>0</v>
      </c>
      <c r="K781" s="244" t="s">
        <v>151</v>
      </c>
      <c r="L781" s="249"/>
      <c r="M781" s="250" t="s">
        <v>19</v>
      </c>
      <c r="N781" s="251" t="s">
        <v>40</v>
      </c>
      <c r="O781" s="84"/>
      <c r="P781" s="209">
        <f>O781*H781</f>
        <v>0</v>
      </c>
      <c r="Q781" s="209">
        <v>0.00012</v>
      </c>
      <c r="R781" s="209">
        <f>Q781*H781</f>
        <v>0.088458</v>
      </c>
      <c r="S781" s="209">
        <v>0</v>
      </c>
      <c r="T781" s="210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11" t="s">
        <v>345</v>
      </c>
      <c r="AT781" s="211" t="s">
        <v>228</v>
      </c>
      <c r="AU781" s="211" t="s">
        <v>78</v>
      </c>
      <c r="AY781" s="17" t="s">
        <v>144</v>
      </c>
      <c r="BE781" s="212">
        <f>IF(N781="základní",J781,0)</f>
        <v>0</v>
      </c>
      <c r="BF781" s="212">
        <f>IF(N781="snížená",J781,0)</f>
        <v>0</v>
      </c>
      <c r="BG781" s="212">
        <f>IF(N781="zákl. přenesená",J781,0)</f>
        <v>0</v>
      </c>
      <c r="BH781" s="212">
        <f>IF(N781="sníž. přenesená",J781,0)</f>
        <v>0</v>
      </c>
      <c r="BI781" s="212">
        <f>IF(N781="nulová",J781,0)</f>
        <v>0</v>
      </c>
      <c r="BJ781" s="17" t="s">
        <v>74</v>
      </c>
      <c r="BK781" s="212">
        <f>ROUND(I781*H781,2)</f>
        <v>0</v>
      </c>
      <c r="BL781" s="17" t="s">
        <v>242</v>
      </c>
      <c r="BM781" s="211" t="s">
        <v>1244</v>
      </c>
    </row>
    <row r="782" spans="1:47" s="2" customFormat="1" ht="12">
      <c r="A782" s="38"/>
      <c r="B782" s="39"/>
      <c r="C782" s="40"/>
      <c r="D782" s="213" t="s">
        <v>153</v>
      </c>
      <c r="E782" s="40"/>
      <c r="F782" s="214" t="s">
        <v>1243</v>
      </c>
      <c r="G782" s="40"/>
      <c r="H782" s="40"/>
      <c r="I782" s="215"/>
      <c r="J782" s="40"/>
      <c r="K782" s="40"/>
      <c r="L782" s="44"/>
      <c r="M782" s="216"/>
      <c r="N782" s="217"/>
      <c r="O782" s="84"/>
      <c r="P782" s="84"/>
      <c r="Q782" s="84"/>
      <c r="R782" s="84"/>
      <c r="S782" s="84"/>
      <c r="T782" s="85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T782" s="17" t="s">
        <v>153</v>
      </c>
      <c r="AU782" s="17" t="s">
        <v>78</v>
      </c>
    </row>
    <row r="783" spans="1:51" s="13" customFormat="1" ht="12">
      <c r="A783" s="13"/>
      <c r="B783" s="220"/>
      <c r="C783" s="221"/>
      <c r="D783" s="213" t="s">
        <v>157</v>
      </c>
      <c r="E783" s="222" t="s">
        <v>19</v>
      </c>
      <c r="F783" s="223" t="s">
        <v>1241</v>
      </c>
      <c r="G783" s="221"/>
      <c r="H783" s="224">
        <v>641</v>
      </c>
      <c r="I783" s="225"/>
      <c r="J783" s="221"/>
      <c r="K783" s="221"/>
      <c r="L783" s="226"/>
      <c r="M783" s="227"/>
      <c r="N783" s="228"/>
      <c r="O783" s="228"/>
      <c r="P783" s="228"/>
      <c r="Q783" s="228"/>
      <c r="R783" s="228"/>
      <c r="S783" s="228"/>
      <c r="T783" s="22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0" t="s">
        <v>157</v>
      </c>
      <c r="AU783" s="230" t="s">
        <v>78</v>
      </c>
      <c r="AV783" s="13" t="s">
        <v>78</v>
      </c>
      <c r="AW783" s="13" t="s">
        <v>32</v>
      </c>
      <c r="AX783" s="13" t="s">
        <v>69</v>
      </c>
      <c r="AY783" s="230" t="s">
        <v>144</v>
      </c>
    </row>
    <row r="784" spans="1:51" s="14" customFormat="1" ht="12">
      <c r="A784" s="14"/>
      <c r="B784" s="231"/>
      <c r="C784" s="232"/>
      <c r="D784" s="213" t="s">
        <v>157</v>
      </c>
      <c r="E784" s="233" t="s">
        <v>19</v>
      </c>
      <c r="F784" s="234" t="s">
        <v>159</v>
      </c>
      <c r="G784" s="232"/>
      <c r="H784" s="235">
        <v>641</v>
      </c>
      <c r="I784" s="236"/>
      <c r="J784" s="232"/>
      <c r="K784" s="232"/>
      <c r="L784" s="237"/>
      <c r="M784" s="238"/>
      <c r="N784" s="239"/>
      <c r="O784" s="239"/>
      <c r="P784" s="239"/>
      <c r="Q784" s="239"/>
      <c r="R784" s="239"/>
      <c r="S784" s="239"/>
      <c r="T784" s="240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1" t="s">
        <v>157</v>
      </c>
      <c r="AU784" s="241" t="s">
        <v>78</v>
      </c>
      <c r="AV784" s="14" t="s">
        <v>152</v>
      </c>
      <c r="AW784" s="14" t="s">
        <v>32</v>
      </c>
      <c r="AX784" s="14" t="s">
        <v>74</v>
      </c>
      <c r="AY784" s="241" t="s">
        <v>144</v>
      </c>
    </row>
    <row r="785" spans="1:51" s="13" customFormat="1" ht="12">
      <c r="A785" s="13"/>
      <c r="B785" s="220"/>
      <c r="C785" s="221"/>
      <c r="D785" s="213" t="s">
        <v>157</v>
      </c>
      <c r="E785" s="221"/>
      <c r="F785" s="223" t="s">
        <v>1245</v>
      </c>
      <c r="G785" s="221"/>
      <c r="H785" s="224">
        <v>737.15</v>
      </c>
      <c r="I785" s="225"/>
      <c r="J785" s="221"/>
      <c r="K785" s="221"/>
      <c r="L785" s="226"/>
      <c r="M785" s="227"/>
      <c r="N785" s="228"/>
      <c r="O785" s="228"/>
      <c r="P785" s="228"/>
      <c r="Q785" s="228"/>
      <c r="R785" s="228"/>
      <c r="S785" s="228"/>
      <c r="T785" s="22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0" t="s">
        <v>157</v>
      </c>
      <c r="AU785" s="230" t="s">
        <v>78</v>
      </c>
      <c r="AV785" s="13" t="s">
        <v>78</v>
      </c>
      <c r="AW785" s="13" t="s">
        <v>4</v>
      </c>
      <c r="AX785" s="13" t="s">
        <v>74</v>
      </c>
      <c r="AY785" s="230" t="s">
        <v>144</v>
      </c>
    </row>
    <row r="786" spans="1:65" s="2" customFormat="1" ht="33" customHeight="1">
      <c r="A786" s="38"/>
      <c r="B786" s="39"/>
      <c r="C786" s="200" t="s">
        <v>1246</v>
      </c>
      <c r="D786" s="200" t="s">
        <v>147</v>
      </c>
      <c r="E786" s="201" t="s">
        <v>1247</v>
      </c>
      <c r="F786" s="202" t="s">
        <v>1248</v>
      </c>
      <c r="G786" s="203" t="s">
        <v>190</v>
      </c>
      <c r="H786" s="204">
        <v>684</v>
      </c>
      <c r="I786" s="205"/>
      <c r="J786" s="206">
        <f>ROUND(I786*H786,2)</f>
        <v>0</v>
      </c>
      <c r="K786" s="202" t="s">
        <v>151</v>
      </c>
      <c r="L786" s="44"/>
      <c r="M786" s="207" t="s">
        <v>19</v>
      </c>
      <c r="N786" s="208" t="s">
        <v>40</v>
      </c>
      <c r="O786" s="84"/>
      <c r="P786" s="209">
        <f>O786*H786</f>
        <v>0</v>
      </c>
      <c r="Q786" s="209">
        <v>0</v>
      </c>
      <c r="R786" s="209">
        <f>Q786*H786</f>
        <v>0</v>
      </c>
      <c r="S786" s="209">
        <v>0</v>
      </c>
      <c r="T786" s="210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11" t="s">
        <v>242</v>
      </c>
      <c r="AT786" s="211" t="s">
        <v>147</v>
      </c>
      <c r="AU786" s="211" t="s">
        <v>78</v>
      </c>
      <c r="AY786" s="17" t="s">
        <v>144</v>
      </c>
      <c r="BE786" s="212">
        <f>IF(N786="základní",J786,0)</f>
        <v>0</v>
      </c>
      <c r="BF786" s="212">
        <f>IF(N786="snížená",J786,0)</f>
        <v>0</v>
      </c>
      <c r="BG786" s="212">
        <f>IF(N786="zákl. přenesená",J786,0)</f>
        <v>0</v>
      </c>
      <c r="BH786" s="212">
        <f>IF(N786="sníž. přenesená",J786,0)</f>
        <v>0</v>
      </c>
      <c r="BI786" s="212">
        <f>IF(N786="nulová",J786,0)</f>
        <v>0</v>
      </c>
      <c r="BJ786" s="17" t="s">
        <v>74</v>
      </c>
      <c r="BK786" s="212">
        <f>ROUND(I786*H786,2)</f>
        <v>0</v>
      </c>
      <c r="BL786" s="17" t="s">
        <v>242</v>
      </c>
      <c r="BM786" s="211" t="s">
        <v>1249</v>
      </c>
    </row>
    <row r="787" spans="1:47" s="2" customFormat="1" ht="12">
      <c r="A787" s="38"/>
      <c r="B787" s="39"/>
      <c r="C787" s="40"/>
      <c r="D787" s="213" t="s">
        <v>153</v>
      </c>
      <c r="E787" s="40"/>
      <c r="F787" s="214" t="s">
        <v>1250</v>
      </c>
      <c r="G787" s="40"/>
      <c r="H787" s="40"/>
      <c r="I787" s="215"/>
      <c r="J787" s="40"/>
      <c r="K787" s="40"/>
      <c r="L787" s="44"/>
      <c r="M787" s="216"/>
      <c r="N787" s="217"/>
      <c r="O787" s="84"/>
      <c r="P787" s="84"/>
      <c r="Q787" s="84"/>
      <c r="R787" s="84"/>
      <c r="S787" s="84"/>
      <c r="T787" s="85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T787" s="17" t="s">
        <v>153</v>
      </c>
      <c r="AU787" s="17" t="s">
        <v>78</v>
      </c>
    </row>
    <row r="788" spans="1:47" s="2" customFormat="1" ht="12">
      <c r="A788" s="38"/>
      <c r="B788" s="39"/>
      <c r="C788" s="40"/>
      <c r="D788" s="218" t="s">
        <v>155</v>
      </c>
      <c r="E788" s="40"/>
      <c r="F788" s="219" t="s">
        <v>1251</v>
      </c>
      <c r="G788" s="40"/>
      <c r="H788" s="40"/>
      <c r="I788" s="215"/>
      <c r="J788" s="40"/>
      <c r="K788" s="40"/>
      <c r="L788" s="44"/>
      <c r="M788" s="216"/>
      <c r="N788" s="217"/>
      <c r="O788" s="84"/>
      <c r="P788" s="84"/>
      <c r="Q788" s="84"/>
      <c r="R788" s="84"/>
      <c r="S788" s="84"/>
      <c r="T788" s="85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T788" s="17" t="s">
        <v>155</v>
      </c>
      <c r="AU788" s="17" t="s">
        <v>78</v>
      </c>
    </row>
    <row r="789" spans="1:65" s="2" customFormat="1" ht="24.15" customHeight="1">
      <c r="A789" s="38"/>
      <c r="B789" s="39"/>
      <c r="C789" s="242" t="s">
        <v>927</v>
      </c>
      <c r="D789" s="242" t="s">
        <v>228</v>
      </c>
      <c r="E789" s="243" t="s">
        <v>1252</v>
      </c>
      <c r="F789" s="244" t="s">
        <v>1253</v>
      </c>
      <c r="G789" s="245" t="s">
        <v>190</v>
      </c>
      <c r="H789" s="246">
        <v>786.6</v>
      </c>
      <c r="I789" s="247"/>
      <c r="J789" s="248">
        <f>ROUND(I789*H789,2)</f>
        <v>0</v>
      </c>
      <c r="K789" s="244" t="s">
        <v>151</v>
      </c>
      <c r="L789" s="249"/>
      <c r="M789" s="250" t="s">
        <v>19</v>
      </c>
      <c r="N789" s="251" t="s">
        <v>40</v>
      </c>
      <c r="O789" s="84"/>
      <c r="P789" s="209">
        <f>O789*H789</f>
        <v>0</v>
      </c>
      <c r="Q789" s="209">
        <v>0.00017</v>
      </c>
      <c r="R789" s="209">
        <f>Q789*H789</f>
        <v>0.133722</v>
      </c>
      <c r="S789" s="209">
        <v>0</v>
      </c>
      <c r="T789" s="210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11" t="s">
        <v>345</v>
      </c>
      <c r="AT789" s="211" t="s">
        <v>228</v>
      </c>
      <c r="AU789" s="211" t="s">
        <v>78</v>
      </c>
      <c r="AY789" s="17" t="s">
        <v>144</v>
      </c>
      <c r="BE789" s="212">
        <f>IF(N789="základní",J789,0)</f>
        <v>0</v>
      </c>
      <c r="BF789" s="212">
        <f>IF(N789="snížená",J789,0)</f>
        <v>0</v>
      </c>
      <c r="BG789" s="212">
        <f>IF(N789="zákl. přenesená",J789,0)</f>
        <v>0</v>
      </c>
      <c r="BH789" s="212">
        <f>IF(N789="sníž. přenesená",J789,0)</f>
        <v>0</v>
      </c>
      <c r="BI789" s="212">
        <f>IF(N789="nulová",J789,0)</f>
        <v>0</v>
      </c>
      <c r="BJ789" s="17" t="s">
        <v>74</v>
      </c>
      <c r="BK789" s="212">
        <f>ROUND(I789*H789,2)</f>
        <v>0</v>
      </c>
      <c r="BL789" s="17" t="s">
        <v>242</v>
      </c>
      <c r="BM789" s="211" t="s">
        <v>1254</v>
      </c>
    </row>
    <row r="790" spans="1:47" s="2" customFormat="1" ht="12">
      <c r="A790" s="38"/>
      <c r="B790" s="39"/>
      <c r="C790" s="40"/>
      <c r="D790" s="213" t="s">
        <v>153</v>
      </c>
      <c r="E790" s="40"/>
      <c r="F790" s="214" t="s">
        <v>1253</v>
      </c>
      <c r="G790" s="40"/>
      <c r="H790" s="40"/>
      <c r="I790" s="215"/>
      <c r="J790" s="40"/>
      <c r="K790" s="40"/>
      <c r="L790" s="44"/>
      <c r="M790" s="216"/>
      <c r="N790" s="217"/>
      <c r="O790" s="84"/>
      <c r="P790" s="84"/>
      <c r="Q790" s="84"/>
      <c r="R790" s="84"/>
      <c r="S790" s="84"/>
      <c r="T790" s="85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T790" s="17" t="s">
        <v>153</v>
      </c>
      <c r="AU790" s="17" t="s">
        <v>78</v>
      </c>
    </row>
    <row r="791" spans="1:51" s="13" customFormat="1" ht="12">
      <c r="A791" s="13"/>
      <c r="B791" s="220"/>
      <c r="C791" s="221"/>
      <c r="D791" s="213" t="s">
        <v>157</v>
      </c>
      <c r="E791" s="221"/>
      <c r="F791" s="223" t="s">
        <v>1255</v>
      </c>
      <c r="G791" s="221"/>
      <c r="H791" s="224">
        <v>786.6</v>
      </c>
      <c r="I791" s="225"/>
      <c r="J791" s="221"/>
      <c r="K791" s="221"/>
      <c r="L791" s="226"/>
      <c r="M791" s="227"/>
      <c r="N791" s="228"/>
      <c r="O791" s="228"/>
      <c r="P791" s="228"/>
      <c r="Q791" s="228"/>
      <c r="R791" s="228"/>
      <c r="S791" s="228"/>
      <c r="T791" s="229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0" t="s">
        <v>157</v>
      </c>
      <c r="AU791" s="230" t="s">
        <v>78</v>
      </c>
      <c r="AV791" s="13" t="s">
        <v>78</v>
      </c>
      <c r="AW791" s="13" t="s">
        <v>4</v>
      </c>
      <c r="AX791" s="13" t="s">
        <v>74</v>
      </c>
      <c r="AY791" s="230" t="s">
        <v>144</v>
      </c>
    </row>
    <row r="792" spans="1:65" s="2" customFormat="1" ht="24.15" customHeight="1">
      <c r="A792" s="38"/>
      <c r="B792" s="39"/>
      <c r="C792" s="200" t="s">
        <v>1256</v>
      </c>
      <c r="D792" s="200" t="s">
        <v>147</v>
      </c>
      <c r="E792" s="201" t="s">
        <v>1257</v>
      </c>
      <c r="F792" s="202" t="s">
        <v>1258</v>
      </c>
      <c r="G792" s="203" t="s">
        <v>190</v>
      </c>
      <c r="H792" s="204">
        <v>15</v>
      </c>
      <c r="I792" s="205"/>
      <c r="J792" s="206">
        <f>ROUND(I792*H792,2)</f>
        <v>0</v>
      </c>
      <c r="K792" s="202" t="s">
        <v>151</v>
      </c>
      <c r="L792" s="44"/>
      <c r="M792" s="207" t="s">
        <v>19</v>
      </c>
      <c r="N792" s="208" t="s">
        <v>40</v>
      </c>
      <c r="O792" s="84"/>
      <c r="P792" s="209">
        <f>O792*H792</f>
        <v>0</v>
      </c>
      <c r="Q792" s="209">
        <v>0</v>
      </c>
      <c r="R792" s="209">
        <f>Q792*H792</f>
        <v>0</v>
      </c>
      <c r="S792" s="209">
        <v>0</v>
      </c>
      <c r="T792" s="210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11" t="s">
        <v>242</v>
      </c>
      <c r="AT792" s="211" t="s">
        <v>147</v>
      </c>
      <c r="AU792" s="211" t="s">
        <v>78</v>
      </c>
      <c r="AY792" s="17" t="s">
        <v>144</v>
      </c>
      <c r="BE792" s="212">
        <f>IF(N792="základní",J792,0)</f>
        <v>0</v>
      </c>
      <c r="BF792" s="212">
        <f>IF(N792="snížená",J792,0)</f>
        <v>0</v>
      </c>
      <c r="BG792" s="212">
        <f>IF(N792="zákl. přenesená",J792,0)</f>
        <v>0</v>
      </c>
      <c r="BH792" s="212">
        <f>IF(N792="sníž. přenesená",J792,0)</f>
        <v>0</v>
      </c>
      <c r="BI792" s="212">
        <f>IF(N792="nulová",J792,0)</f>
        <v>0</v>
      </c>
      <c r="BJ792" s="17" t="s">
        <v>74</v>
      </c>
      <c r="BK792" s="212">
        <f>ROUND(I792*H792,2)</f>
        <v>0</v>
      </c>
      <c r="BL792" s="17" t="s">
        <v>242</v>
      </c>
      <c r="BM792" s="211" t="s">
        <v>1259</v>
      </c>
    </row>
    <row r="793" spans="1:47" s="2" customFormat="1" ht="12">
      <c r="A793" s="38"/>
      <c r="B793" s="39"/>
      <c r="C793" s="40"/>
      <c r="D793" s="213" t="s">
        <v>153</v>
      </c>
      <c r="E793" s="40"/>
      <c r="F793" s="214" t="s">
        <v>1260</v>
      </c>
      <c r="G793" s="40"/>
      <c r="H793" s="40"/>
      <c r="I793" s="215"/>
      <c r="J793" s="40"/>
      <c r="K793" s="40"/>
      <c r="L793" s="44"/>
      <c r="M793" s="216"/>
      <c r="N793" s="217"/>
      <c r="O793" s="84"/>
      <c r="P793" s="84"/>
      <c r="Q793" s="84"/>
      <c r="R793" s="84"/>
      <c r="S793" s="84"/>
      <c r="T793" s="85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T793" s="17" t="s">
        <v>153</v>
      </c>
      <c r="AU793" s="17" t="s">
        <v>78</v>
      </c>
    </row>
    <row r="794" spans="1:47" s="2" customFormat="1" ht="12">
      <c r="A794" s="38"/>
      <c r="B794" s="39"/>
      <c r="C794" s="40"/>
      <c r="D794" s="218" t="s">
        <v>155</v>
      </c>
      <c r="E794" s="40"/>
      <c r="F794" s="219" t="s">
        <v>1261</v>
      </c>
      <c r="G794" s="40"/>
      <c r="H794" s="40"/>
      <c r="I794" s="215"/>
      <c r="J794" s="40"/>
      <c r="K794" s="40"/>
      <c r="L794" s="44"/>
      <c r="M794" s="216"/>
      <c r="N794" s="217"/>
      <c r="O794" s="84"/>
      <c r="P794" s="84"/>
      <c r="Q794" s="84"/>
      <c r="R794" s="84"/>
      <c r="S794" s="84"/>
      <c r="T794" s="85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T794" s="17" t="s">
        <v>155</v>
      </c>
      <c r="AU794" s="17" t="s">
        <v>78</v>
      </c>
    </row>
    <row r="795" spans="1:65" s="2" customFormat="1" ht="24.15" customHeight="1">
      <c r="A795" s="38"/>
      <c r="B795" s="39"/>
      <c r="C795" s="242" t="s">
        <v>932</v>
      </c>
      <c r="D795" s="242" t="s">
        <v>228</v>
      </c>
      <c r="E795" s="243" t="s">
        <v>1262</v>
      </c>
      <c r="F795" s="244" t="s">
        <v>1263</v>
      </c>
      <c r="G795" s="245" t="s">
        <v>190</v>
      </c>
      <c r="H795" s="246">
        <v>17.25</v>
      </c>
      <c r="I795" s="247"/>
      <c r="J795" s="248">
        <f>ROUND(I795*H795,2)</f>
        <v>0</v>
      </c>
      <c r="K795" s="244" t="s">
        <v>151</v>
      </c>
      <c r="L795" s="249"/>
      <c r="M795" s="250" t="s">
        <v>19</v>
      </c>
      <c r="N795" s="251" t="s">
        <v>40</v>
      </c>
      <c r="O795" s="84"/>
      <c r="P795" s="209">
        <f>O795*H795</f>
        <v>0</v>
      </c>
      <c r="Q795" s="209">
        <v>0.00064</v>
      </c>
      <c r="R795" s="209">
        <f>Q795*H795</f>
        <v>0.011040000000000001</v>
      </c>
      <c r="S795" s="209">
        <v>0</v>
      </c>
      <c r="T795" s="210">
        <f>S795*H795</f>
        <v>0</v>
      </c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R795" s="211" t="s">
        <v>345</v>
      </c>
      <c r="AT795" s="211" t="s">
        <v>228</v>
      </c>
      <c r="AU795" s="211" t="s">
        <v>78</v>
      </c>
      <c r="AY795" s="17" t="s">
        <v>144</v>
      </c>
      <c r="BE795" s="212">
        <f>IF(N795="základní",J795,0)</f>
        <v>0</v>
      </c>
      <c r="BF795" s="212">
        <f>IF(N795="snížená",J795,0)</f>
        <v>0</v>
      </c>
      <c r="BG795" s="212">
        <f>IF(N795="zákl. přenesená",J795,0)</f>
        <v>0</v>
      </c>
      <c r="BH795" s="212">
        <f>IF(N795="sníž. přenesená",J795,0)</f>
        <v>0</v>
      </c>
      <c r="BI795" s="212">
        <f>IF(N795="nulová",J795,0)</f>
        <v>0</v>
      </c>
      <c r="BJ795" s="17" t="s">
        <v>74</v>
      </c>
      <c r="BK795" s="212">
        <f>ROUND(I795*H795,2)</f>
        <v>0</v>
      </c>
      <c r="BL795" s="17" t="s">
        <v>242</v>
      </c>
      <c r="BM795" s="211" t="s">
        <v>1264</v>
      </c>
    </row>
    <row r="796" spans="1:47" s="2" customFormat="1" ht="12">
      <c r="A796" s="38"/>
      <c r="B796" s="39"/>
      <c r="C796" s="40"/>
      <c r="D796" s="213" t="s">
        <v>153</v>
      </c>
      <c r="E796" s="40"/>
      <c r="F796" s="214" t="s">
        <v>1263</v>
      </c>
      <c r="G796" s="40"/>
      <c r="H796" s="40"/>
      <c r="I796" s="215"/>
      <c r="J796" s="40"/>
      <c r="K796" s="40"/>
      <c r="L796" s="44"/>
      <c r="M796" s="216"/>
      <c r="N796" s="217"/>
      <c r="O796" s="84"/>
      <c r="P796" s="84"/>
      <c r="Q796" s="84"/>
      <c r="R796" s="84"/>
      <c r="S796" s="84"/>
      <c r="T796" s="85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T796" s="17" t="s">
        <v>153</v>
      </c>
      <c r="AU796" s="17" t="s">
        <v>78</v>
      </c>
    </row>
    <row r="797" spans="1:51" s="13" customFormat="1" ht="12">
      <c r="A797" s="13"/>
      <c r="B797" s="220"/>
      <c r="C797" s="221"/>
      <c r="D797" s="213" t="s">
        <v>157</v>
      </c>
      <c r="E797" s="221"/>
      <c r="F797" s="223" t="s">
        <v>1265</v>
      </c>
      <c r="G797" s="221"/>
      <c r="H797" s="224">
        <v>17.25</v>
      </c>
      <c r="I797" s="225"/>
      <c r="J797" s="221"/>
      <c r="K797" s="221"/>
      <c r="L797" s="226"/>
      <c r="M797" s="227"/>
      <c r="N797" s="228"/>
      <c r="O797" s="228"/>
      <c r="P797" s="228"/>
      <c r="Q797" s="228"/>
      <c r="R797" s="228"/>
      <c r="S797" s="228"/>
      <c r="T797" s="22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0" t="s">
        <v>157</v>
      </c>
      <c r="AU797" s="230" t="s">
        <v>78</v>
      </c>
      <c r="AV797" s="13" t="s">
        <v>78</v>
      </c>
      <c r="AW797" s="13" t="s">
        <v>4</v>
      </c>
      <c r="AX797" s="13" t="s">
        <v>74</v>
      </c>
      <c r="AY797" s="230" t="s">
        <v>144</v>
      </c>
    </row>
    <row r="798" spans="1:65" s="2" customFormat="1" ht="33" customHeight="1">
      <c r="A798" s="38"/>
      <c r="B798" s="39"/>
      <c r="C798" s="200" t="s">
        <v>1266</v>
      </c>
      <c r="D798" s="200" t="s">
        <v>147</v>
      </c>
      <c r="E798" s="201" t="s">
        <v>1267</v>
      </c>
      <c r="F798" s="202" t="s">
        <v>1268</v>
      </c>
      <c r="G798" s="203" t="s">
        <v>190</v>
      </c>
      <c r="H798" s="204">
        <v>276</v>
      </c>
      <c r="I798" s="205"/>
      <c r="J798" s="206">
        <f>ROUND(I798*H798,2)</f>
        <v>0</v>
      </c>
      <c r="K798" s="202" t="s">
        <v>151</v>
      </c>
      <c r="L798" s="44"/>
      <c r="M798" s="207" t="s">
        <v>19</v>
      </c>
      <c r="N798" s="208" t="s">
        <v>40</v>
      </c>
      <c r="O798" s="84"/>
      <c r="P798" s="209">
        <f>O798*H798</f>
        <v>0</v>
      </c>
      <c r="Q798" s="209">
        <v>0</v>
      </c>
      <c r="R798" s="209">
        <f>Q798*H798</f>
        <v>0</v>
      </c>
      <c r="S798" s="209">
        <v>0</v>
      </c>
      <c r="T798" s="210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11" t="s">
        <v>242</v>
      </c>
      <c r="AT798" s="211" t="s">
        <v>147</v>
      </c>
      <c r="AU798" s="211" t="s">
        <v>78</v>
      </c>
      <c r="AY798" s="17" t="s">
        <v>144</v>
      </c>
      <c r="BE798" s="212">
        <f>IF(N798="základní",J798,0)</f>
        <v>0</v>
      </c>
      <c r="BF798" s="212">
        <f>IF(N798="snížená",J798,0)</f>
        <v>0</v>
      </c>
      <c r="BG798" s="212">
        <f>IF(N798="zákl. přenesená",J798,0)</f>
        <v>0</v>
      </c>
      <c r="BH798" s="212">
        <f>IF(N798="sníž. přenesená",J798,0)</f>
        <v>0</v>
      </c>
      <c r="BI798" s="212">
        <f>IF(N798="nulová",J798,0)</f>
        <v>0</v>
      </c>
      <c r="BJ798" s="17" t="s">
        <v>74</v>
      </c>
      <c r="BK798" s="212">
        <f>ROUND(I798*H798,2)</f>
        <v>0</v>
      </c>
      <c r="BL798" s="17" t="s">
        <v>242</v>
      </c>
      <c r="BM798" s="211" t="s">
        <v>1269</v>
      </c>
    </row>
    <row r="799" spans="1:47" s="2" customFormat="1" ht="12">
      <c r="A799" s="38"/>
      <c r="B799" s="39"/>
      <c r="C799" s="40"/>
      <c r="D799" s="213" t="s">
        <v>153</v>
      </c>
      <c r="E799" s="40"/>
      <c r="F799" s="214" t="s">
        <v>1270</v>
      </c>
      <c r="G799" s="40"/>
      <c r="H799" s="40"/>
      <c r="I799" s="215"/>
      <c r="J799" s="40"/>
      <c r="K799" s="40"/>
      <c r="L799" s="44"/>
      <c r="M799" s="216"/>
      <c r="N799" s="217"/>
      <c r="O799" s="84"/>
      <c r="P799" s="84"/>
      <c r="Q799" s="84"/>
      <c r="R799" s="84"/>
      <c r="S799" s="84"/>
      <c r="T799" s="85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T799" s="17" t="s">
        <v>153</v>
      </c>
      <c r="AU799" s="17" t="s">
        <v>78</v>
      </c>
    </row>
    <row r="800" spans="1:47" s="2" customFormat="1" ht="12">
      <c r="A800" s="38"/>
      <c r="B800" s="39"/>
      <c r="C800" s="40"/>
      <c r="D800" s="218" t="s">
        <v>155</v>
      </c>
      <c r="E800" s="40"/>
      <c r="F800" s="219" t="s">
        <v>1271</v>
      </c>
      <c r="G800" s="40"/>
      <c r="H800" s="40"/>
      <c r="I800" s="215"/>
      <c r="J800" s="40"/>
      <c r="K800" s="40"/>
      <c r="L800" s="44"/>
      <c r="M800" s="216"/>
      <c r="N800" s="217"/>
      <c r="O800" s="84"/>
      <c r="P800" s="84"/>
      <c r="Q800" s="84"/>
      <c r="R800" s="84"/>
      <c r="S800" s="84"/>
      <c r="T800" s="85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T800" s="17" t="s">
        <v>155</v>
      </c>
      <c r="AU800" s="17" t="s">
        <v>78</v>
      </c>
    </row>
    <row r="801" spans="1:65" s="2" customFormat="1" ht="24.15" customHeight="1">
      <c r="A801" s="38"/>
      <c r="B801" s="39"/>
      <c r="C801" s="242" t="s">
        <v>938</v>
      </c>
      <c r="D801" s="242" t="s">
        <v>228</v>
      </c>
      <c r="E801" s="243" t="s">
        <v>1272</v>
      </c>
      <c r="F801" s="244" t="s">
        <v>1273</v>
      </c>
      <c r="G801" s="245" t="s">
        <v>190</v>
      </c>
      <c r="H801" s="246">
        <v>317.4</v>
      </c>
      <c r="I801" s="247"/>
      <c r="J801" s="248">
        <f>ROUND(I801*H801,2)</f>
        <v>0</v>
      </c>
      <c r="K801" s="244" t="s">
        <v>151</v>
      </c>
      <c r="L801" s="249"/>
      <c r="M801" s="250" t="s">
        <v>19</v>
      </c>
      <c r="N801" s="251" t="s">
        <v>40</v>
      </c>
      <c r="O801" s="84"/>
      <c r="P801" s="209">
        <f>O801*H801</f>
        <v>0</v>
      </c>
      <c r="Q801" s="209">
        <v>0.00016</v>
      </c>
      <c r="R801" s="209">
        <f>Q801*H801</f>
        <v>0.050784</v>
      </c>
      <c r="S801" s="209">
        <v>0</v>
      </c>
      <c r="T801" s="210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211" t="s">
        <v>345</v>
      </c>
      <c r="AT801" s="211" t="s">
        <v>228</v>
      </c>
      <c r="AU801" s="211" t="s">
        <v>78</v>
      </c>
      <c r="AY801" s="17" t="s">
        <v>144</v>
      </c>
      <c r="BE801" s="212">
        <f>IF(N801="základní",J801,0)</f>
        <v>0</v>
      </c>
      <c r="BF801" s="212">
        <f>IF(N801="snížená",J801,0)</f>
        <v>0</v>
      </c>
      <c r="BG801" s="212">
        <f>IF(N801="zákl. přenesená",J801,0)</f>
        <v>0</v>
      </c>
      <c r="BH801" s="212">
        <f>IF(N801="sníž. přenesená",J801,0)</f>
        <v>0</v>
      </c>
      <c r="BI801" s="212">
        <f>IF(N801="nulová",J801,0)</f>
        <v>0</v>
      </c>
      <c r="BJ801" s="17" t="s">
        <v>74</v>
      </c>
      <c r="BK801" s="212">
        <f>ROUND(I801*H801,2)</f>
        <v>0</v>
      </c>
      <c r="BL801" s="17" t="s">
        <v>242</v>
      </c>
      <c r="BM801" s="211" t="s">
        <v>1274</v>
      </c>
    </row>
    <row r="802" spans="1:47" s="2" customFormat="1" ht="12">
      <c r="A802" s="38"/>
      <c r="B802" s="39"/>
      <c r="C802" s="40"/>
      <c r="D802" s="213" t="s">
        <v>153</v>
      </c>
      <c r="E802" s="40"/>
      <c r="F802" s="214" t="s">
        <v>1273</v>
      </c>
      <c r="G802" s="40"/>
      <c r="H802" s="40"/>
      <c r="I802" s="215"/>
      <c r="J802" s="40"/>
      <c r="K802" s="40"/>
      <c r="L802" s="44"/>
      <c r="M802" s="216"/>
      <c r="N802" s="217"/>
      <c r="O802" s="84"/>
      <c r="P802" s="84"/>
      <c r="Q802" s="84"/>
      <c r="R802" s="84"/>
      <c r="S802" s="84"/>
      <c r="T802" s="85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T802" s="17" t="s">
        <v>153</v>
      </c>
      <c r="AU802" s="17" t="s">
        <v>78</v>
      </c>
    </row>
    <row r="803" spans="1:51" s="13" customFormat="1" ht="12">
      <c r="A803" s="13"/>
      <c r="B803" s="220"/>
      <c r="C803" s="221"/>
      <c r="D803" s="213" t="s">
        <v>157</v>
      </c>
      <c r="E803" s="222" t="s">
        <v>19</v>
      </c>
      <c r="F803" s="223" t="s">
        <v>1275</v>
      </c>
      <c r="G803" s="221"/>
      <c r="H803" s="224">
        <v>276</v>
      </c>
      <c r="I803" s="225"/>
      <c r="J803" s="221"/>
      <c r="K803" s="221"/>
      <c r="L803" s="226"/>
      <c r="M803" s="227"/>
      <c r="N803" s="228"/>
      <c r="O803" s="228"/>
      <c r="P803" s="228"/>
      <c r="Q803" s="228"/>
      <c r="R803" s="228"/>
      <c r="S803" s="228"/>
      <c r="T803" s="22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0" t="s">
        <v>157</v>
      </c>
      <c r="AU803" s="230" t="s">
        <v>78</v>
      </c>
      <c r="AV803" s="13" t="s">
        <v>78</v>
      </c>
      <c r="AW803" s="13" t="s">
        <v>32</v>
      </c>
      <c r="AX803" s="13" t="s">
        <v>69</v>
      </c>
      <c r="AY803" s="230" t="s">
        <v>144</v>
      </c>
    </row>
    <row r="804" spans="1:51" s="14" customFormat="1" ht="12">
      <c r="A804" s="14"/>
      <c r="B804" s="231"/>
      <c r="C804" s="232"/>
      <c r="D804" s="213" t="s">
        <v>157</v>
      </c>
      <c r="E804" s="233" t="s">
        <v>19</v>
      </c>
      <c r="F804" s="234" t="s">
        <v>159</v>
      </c>
      <c r="G804" s="232"/>
      <c r="H804" s="235">
        <v>276</v>
      </c>
      <c r="I804" s="236"/>
      <c r="J804" s="232"/>
      <c r="K804" s="232"/>
      <c r="L804" s="237"/>
      <c r="M804" s="238"/>
      <c r="N804" s="239"/>
      <c r="O804" s="239"/>
      <c r="P804" s="239"/>
      <c r="Q804" s="239"/>
      <c r="R804" s="239"/>
      <c r="S804" s="239"/>
      <c r="T804" s="24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1" t="s">
        <v>157</v>
      </c>
      <c r="AU804" s="241" t="s">
        <v>78</v>
      </c>
      <c r="AV804" s="14" t="s">
        <v>152</v>
      </c>
      <c r="AW804" s="14" t="s">
        <v>32</v>
      </c>
      <c r="AX804" s="14" t="s">
        <v>74</v>
      </c>
      <c r="AY804" s="241" t="s">
        <v>144</v>
      </c>
    </row>
    <row r="805" spans="1:51" s="13" customFormat="1" ht="12">
      <c r="A805" s="13"/>
      <c r="B805" s="220"/>
      <c r="C805" s="221"/>
      <c r="D805" s="213" t="s">
        <v>157</v>
      </c>
      <c r="E805" s="221"/>
      <c r="F805" s="223" t="s">
        <v>1276</v>
      </c>
      <c r="G805" s="221"/>
      <c r="H805" s="224">
        <v>317.4</v>
      </c>
      <c r="I805" s="225"/>
      <c r="J805" s="221"/>
      <c r="K805" s="221"/>
      <c r="L805" s="226"/>
      <c r="M805" s="227"/>
      <c r="N805" s="228"/>
      <c r="O805" s="228"/>
      <c r="P805" s="228"/>
      <c r="Q805" s="228"/>
      <c r="R805" s="228"/>
      <c r="S805" s="228"/>
      <c r="T805" s="229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0" t="s">
        <v>157</v>
      </c>
      <c r="AU805" s="230" t="s">
        <v>78</v>
      </c>
      <c r="AV805" s="13" t="s">
        <v>78</v>
      </c>
      <c r="AW805" s="13" t="s">
        <v>4</v>
      </c>
      <c r="AX805" s="13" t="s">
        <v>74</v>
      </c>
      <c r="AY805" s="230" t="s">
        <v>144</v>
      </c>
    </row>
    <row r="806" spans="1:65" s="2" customFormat="1" ht="16.5" customHeight="1">
      <c r="A806" s="38"/>
      <c r="B806" s="39"/>
      <c r="C806" s="200" t="s">
        <v>1277</v>
      </c>
      <c r="D806" s="200" t="s">
        <v>147</v>
      </c>
      <c r="E806" s="201" t="s">
        <v>1278</v>
      </c>
      <c r="F806" s="202" t="s">
        <v>650</v>
      </c>
      <c r="G806" s="203" t="s">
        <v>495</v>
      </c>
      <c r="H806" s="204">
        <v>1</v>
      </c>
      <c r="I806" s="205"/>
      <c r="J806" s="206">
        <f>ROUND(I806*H806,2)</f>
        <v>0</v>
      </c>
      <c r="K806" s="202" t="s">
        <v>19</v>
      </c>
      <c r="L806" s="44"/>
      <c r="M806" s="207" t="s">
        <v>19</v>
      </c>
      <c r="N806" s="208" t="s">
        <v>40</v>
      </c>
      <c r="O806" s="84"/>
      <c r="P806" s="209">
        <f>O806*H806</f>
        <v>0</v>
      </c>
      <c r="Q806" s="209">
        <v>0</v>
      </c>
      <c r="R806" s="209">
        <f>Q806*H806</f>
        <v>0</v>
      </c>
      <c r="S806" s="209">
        <v>0</v>
      </c>
      <c r="T806" s="210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11" t="s">
        <v>242</v>
      </c>
      <c r="AT806" s="211" t="s">
        <v>147</v>
      </c>
      <c r="AU806" s="211" t="s">
        <v>78</v>
      </c>
      <c r="AY806" s="17" t="s">
        <v>144</v>
      </c>
      <c r="BE806" s="212">
        <f>IF(N806="základní",J806,0)</f>
        <v>0</v>
      </c>
      <c r="BF806" s="212">
        <f>IF(N806="snížená",J806,0)</f>
        <v>0</v>
      </c>
      <c r="BG806" s="212">
        <f>IF(N806="zákl. přenesená",J806,0)</f>
        <v>0</v>
      </c>
      <c r="BH806" s="212">
        <f>IF(N806="sníž. přenesená",J806,0)</f>
        <v>0</v>
      </c>
      <c r="BI806" s="212">
        <f>IF(N806="nulová",J806,0)</f>
        <v>0</v>
      </c>
      <c r="BJ806" s="17" t="s">
        <v>74</v>
      </c>
      <c r="BK806" s="212">
        <f>ROUND(I806*H806,2)</f>
        <v>0</v>
      </c>
      <c r="BL806" s="17" t="s">
        <v>242</v>
      </c>
      <c r="BM806" s="211" t="s">
        <v>1279</v>
      </c>
    </row>
    <row r="807" spans="1:47" s="2" customFormat="1" ht="12">
      <c r="A807" s="38"/>
      <c r="B807" s="39"/>
      <c r="C807" s="40"/>
      <c r="D807" s="213" t="s">
        <v>153</v>
      </c>
      <c r="E807" s="40"/>
      <c r="F807" s="214" t="s">
        <v>650</v>
      </c>
      <c r="G807" s="40"/>
      <c r="H807" s="40"/>
      <c r="I807" s="215"/>
      <c r="J807" s="40"/>
      <c r="K807" s="40"/>
      <c r="L807" s="44"/>
      <c r="M807" s="216"/>
      <c r="N807" s="217"/>
      <c r="O807" s="84"/>
      <c r="P807" s="84"/>
      <c r="Q807" s="84"/>
      <c r="R807" s="84"/>
      <c r="S807" s="84"/>
      <c r="T807" s="85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T807" s="17" t="s">
        <v>153</v>
      </c>
      <c r="AU807" s="17" t="s">
        <v>78</v>
      </c>
    </row>
    <row r="808" spans="1:63" s="12" customFormat="1" ht="22.8" customHeight="1">
      <c r="A808" s="12"/>
      <c r="B808" s="184"/>
      <c r="C808" s="185"/>
      <c r="D808" s="186" t="s">
        <v>68</v>
      </c>
      <c r="E808" s="198" t="s">
        <v>1280</v>
      </c>
      <c r="F808" s="198" t="s">
        <v>1281</v>
      </c>
      <c r="G808" s="185"/>
      <c r="H808" s="185"/>
      <c r="I808" s="188"/>
      <c r="J808" s="199">
        <f>BK808</f>
        <v>0</v>
      </c>
      <c r="K808" s="185"/>
      <c r="L808" s="190"/>
      <c r="M808" s="191"/>
      <c r="N808" s="192"/>
      <c r="O808" s="192"/>
      <c r="P808" s="193">
        <f>SUM(P809:P830)</f>
        <v>0</v>
      </c>
      <c r="Q808" s="192"/>
      <c r="R808" s="193">
        <f>SUM(R809:R830)</f>
        <v>0</v>
      </c>
      <c r="S808" s="192"/>
      <c r="T808" s="194">
        <f>SUM(T809:T830)</f>
        <v>0</v>
      </c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R808" s="195" t="s">
        <v>78</v>
      </c>
      <c r="AT808" s="196" t="s">
        <v>68</v>
      </c>
      <c r="AU808" s="196" t="s">
        <v>74</v>
      </c>
      <c r="AY808" s="195" t="s">
        <v>144</v>
      </c>
      <c r="BK808" s="197">
        <f>SUM(BK809:BK830)</f>
        <v>0</v>
      </c>
    </row>
    <row r="809" spans="1:65" s="2" customFormat="1" ht="16.5" customHeight="1">
      <c r="A809" s="38"/>
      <c r="B809" s="39"/>
      <c r="C809" s="200" t="s">
        <v>944</v>
      </c>
      <c r="D809" s="200" t="s">
        <v>147</v>
      </c>
      <c r="E809" s="201" t="s">
        <v>1282</v>
      </c>
      <c r="F809" s="202" t="s">
        <v>1283</v>
      </c>
      <c r="G809" s="203" t="s">
        <v>218</v>
      </c>
      <c r="H809" s="204">
        <v>5</v>
      </c>
      <c r="I809" s="205"/>
      <c r="J809" s="206">
        <f>ROUND(I809*H809,2)</f>
        <v>0</v>
      </c>
      <c r="K809" s="202" t="s">
        <v>19</v>
      </c>
      <c r="L809" s="44"/>
      <c r="M809" s="207" t="s">
        <v>19</v>
      </c>
      <c r="N809" s="208" t="s">
        <v>40</v>
      </c>
      <c r="O809" s="84"/>
      <c r="P809" s="209">
        <f>O809*H809</f>
        <v>0</v>
      </c>
      <c r="Q809" s="209">
        <v>0</v>
      </c>
      <c r="R809" s="209">
        <f>Q809*H809</f>
        <v>0</v>
      </c>
      <c r="S809" s="209">
        <v>0</v>
      </c>
      <c r="T809" s="210">
        <f>S809*H809</f>
        <v>0</v>
      </c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R809" s="211" t="s">
        <v>242</v>
      </c>
      <c r="AT809" s="211" t="s">
        <v>147</v>
      </c>
      <c r="AU809" s="211" t="s">
        <v>78</v>
      </c>
      <c r="AY809" s="17" t="s">
        <v>144</v>
      </c>
      <c r="BE809" s="212">
        <f>IF(N809="základní",J809,0)</f>
        <v>0</v>
      </c>
      <c r="BF809" s="212">
        <f>IF(N809="snížená",J809,0)</f>
        <v>0</v>
      </c>
      <c r="BG809" s="212">
        <f>IF(N809="zákl. přenesená",J809,0)</f>
        <v>0</v>
      </c>
      <c r="BH809" s="212">
        <f>IF(N809="sníž. přenesená",J809,0)</f>
        <v>0</v>
      </c>
      <c r="BI809" s="212">
        <f>IF(N809="nulová",J809,0)</f>
        <v>0</v>
      </c>
      <c r="BJ809" s="17" t="s">
        <v>74</v>
      </c>
      <c r="BK809" s="212">
        <f>ROUND(I809*H809,2)</f>
        <v>0</v>
      </c>
      <c r="BL809" s="17" t="s">
        <v>242</v>
      </c>
      <c r="BM809" s="211" t="s">
        <v>1284</v>
      </c>
    </row>
    <row r="810" spans="1:47" s="2" customFormat="1" ht="12">
      <c r="A810" s="38"/>
      <c r="B810" s="39"/>
      <c r="C810" s="40"/>
      <c r="D810" s="213" t="s">
        <v>153</v>
      </c>
      <c r="E810" s="40"/>
      <c r="F810" s="214" t="s">
        <v>1283</v>
      </c>
      <c r="G810" s="40"/>
      <c r="H810" s="40"/>
      <c r="I810" s="215"/>
      <c r="J810" s="40"/>
      <c r="K810" s="40"/>
      <c r="L810" s="44"/>
      <c r="M810" s="216"/>
      <c r="N810" s="217"/>
      <c r="O810" s="84"/>
      <c r="P810" s="84"/>
      <c r="Q810" s="84"/>
      <c r="R810" s="84"/>
      <c r="S810" s="84"/>
      <c r="T810" s="85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T810" s="17" t="s">
        <v>153</v>
      </c>
      <c r="AU810" s="17" t="s">
        <v>78</v>
      </c>
    </row>
    <row r="811" spans="1:65" s="2" customFormat="1" ht="24.15" customHeight="1">
      <c r="A811" s="38"/>
      <c r="B811" s="39"/>
      <c r="C811" s="200" t="s">
        <v>1285</v>
      </c>
      <c r="D811" s="200" t="s">
        <v>147</v>
      </c>
      <c r="E811" s="201" t="s">
        <v>1286</v>
      </c>
      <c r="F811" s="202" t="s">
        <v>1287</v>
      </c>
      <c r="G811" s="203" t="s">
        <v>218</v>
      </c>
      <c r="H811" s="204">
        <v>1558</v>
      </c>
      <c r="I811" s="205"/>
      <c r="J811" s="206">
        <f>ROUND(I811*H811,2)</f>
        <v>0</v>
      </c>
      <c r="K811" s="202" t="s">
        <v>151</v>
      </c>
      <c r="L811" s="44"/>
      <c r="M811" s="207" t="s">
        <v>19</v>
      </c>
      <c r="N811" s="208" t="s">
        <v>40</v>
      </c>
      <c r="O811" s="84"/>
      <c r="P811" s="209">
        <f>O811*H811</f>
        <v>0</v>
      </c>
      <c r="Q811" s="209">
        <v>0</v>
      </c>
      <c r="R811" s="209">
        <f>Q811*H811</f>
        <v>0</v>
      </c>
      <c r="S811" s="209">
        <v>0</v>
      </c>
      <c r="T811" s="210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11" t="s">
        <v>242</v>
      </c>
      <c r="AT811" s="211" t="s">
        <v>147</v>
      </c>
      <c r="AU811" s="211" t="s">
        <v>78</v>
      </c>
      <c r="AY811" s="17" t="s">
        <v>144</v>
      </c>
      <c r="BE811" s="212">
        <f>IF(N811="základní",J811,0)</f>
        <v>0</v>
      </c>
      <c r="BF811" s="212">
        <f>IF(N811="snížená",J811,0)</f>
        <v>0</v>
      </c>
      <c r="BG811" s="212">
        <f>IF(N811="zákl. přenesená",J811,0)</f>
        <v>0</v>
      </c>
      <c r="BH811" s="212">
        <f>IF(N811="sníž. přenesená",J811,0)</f>
        <v>0</v>
      </c>
      <c r="BI811" s="212">
        <f>IF(N811="nulová",J811,0)</f>
        <v>0</v>
      </c>
      <c r="BJ811" s="17" t="s">
        <v>74</v>
      </c>
      <c r="BK811" s="212">
        <f>ROUND(I811*H811,2)</f>
        <v>0</v>
      </c>
      <c r="BL811" s="17" t="s">
        <v>242</v>
      </c>
      <c r="BM811" s="211" t="s">
        <v>1288</v>
      </c>
    </row>
    <row r="812" spans="1:47" s="2" customFormat="1" ht="12">
      <c r="A812" s="38"/>
      <c r="B812" s="39"/>
      <c r="C812" s="40"/>
      <c r="D812" s="213" t="s">
        <v>153</v>
      </c>
      <c r="E812" s="40"/>
      <c r="F812" s="214" t="s">
        <v>1289</v>
      </c>
      <c r="G812" s="40"/>
      <c r="H812" s="40"/>
      <c r="I812" s="215"/>
      <c r="J812" s="40"/>
      <c r="K812" s="40"/>
      <c r="L812" s="44"/>
      <c r="M812" s="216"/>
      <c r="N812" s="217"/>
      <c r="O812" s="84"/>
      <c r="P812" s="84"/>
      <c r="Q812" s="84"/>
      <c r="R812" s="84"/>
      <c r="S812" s="84"/>
      <c r="T812" s="85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T812" s="17" t="s">
        <v>153</v>
      </c>
      <c r="AU812" s="17" t="s">
        <v>78</v>
      </c>
    </row>
    <row r="813" spans="1:47" s="2" customFormat="1" ht="12">
      <c r="A813" s="38"/>
      <c r="B813" s="39"/>
      <c r="C813" s="40"/>
      <c r="D813" s="218" t="s">
        <v>155</v>
      </c>
      <c r="E813" s="40"/>
      <c r="F813" s="219" t="s">
        <v>1290</v>
      </c>
      <c r="G813" s="40"/>
      <c r="H813" s="40"/>
      <c r="I813" s="215"/>
      <c r="J813" s="40"/>
      <c r="K813" s="40"/>
      <c r="L813" s="44"/>
      <c r="M813" s="216"/>
      <c r="N813" s="217"/>
      <c r="O813" s="84"/>
      <c r="P813" s="84"/>
      <c r="Q813" s="84"/>
      <c r="R813" s="84"/>
      <c r="S813" s="84"/>
      <c r="T813" s="85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T813" s="17" t="s">
        <v>155</v>
      </c>
      <c r="AU813" s="17" t="s">
        <v>78</v>
      </c>
    </row>
    <row r="814" spans="1:51" s="13" customFormat="1" ht="12">
      <c r="A814" s="13"/>
      <c r="B814" s="220"/>
      <c r="C814" s="221"/>
      <c r="D814" s="213" t="s">
        <v>157</v>
      </c>
      <c r="E814" s="222" t="s">
        <v>19</v>
      </c>
      <c r="F814" s="223" t="s">
        <v>1291</v>
      </c>
      <c r="G814" s="221"/>
      <c r="H814" s="224">
        <v>1558</v>
      </c>
      <c r="I814" s="225"/>
      <c r="J814" s="221"/>
      <c r="K814" s="221"/>
      <c r="L814" s="226"/>
      <c r="M814" s="227"/>
      <c r="N814" s="228"/>
      <c r="O814" s="228"/>
      <c r="P814" s="228"/>
      <c r="Q814" s="228"/>
      <c r="R814" s="228"/>
      <c r="S814" s="228"/>
      <c r="T814" s="229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0" t="s">
        <v>157</v>
      </c>
      <c r="AU814" s="230" t="s">
        <v>78</v>
      </c>
      <c r="AV814" s="13" t="s">
        <v>78</v>
      </c>
      <c r="AW814" s="13" t="s">
        <v>32</v>
      </c>
      <c r="AX814" s="13" t="s">
        <v>69</v>
      </c>
      <c r="AY814" s="230" t="s">
        <v>144</v>
      </c>
    </row>
    <row r="815" spans="1:51" s="14" customFormat="1" ht="12">
      <c r="A815" s="14"/>
      <c r="B815" s="231"/>
      <c r="C815" s="232"/>
      <c r="D815" s="213" t="s">
        <v>157</v>
      </c>
      <c r="E815" s="233" t="s">
        <v>19</v>
      </c>
      <c r="F815" s="234" t="s">
        <v>159</v>
      </c>
      <c r="G815" s="232"/>
      <c r="H815" s="235">
        <v>1558</v>
      </c>
      <c r="I815" s="236"/>
      <c r="J815" s="232"/>
      <c r="K815" s="232"/>
      <c r="L815" s="237"/>
      <c r="M815" s="238"/>
      <c r="N815" s="239"/>
      <c r="O815" s="239"/>
      <c r="P815" s="239"/>
      <c r="Q815" s="239"/>
      <c r="R815" s="239"/>
      <c r="S815" s="239"/>
      <c r="T815" s="240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1" t="s">
        <v>157</v>
      </c>
      <c r="AU815" s="241" t="s">
        <v>78</v>
      </c>
      <c r="AV815" s="14" t="s">
        <v>152</v>
      </c>
      <c r="AW815" s="14" t="s">
        <v>32</v>
      </c>
      <c r="AX815" s="14" t="s">
        <v>74</v>
      </c>
      <c r="AY815" s="241" t="s">
        <v>144</v>
      </c>
    </row>
    <row r="816" spans="1:65" s="2" customFormat="1" ht="24.15" customHeight="1">
      <c r="A816" s="38"/>
      <c r="B816" s="39"/>
      <c r="C816" s="200" t="s">
        <v>954</v>
      </c>
      <c r="D816" s="200" t="s">
        <v>147</v>
      </c>
      <c r="E816" s="201" t="s">
        <v>1292</v>
      </c>
      <c r="F816" s="202" t="s">
        <v>1293</v>
      </c>
      <c r="G816" s="203" t="s">
        <v>218</v>
      </c>
      <c r="H816" s="204">
        <v>4</v>
      </c>
      <c r="I816" s="205"/>
      <c r="J816" s="206">
        <f>ROUND(I816*H816,2)</f>
        <v>0</v>
      </c>
      <c r="K816" s="202" t="s">
        <v>151</v>
      </c>
      <c r="L816" s="44"/>
      <c r="M816" s="207" t="s">
        <v>19</v>
      </c>
      <c r="N816" s="208" t="s">
        <v>40</v>
      </c>
      <c r="O816" s="84"/>
      <c r="P816" s="209">
        <f>O816*H816</f>
        <v>0</v>
      </c>
      <c r="Q816" s="209">
        <v>0</v>
      </c>
      <c r="R816" s="209">
        <f>Q816*H816</f>
        <v>0</v>
      </c>
      <c r="S816" s="209">
        <v>0</v>
      </c>
      <c r="T816" s="210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211" t="s">
        <v>242</v>
      </c>
      <c r="AT816" s="211" t="s">
        <v>147</v>
      </c>
      <c r="AU816" s="211" t="s">
        <v>78</v>
      </c>
      <c r="AY816" s="17" t="s">
        <v>144</v>
      </c>
      <c r="BE816" s="212">
        <f>IF(N816="základní",J816,0)</f>
        <v>0</v>
      </c>
      <c r="BF816" s="212">
        <f>IF(N816="snížená",J816,0)</f>
        <v>0</v>
      </c>
      <c r="BG816" s="212">
        <f>IF(N816="zákl. přenesená",J816,0)</f>
        <v>0</v>
      </c>
      <c r="BH816" s="212">
        <f>IF(N816="sníž. přenesená",J816,0)</f>
        <v>0</v>
      </c>
      <c r="BI816" s="212">
        <f>IF(N816="nulová",J816,0)</f>
        <v>0</v>
      </c>
      <c r="BJ816" s="17" t="s">
        <v>74</v>
      </c>
      <c r="BK816" s="212">
        <f>ROUND(I816*H816,2)</f>
        <v>0</v>
      </c>
      <c r="BL816" s="17" t="s">
        <v>242</v>
      </c>
      <c r="BM816" s="211" t="s">
        <v>1294</v>
      </c>
    </row>
    <row r="817" spans="1:47" s="2" customFormat="1" ht="12">
      <c r="A817" s="38"/>
      <c r="B817" s="39"/>
      <c r="C817" s="40"/>
      <c r="D817" s="213" t="s">
        <v>153</v>
      </c>
      <c r="E817" s="40"/>
      <c r="F817" s="214" t="s">
        <v>1295</v>
      </c>
      <c r="G817" s="40"/>
      <c r="H817" s="40"/>
      <c r="I817" s="215"/>
      <c r="J817" s="40"/>
      <c r="K817" s="40"/>
      <c r="L817" s="44"/>
      <c r="M817" s="216"/>
      <c r="N817" s="217"/>
      <c r="O817" s="84"/>
      <c r="P817" s="84"/>
      <c r="Q817" s="84"/>
      <c r="R817" s="84"/>
      <c r="S817" s="84"/>
      <c r="T817" s="85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T817" s="17" t="s">
        <v>153</v>
      </c>
      <c r="AU817" s="17" t="s">
        <v>78</v>
      </c>
    </row>
    <row r="818" spans="1:47" s="2" customFormat="1" ht="12">
      <c r="A818" s="38"/>
      <c r="B818" s="39"/>
      <c r="C818" s="40"/>
      <c r="D818" s="218" t="s">
        <v>155</v>
      </c>
      <c r="E818" s="40"/>
      <c r="F818" s="219" t="s">
        <v>1296</v>
      </c>
      <c r="G818" s="40"/>
      <c r="H818" s="40"/>
      <c r="I818" s="215"/>
      <c r="J818" s="40"/>
      <c r="K818" s="40"/>
      <c r="L818" s="44"/>
      <c r="M818" s="216"/>
      <c r="N818" s="217"/>
      <c r="O818" s="84"/>
      <c r="P818" s="84"/>
      <c r="Q818" s="84"/>
      <c r="R818" s="84"/>
      <c r="S818" s="84"/>
      <c r="T818" s="85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T818" s="17" t="s">
        <v>155</v>
      </c>
      <c r="AU818" s="17" t="s">
        <v>78</v>
      </c>
    </row>
    <row r="819" spans="1:65" s="2" customFormat="1" ht="24.15" customHeight="1">
      <c r="A819" s="38"/>
      <c r="B819" s="39"/>
      <c r="C819" s="200" t="s">
        <v>1297</v>
      </c>
      <c r="D819" s="200" t="s">
        <v>147</v>
      </c>
      <c r="E819" s="201" t="s">
        <v>1298</v>
      </c>
      <c r="F819" s="202" t="s">
        <v>1299</v>
      </c>
      <c r="G819" s="203" t="s">
        <v>218</v>
      </c>
      <c r="H819" s="204">
        <v>8</v>
      </c>
      <c r="I819" s="205"/>
      <c r="J819" s="206">
        <f>ROUND(I819*H819,2)</f>
        <v>0</v>
      </c>
      <c r="K819" s="202" t="s">
        <v>151</v>
      </c>
      <c r="L819" s="44"/>
      <c r="M819" s="207" t="s">
        <v>19</v>
      </c>
      <c r="N819" s="208" t="s">
        <v>40</v>
      </c>
      <c r="O819" s="84"/>
      <c r="P819" s="209">
        <f>O819*H819</f>
        <v>0</v>
      </c>
      <c r="Q819" s="209">
        <v>0</v>
      </c>
      <c r="R819" s="209">
        <f>Q819*H819</f>
        <v>0</v>
      </c>
      <c r="S819" s="209">
        <v>0</v>
      </c>
      <c r="T819" s="210">
        <f>S819*H819</f>
        <v>0</v>
      </c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R819" s="211" t="s">
        <v>242</v>
      </c>
      <c r="AT819" s="211" t="s">
        <v>147</v>
      </c>
      <c r="AU819" s="211" t="s">
        <v>78</v>
      </c>
      <c r="AY819" s="17" t="s">
        <v>144</v>
      </c>
      <c r="BE819" s="212">
        <f>IF(N819="základní",J819,0)</f>
        <v>0</v>
      </c>
      <c r="BF819" s="212">
        <f>IF(N819="snížená",J819,0)</f>
        <v>0</v>
      </c>
      <c r="BG819" s="212">
        <f>IF(N819="zákl. přenesená",J819,0)</f>
        <v>0</v>
      </c>
      <c r="BH819" s="212">
        <f>IF(N819="sníž. přenesená",J819,0)</f>
        <v>0</v>
      </c>
      <c r="BI819" s="212">
        <f>IF(N819="nulová",J819,0)</f>
        <v>0</v>
      </c>
      <c r="BJ819" s="17" t="s">
        <v>74</v>
      </c>
      <c r="BK819" s="212">
        <f>ROUND(I819*H819,2)</f>
        <v>0</v>
      </c>
      <c r="BL819" s="17" t="s">
        <v>242</v>
      </c>
      <c r="BM819" s="211" t="s">
        <v>1300</v>
      </c>
    </row>
    <row r="820" spans="1:47" s="2" customFormat="1" ht="12">
      <c r="A820" s="38"/>
      <c r="B820" s="39"/>
      <c r="C820" s="40"/>
      <c r="D820" s="213" t="s">
        <v>153</v>
      </c>
      <c r="E820" s="40"/>
      <c r="F820" s="214" t="s">
        <v>1301</v>
      </c>
      <c r="G820" s="40"/>
      <c r="H820" s="40"/>
      <c r="I820" s="215"/>
      <c r="J820" s="40"/>
      <c r="K820" s="40"/>
      <c r="L820" s="44"/>
      <c r="M820" s="216"/>
      <c r="N820" s="217"/>
      <c r="O820" s="84"/>
      <c r="P820" s="84"/>
      <c r="Q820" s="84"/>
      <c r="R820" s="84"/>
      <c r="S820" s="84"/>
      <c r="T820" s="85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T820" s="17" t="s">
        <v>153</v>
      </c>
      <c r="AU820" s="17" t="s">
        <v>78</v>
      </c>
    </row>
    <row r="821" spans="1:47" s="2" customFormat="1" ht="12">
      <c r="A821" s="38"/>
      <c r="B821" s="39"/>
      <c r="C821" s="40"/>
      <c r="D821" s="218" t="s">
        <v>155</v>
      </c>
      <c r="E821" s="40"/>
      <c r="F821" s="219" t="s">
        <v>1302</v>
      </c>
      <c r="G821" s="40"/>
      <c r="H821" s="40"/>
      <c r="I821" s="215"/>
      <c r="J821" s="40"/>
      <c r="K821" s="40"/>
      <c r="L821" s="44"/>
      <c r="M821" s="216"/>
      <c r="N821" s="217"/>
      <c r="O821" s="84"/>
      <c r="P821" s="84"/>
      <c r="Q821" s="84"/>
      <c r="R821" s="84"/>
      <c r="S821" s="84"/>
      <c r="T821" s="85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T821" s="17" t="s">
        <v>155</v>
      </c>
      <c r="AU821" s="17" t="s">
        <v>78</v>
      </c>
    </row>
    <row r="822" spans="1:65" s="2" customFormat="1" ht="24.15" customHeight="1">
      <c r="A822" s="38"/>
      <c r="B822" s="39"/>
      <c r="C822" s="200" t="s">
        <v>960</v>
      </c>
      <c r="D822" s="200" t="s">
        <v>147</v>
      </c>
      <c r="E822" s="201" t="s">
        <v>1303</v>
      </c>
      <c r="F822" s="202" t="s">
        <v>1304</v>
      </c>
      <c r="G822" s="203" t="s">
        <v>218</v>
      </c>
      <c r="H822" s="204">
        <v>6</v>
      </c>
      <c r="I822" s="205"/>
      <c r="J822" s="206">
        <f>ROUND(I822*H822,2)</f>
        <v>0</v>
      </c>
      <c r="K822" s="202" t="s">
        <v>151</v>
      </c>
      <c r="L822" s="44"/>
      <c r="M822" s="207" t="s">
        <v>19</v>
      </c>
      <c r="N822" s="208" t="s">
        <v>40</v>
      </c>
      <c r="O822" s="84"/>
      <c r="P822" s="209">
        <f>O822*H822</f>
        <v>0</v>
      </c>
      <c r="Q822" s="209">
        <v>0</v>
      </c>
      <c r="R822" s="209">
        <f>Q822*H822</f>
        <v>0</v>
      </c>
      <c r="S822" s="209">
        <v>0</v>
      </c>
      <c r="T822" s="210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11" t="s">
        <v>242</v>
      </c>
      <c r="AT822" s="211" t="s">
        <v>147</v>
      </c>
      <c r="AU822" s="211" t="s">
        <v>78</v>
      </c>
      <c r="AY822" s="17" t="s">
        <v>144</v>
      </c>
      <c r="BE822" s="212">
        <f>IF(N822="základní",J822,0)</f>
        <v>0</v>
      </c>
      <c r="BF822" s="212">
        <f>IF(N822="snížená",J822,0)</f>
        <v>0</v>
      </c>
      <c r="BG822" s="212">
        <f>IF(N822="zákl. přenesená",J822,0)</f>
        <v>0</v>
      </c>
      <c r="BH822" s="212">
        <f>IF(N822="sníž. přenesená",J822,0)</f>
        <v>0</v>
      </c>
      <c r="BI822" s="212">
        <f>IF(N822="nulová",J822,0)</f>
        <v>0</v>
      </c>
      <c r="BJ822" s="17" t="s">
        <v>74</v>
      </c>
      <c r="BK822" s="212">
        <f>ROUND(I822*H822,2)</f>
        <v>0</v>
      </c>
      <c r="BL822" s="17" t="s">
        <v>242</v>
      </c>
      <c r="BM822" s="211" t="s">
        <v>1305</v>
      </c>
    </row>
    <row r="823" spans="1:47" s="2" customFormat="1" ht="12">
      <c r="A823" s="38"/>
      <c r="B823" s="39"/>
      <c r="C823" s="40"/>
      <c r="D823" s="213" t="s">
        <v>153</v>
      </c>
      <c r="E823" s="40"/>
      <c r="F823" s="214" t="s">
        <v>1306</v>
      </c>
      <c r="G823" s="40"/>
      <c r="H823" s="40"/>
      <c r="I823" s="215"/>
      <c r="J823" s="40"/>
      <c r="K823" s="40"/>
      <c r="L823" s="44"/>
      <c r="M823" s="216"/>
      <c r="N823" s="217"/>
      <c r="O823" s="84"/>
      <c r="P823" s="84"/>
      <c r="Q823" s="84"/>
      <c r="R823" s="84"/>
      <c r="S823" s="84"/>
      <c r="T823" s="85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T823" s="17" t="s">
        <v>153</v>
      </c>
      <c r="AU823" s="17" t="s">
        <v>78</v>
      </c>
    </row>
    <row r="824" spans="1:47" s="2" customFormat="1" ht="12">
      <c r="A824" s="38"/>
      <c r="B824" s="39"/>
      <c r="C824" s="40"/>
      <c r="D824" s="218" t="s">
        <v>155</v>
      </c>
      <c r="E824" s="40"/>
      <c r="F824" s="219" t="s">
        <v>1307</v>
      </c>
      <c r="G824" s="40"/>
      <c r="H824" s="40"/>
      <c r="I824" s="215"/>
      <c r="J824" s="40"/>
      <c r="K824" s="40"/>
      <c r="L824" s="44"/>
      <c r="M824" s="216"/>
      <c r="N824" s="217"/>
      <c r="O824" s="84"/>
      <c r="P824" s="84"/>
      <c r="Q824" s="84"/>
      <c r="R824" s="84"/>
      <c r="S824" s="84"/>
      <c r="T824" s="85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T824" s="17" t="s">
        <v>155</v>
      </c>
      <c r="AU824" s="17" t="s">
        <v>78</v>
      </c>
    </row>
    <row r="825" spans="1:65" s="2" customFormat="1" ht="16.5" customHeight="1">
      <c r="A825" s="38"/>
      <c r="B825" s="39"/>
      <c r="C825" s="200" t="s">
        <v>1308</v>
      </c>
      <c r="D825" s="200" t="s">
        <v>147</v>
      </c>
      <c r="E825" s="201" t="s">
        <v>1309</v>
      </c>
      <c r="F825" s="202" t="s">
        <v>1310</v>
      </c>
      <c r="G825" s="203" t="s">
        <v>218</v>
      </c>
      <c r="H825" s="204">
        <v>1</v>
      </c>
      <c r="I825" s="205"/>
      <c r="J825" s="206">
        <f>ROUND(I825*H825,2)</f>
        <v>0</v>
      </c>
      <c r="K825" s="202" t="s">
        <v>19</v>
      </c>
      <c r="L825" s="44"/>
      <c r="M825" s="207" t="s">
        <v>19</v>
      </c>
      <c r="N825" s="208" t="s">
        <v>40</v>
      </c>
      <c r="O825" s="84"/>
      <c r="P825" s="209">
        <f>O825*H825</f>
        <v>0</v>
      </c>
      <c r="Q825" s="209">
        <v>0</v>
      </c>
      <c r="R825" s="209">
        <f>Q825*H825</f>
        <v>0</v>
      </c>
      <c r="S825" s="209">
        <v>0</v>
      </c>
      <c r="T825" s="210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11" t="s">
        <v>242</v>
      </c>
      <c r="AT825" s="211" t="s">
        <v>147</v>
      </c>
      <c r="AU825" s="211" t="s">
        <v>78</v>
      </c>
      <c r="AY825" s="17" t="s">
        <v>144</v>
      </c>
      <c r="BE825" s="212">
        <f>IF(N825="základní",J825,0)</f>
        <v>0</v>
      </c>
      <c r="BF825" s="212">
        <f>IF(N825="snížená",J825,0)</f>
        <v>0</v>
      </c>
      <c r="BG825" s="212">
        <f>IF(N825="zákl. přenesená",J825,0)</f>
        <v>0</v>
      </c>
      <c r="BH825" s="212">
        <f>IF(N825="sníž. přenesená",J825,0)</f>
        <v>0</v>
      </c>
      <c r="BI825" s="212">
        <f>IF(N825="nulová",J825,0)</f>
        <v>0</v>
      </c>
      <c r="BJ825" s="17" t="s">
        <v>74</v>
      </c>
      <c r="BK825" s="212">
        <f>ROUND(I825*H825,2)</f>
        <v>0</v>
      </c>
      <c r="BL825" s="17" t="s">
        <v>242</v>
      </c>
      <c r="BM825" s="211" t="s">
        <v>1311</v>
      </c>
    </row>
    <row r="826" spans="1:47" s="2" customFormat="1" ht="12">
      <c r="A826" s="38"/>
      <c r="B826" s="39"/>
      <c r="C826" s="40"/>
      <c r="D826" s="213" t="s">
        <v>153</v>
      </c>
      <c r="E826" s="40"/>
      <c r="F826" s="214" t="s">
        <v>1310</v>
      </c>
      <c r="G826" s="40"/>
      <c r="H826" s="40"/>
      <c r="I826" s="215"/>
      <c r="J826" s="40"/>
      <c r="K826" s="40"/>
      <c r="L826" s="44"/>
      <c r="M826" s="216"/>
      <c r="N826" s="217"/>
      <c r="O826" s="84"/>
      <c r="P826" s="84"/>
      <c r="Q826" s="84"/>
      <c r="R826" s="84"/>
      <c r="S826" s="84"/>
      <c r="T826" s="85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T826" s="17" t="s">
        <v>153</v>
      </c>
      <c r="AU826" s="17" t="s">
        <v>78</v>
      </c>
    </row>
    <row r="827" spans="1:65" s="2" customFormat="1" ht="21.75" customHeight="1">
      <c r="A827" s="38"/>
      <c r="B827" s="39"/>
      <c r="C827" s="200" t="s">
        <v>965</v>
      </c>
      <c r="D827" s="200" t="s">
        <v>147</v>
      </c>
      <c r="E827" s="201" t="s">
        <v>1312</v>
      </c>
      <c r="F827" s="202" t="s">
        <v>1313</v>
      </c>
      <c r="G827" s="203" t="s">
        <v>218</v>
      </c>
      <c r="H827" s="204">
        <v>20</v>
      </c>
      <c r="I827" s="205"/>
      <c r="J827" s="206">
        <f>ROUND(I827*H827,2)</f>
        <v>0</v>
      </c>
      <c r="K827" s="202" t="s">
        <v>19</v>
      </c>
      <c r="L827" s="44"/>
      <c r="M827" s="207" t="s">
        <v>19</v>
      </c>
      <c r="N827" s="208" t="s">
        <v>40</v>
      </c>
      <c r="O827" s="84"/>
      <c r="P827" s="209">
        <f>O827*H827</f>
        <v>0</v>
      </c>
      <c r="Q827" s="209">
        <v>0</v>
      </c>
      <c r="R827" s="209">
        <f>Q827*H827</f>
        <v>0</v>
      </c>
      <c r="S827" s="209">
        <v>0</v>
      </c>
      <c r="T827" s="210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11" t="s">
        <v>242</v>
      </c>
      <c r="AT827" s="211" t="s">
        <v>147</v>
      </c>
      <c r="AU827" s="211" t="s">
        <v>78</v>
      </c>
      <c r="AY827" s="17" t="s">
        <v>144</v>
      </c>
      <c r="BE827" s="212">
        <f>IF(N827="základní",J827,0)</f>
        <v>0</v>
      </c>
      <c r="BF827" s="212">
        <f>IF(N827="snížená",J827,0)</f>
        <v>0</v>
      </c>
      <c r="BG827" s="212">
        <f>IF(N827="zákl. přenesená",J827,0)</f>
        <v>0</v>
      </c>
      <c r="BH827" s="212">
        <f>IF(N827="sníž. přenesená",J827,0)</f>
        <v>0</v>
      </c>
      <c r="BI827" s="212">
        <f>IF(N827="nulová",J827,0)</f>
        <v>0</v>
      </c>
      <c r="BJ827" s="17" t="s">
        <v>74</v>
      </c>
      <c r="BK827" s="212">
        <f>ROUND(I827*H827,2)</f>
        <v>0</v>
      </c>
      <c r="BL827" s="17" t="s">
        <v>242</v>
      </c>
      <c r="BM827" s="211" t="s">
        <v>1314</v>
      </c>
    </row>
    <row r="828" spans="1:47" s="2" customFormat="1" ht="12">
      <c r="A828" s="38"/>
      <c r="B828" s="39"/>
      <c r="C828" s="40"/>
      <c r="D828" s="213" t="s">
        <v>153</v>
      </c>
      <c r="E828" s="40"/>
      <c r="F828" s="214" t="s">
        <v>1313</v>
      </c>
      <c r="G828" s="40"/>
      <c r="H828" s="40"/>
      <c r="I828" s="215"/>
      <c r="J828" s="40"/>
      <c r="K828" s="40"/>
      <c r="L828" s="44"/>
      <c r="M828" s="216"/>
      <c r="N828" s="217"/>
      <c r="O828" s="84"/>
      <c r="P828" s="84"/>
      <c r="Q828" s="84"/>
      <c r="R828" s="84"/>
      <c r="S828" s="84"/>
      <c r="T828" s="85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T828" s="17" t="s">
        <v>153</v>
      </c>
      <c r="AU828" s="17" t="s">
        <v>78</v>
      </c>
    </row>
    <row r="829" spans="1:65" s="2" customFormat="1" ht="16.5" customHeight="1">
      <c r="A829" s="38"/>
      <c r="B829" s="39"/>
      <c r="C829" s="200" t="s">
        <v>1315</v>
      </c>
      <c r="D829" s="200" t="s">
        <v>147</v>
      </c>
      <c r="E829" s="201" t="s">
        <v>1316</v>
      </c>
      <c r="F829" s="202" t="s">
        <v>1317</v>
      </c>
      <c r="G829" s="203" t="s">
        <v>218</v>
      </c>
      <c r="H829" s="204">
        <v>4</v>
      </c>
      <c r="I829" s="205"/>
      <c r="J829" s="206">
        <f>ROUND(I829*H829,2)</f>
        <v>0</v>
      </c>
      <c r="K829" s="202" t="s">
        <v>19</v>
      </c>
      <c r="L829" s="44"/>
      <c r="M829" s="207" t="s">
        <v>19</v>
      </c>
      <c r="N829" s="208" t="s">
        <v>40</v>
      </c>
      <c r="O829" s="84"/>
      <c r="P829" s="209">
        <f>O829*H829</f>
        <v>0</v>
      </c>
      <c r="Q829" s="209">
        <v>0</v>
      </c>
      <c r="R829" s="209">
        <f>Q829*H829</f>
        <v>0</v>
      </c>
      <c r="S829" s="209">
        <v>0</v>
      </c>
      <c r="T829" s="210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11" t="s">
        <v>242</v>
      </c>
      <c r="AT829" s="211" t="s">
        <v>147</v>
      </c>
      <c r="AU829" s="211" t="s">
        <v>78</v>
      </c>
      <c r="AY829" s="17" t="s">
        <v>144</v>
      </c>
      <c r="BE829" s="212">
        <f>IF(N829="základní",J829,0)</f>
        <v>0</v>
      </c>
      <c r="BF829" s="212">
        <f>IF(N829="snížená",J829,0)</f>
        <v>0</v>
      </c>
      <c r="BG829" s="212">
        <f>IF(N829="zákl. přenesená",J829,0)</f>
        <v>0</v>
      </c>
      <c r="BH829" s="212">
        <f>IF(N829="sníž. přenesená",J829,0)</f>
        <v>0</v>
      </c>
      <c r="BI829" s="212">
        <f>IF(N829="nulová",J829,0)</f>
        <v>0</v>
      </c>
      <c r="BJ829" s="17" t="s">
        <v>74</v>
      </c>
      <c r="BK829" s="212">
        <f>ROUND(I829*H829,2)</f>
        <v>0</v>
      </c>
      <c r="BL829" s="17" t="s">
        <v>242</v>
      </c>
      <c r="BM829" s="211" t="s">
        <v>1318</v>
      </c>
    </row>
    <row r="830" spans="1:47" s="2" customFormat="1" ht="12">
      <c r="A830" s="38"/>
      <c r="B830" s="39"/>
      <c r="C830" s="40"/>
      <c r="D830" s="213" t="s">
        <v>153</v>
      </c>
      <c r="E830" s="40"/>
      <c r="F830" s="214" t="s">
        <v>1317</v>
      </c>
      <c r="G830" s="40"/>
      <c r="H830" s="40"/>
      <c r="I830" s="215"/>
      <c r="J830" s="40"/>
      <c r="K830" s="40"/>
      <c r="L830" s="44"/>
      <c r="M830" s="216"/>
      <c r="N830" s="217"/>
      <c r="O830" s="84"/>
      <c r="P830" s="84"/>
      <c r="Q830" s="84"/>
      <c r="R830" s="84"/>
      <c r="S830" s="84"/>
      <c r="T830" s="85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T830" s="17" t="s">
        <v>153</v>
      </c>
      <c r="AU830" s="17" t="s">
        <v>78</v>
      </c>
    </row>
    <row r="831" spans="1:63" s="12" customFormat="1" ht="22.8" customHeight="1">
      <c r="A831" s="12"/>
      <c r="B831" s="184"/>
      <c r="C831" s="185"/>
      <c r="D831" s="186" t="s">
        <v>68</v>
      </c>
      <c r="E831" s="198" t="s">
        <v>1319</v>
      </c>
      <c r="F831" s="198" t="s">
        <v>1320</v>
      </c>
      <c r="G831" s="185"/>
      <c r="H831" s="185"/>
      <c r="I831" s="188"/>
      <c r="J831" s="199">
        <f>BK831</f>
        <v>0</v>
      </c>
      <c r="K831" s="185"/>
      <c r="L831" s="190"/>
      <c r="M831" s="191"/>
      <c r="N831" s="192"/>
      <c r="O831" s="192"/>
      <c r="P831" s="193">
        <f>SUM(P832:P894)</f>
        <v>0</v>
      </c>
      <c r="Q831" s="192"/>
      <c r="R831" s="193">
        <f>SUM(R832:R894)</f>
        <v>0.0086</v>
      </c>
      <c r="S831" s="192"/>
      <c r="T831" s="194">
        <f>SUM(T832:T894)</f>
        <v>0</v>
      </c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R831" s="195" t="s">
        <v>78</v>
      </c>
      <c r="AT831" s="196" t="s">
        <v>68</v>
      </c>
      <c r="AU831" s="196" t="s">
        <v>74</v>
      </c>
      <c r="AY831" s="195" t="s">
        <v>144</v>
      </c>
      <c r="BK831" s="197">
        <f>SUM(BK832:BK894)</f>
        <v>0</v>
      </c>
    </row>
    <row r="832" spans="1:65" s="2" customFormat="1" ht="24.15" customHeight="1">
      <c r="A832" s="38"/>
      <c r="B832" s="39"/>
      <c r="C832" s="200" t="s">
        <v>969</v>
      </c>
      <c r="D832" s="200" t="s">
        <v>147</v>
      </c>
      <c r="E832" s="201" t="s">
        <v>1321</v>
      </c>
      <c r="F832" s="202" t="s">
        <v>1322</v>
      </c>
      <c r="G832" s="203" t="s">
        <v>218</v>
      </c>
      <c r="H832" s="204">
        <v>11</v>
      </c>
      <c r="I832" s="205"/>
      <c r="J832" s="206">
        <f>ROUND(I832*H832,2)</f>
        <v>0</v>
      </c>
      <c r="K832" s="202" t="s">
        <v>151</v>
      </c>
      <c r="L832" s="44"/>
      <c r="M832" s="207" t="s">
        <v>19</v>
      </c>
      <c r="N832" s="208" t="s">
        <v>40</v>
      </c>
      <c r="O832" s="84"/>
      <c r="P832" s="209">
        <f>O832*H832</f>
        <v>0</v>
      </c>
      <c r="Q832" s="209">
        <v>0</v>
      </c>
      <c r="R832" s="209">
        <f>Q832*H832</f>
        <v>0</v>
      </c>
      <c r="S832" s="209">
        <v>0</v>
      </c>
      <c r="T832" s="210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11" t="s">
        <v>242</v>
      </c>
      <c r="AT832" s="211" t="s">
        <v>147</v>
      </c>
      <c r="AU832" s="211" t="s">
        <v>78</v>
      </c>
      <c r="AY832" s="17" t="s">
        <v>144</v>
      </c>
      <c r="BE832" s="212">
        <f>IF(N832="základní",J832,0)</f>
        <v>0</v>
      </c>
      <c r="BF832" s="212">
        <f>IF(N832="snížená",J832,0)</f>
        <v>0</v>
      </c>
      <c r="BG832" s="212">
        <f>IF(N832="zákl. přenesená",J832,0)</f>
        <v>0</v>
      </c>
      <c r="BH832" s="212">
        <f>IF(N832="sníž. přenesená",J832,0)</f>
        <v>0</v>
      </c>
      <c r="BI832" s="212">
        <f>IF(N832="nulová",J832,0)</f>
        <v>0</v>
      </c>
      <c r="BJ832" s="17" t="s">
        <v>74</v>
      </c>
      <c r="BK832" s="212">
        <f>ROUND(I832*H832,2)</f>
        <v>0</v>
      </c>
      <c r="BL832" s="17" t="s">
        <v>242</v>
      </c>
      <c r="BM832" s="211" t="s">
        <v>1323</v>
      </c>
    </row>
    <row r="833" spans="1:47" s="2" customFormat="1" ht="12">
      <c r="A833" s="38"/>
      <c r="B833" s="39"/>
      <c r="C833" s="40"/>
      <c r="D833" s="213" t="s">
        <v>153</v>
      </c>
      <c r="E833" s="40"/>
      <c r="F833" s="214" t="s">
        <v>1324</v>
      </c>
      <c r="G833" s="40"/>
      <c r="H833" s="40"/>
      <c r="I833" s="215"/>
      <c r="J833" s="40"/>
      <c r="K833" s="40"/>
      <c r="L833" s="44"/>
      <c r="M833" s="216"/>
      <c r="N833" s="217"/>
      <c r="O833" s="84"/>
      <c r="P833" s="84"/>
      <c r="Q833" s="84"/>
      <c r="R833" s="84"/>
      <c r="S833" s="84"/>
      <c r="T833" s="85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T833" s="17" t="s">
        <v>153</v>
      </c>
      <c r="AU833" s="17" t="s">
        <v>78</v>
      </c>
    </row>
    <row r="834" spans="1:47" s="2" customFormat="1" ht="12">
      <c r="A834" s="38"/>
      <c r="B834" s="39"/>
      <c r="C834" s="40"/>
      <c r="D834" s="218" t="s">
        <v>155</v>
      </c>
      <c r="E834" s="40"/>
      <c r="F834" s="219" t="s">
        <v>1325</v>
      </c>
      <c r="G834" s="40"/>
      <c r="H834" s="40"/>
      <c r="I834" s="215"/>
      <c r="J834" s="40"/>
      <c r="K834" s="40"/>
      <c r="L834" s="44"/>
      <c r="M834" s="216"/>
      <c r="N834" s="217"/>
      <c r="O834" s="84"/>
      <c r="P834" s="84"/>
      <c r="Q834" s="84"/>
      <c r="R834" s="84"/>
      <c r="S834" s="84"/>
      <c r="T834" s="85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T834" s="17" t="s">
        <v>155</v>
      </c>
      <c r="AU834" s="17" t="s">
        <v>78</v>
      </c>
    </row>
    <row r="835" spans="1:65" s="2" customFormat="1" ht="24.15" customHeight="1">
      <c r="A835" s="38"/>
      <c r="B835" s="39"/>
      <c r="C835" s="242" t="s">
        <v>1326</v>
      </c>
      <c r="D835" s="242" t="s">
        <v>228</v>
      </c>
      <c r="E835" s="243" t="s">
        <v>1327</v>
      </c>
      <c r="F835" s="244" t="s">
        <v>1328</v>
      </c>
      <c r="G835" s="245" t="s">
        <v>218</v>
      </c>
      <c r="H835" s="246">
        <v>11</v>
      </c>
      <c r="I835" s="247"/>
      <c r="J835" s="248">
        <f>ROUND(I835*H835,2)</f>
        <v>0</v>
      </c>
      <c r="K835" s="244" t="s">
        <v>151</v>
      </c>
      <c r="L835" s="249"/>
      <c r="M835" s="250" t="s">
        <v>19</v>
      </c>
      <c r="N835" s="251" t="s">
        <v>40</v>
      </c>
      <c r="O835" s="84"/>
      <c r="P835" s="209">
        <f>O835*H835</f>
        <v>0</v>
      </c>
      <c r="Q835" s="209">
        <v>4E-05</v>
      </c>
      <c r="R835" s="209">
        <f>Q835*H835</f>
        <v>0.00044</v>
      </c>
      <c r="S835" s="209">
        <v>0</v>
      </c>
      <c r="T835" s="210">
        <f>S835*H835</f>
        <v>0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211" t="s">
        <v>345</v>
      </c>
      <c r="AT835" s="211" t="s">
        <v>228</v>
      </c>
      <c r="AU835" s="211" t="s">
        <v>78</v>
      </c>
      <c r="AY835" s="17" t="s">
        <v>144</v>
      </c>
      <c r="BE835" s="212">
        <f>IF(N835="základní",J835,0)</f>
        <v>0</v>
      </c>
      <c r="BF835" s="212">
        <f>IF(N835="snížená",J835,0)</f>
        <v>0</v>
      </c>
      <c r="BG835" s="212">
        <f>IF(N835="zákl. přenesená",J835,0)</f>
        <v>0</v>
      </c>
      <c r="BH835" s="212">
        <f>IF(N835="sníž. přenesená",J835,0)</f>
        <v>0</v>
      </c>
      <c r="BI835" s="212">
        <f>IF(N835="nulová",J835,0)</f>
        <v>0</v>
      </c>
      <c r="BJ835" s="17" t="s">
        <v>74</v>
      </c>
      <c r="BK835" s="212">
        <f>ROUND(I835*H835,2)</f>
        <v>0</v>
      </c>
      <c r="BL835" s="17" t="s">
        <v>242</v>
      </c>
      <c r="BM835" s="211" t="s">
        <v>1329</v>
      </c>
    </row>
    <row r="836" spans="1:47" s="2" customFormat="1" ht="12">
      <c r="A836" s="38"/>
      <c r="B836" s="39"/>
      <c r="C836" s="40"/>
      <c r="D836" s="213" t="s">
        <v>153</v>
      </c>
      <c r="E836" s="40"/>
      <c r="F836" s="214" t="s">
        <v>1328</v>
      </c>
      <c r="G836" s="40"/>
      <c r="H836" s="40"/>
      <c r="I836" s="215"/>
      <c r="J836" s="40"/>
      <c r="K836" s="40"/>
      <c r="L836" s="44"/>
      <c r="M836" s="216"/>
      <c r="N836" s="217"/>
      <c r="O836" s="84"/>
      <c r="P836" s="84"/>
      <c r="Q836" s="84"/>
      <c r="R836" s="84"/>
      <c r="S836" s="84"/>
      <c r="T836" s="85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T836" s="17" t="s">
        <v>153</v>
      </c>
      <c r="AU836" s="17" t="s">
        <v>78</v>
      </c>
    </row>
    <row r="837" spans="1:65" s="2" customFormat="1" ht="24.15" customHeight="1">
      <c r="A837" s="38"/>
      <c r="B837" s="39"/>
      <c r="C837" s="200" t="s">
        <v>974</v>
      </c>
      <c r="D837" s="200" t="s">
        <v>147</v>
      </c>
      <c r="E837" s="201" t="s">
        <v>1330</v>
      </c>
      <c r="F837" s="202" t="s">
        <v>1331</v>
      </c>
      <c r="G837" s="203" t="s">
        <v>218</v>
      </c>
      <c r="H837" s="204">
        <v>4</v>
      </c>
      <c r="I837" s="205"/>
      <c r="J837" s="206">
        <f>ROUND(I837*H837,2)</f>
        <v>0</v>
      </c>
      <c r="K837" s="202" t="s">
        <v>151</v>
      </c>
      <c r="L837" s="44"/>
      <c r="M837" s="207" t="s">
        <v>19</v>
      </c>
      <c r="N837" s="208" t="s">
        <v>40</v>
      </c>
      <c r="O837" s="84"/>
      <c r="P837" s="209">
        <f>O837*H837</f>
        <v>0</v>
      </c>
      <c r="Q837" s="209">
        <v>0</v>
      </c>
      <c r="R837" s="209">
        <f>Q837*H837</f>
        <v>0</v>
      </c>
      <c r="S837" s="209">
        <v>0</v>
      </c>
      <c r="T837" s="210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11" t="s">
        <v>242</v>
      </c>
      <c r="AT837" s="211" t="s">
        <v>147</v>
      </c>
      <c r="AU837" s="211" t="s">
        <v>78</v>
      </c>
      <c r="AY837" s="17" t="s">
        <v>144</v>
      </c>
      <c r="BE837" s="212">
        <f>IF(N837="základní",J837,0)</f>
        <v>0</v>
      </c>
      <c r="BF837" s="212">
        <f>IF(N837="snížená",J837,0)</f>
        <v>0</v>
      </c>
      <c r="BG837" s="212">
        <f>IF(N837="zákl. přenesená",J837,0)</f>
        <v>0</v>
      </c>
      <c r="BH837" s="212">
        <f>IF(N837="sníž. přenesená",J837,0)</f>
        <v>0</v>
      </c>
      <c r="BI837" s="212">
        <f>IF(N837="nulová",J837,0)</f>
        <v>0</v>
      </c>
      <c r="BJ837" s="17" t="s">
        <v>74</v>
      </c>
      <c r="BK837" s="212">
        <f>ROUND(I837*H837,2)</f>
        <v>0</v>
      </c>
      <c r="BL837" s="17" t="s">
        <v>242</v>
      </c>
      <c r="BM837" s="211" t="s">
        <v>1332</v>
      </c>
    </row>
    <row r="838" spans="1:47" s="2" customFormat="1" ht="12">
      <c r="A838" s="38"/>
      <c r="B838" s="39"/>
      <c r="C838" s="40"/>
      <c r="D838" s="213" t="s">
        <v>153</v>
      </c>
      <c r="E838" s="40"/>
      <c r="F838" s="214" t="s">
        <v>1333</v>
      </c>
      <c r="G838" s="40"/>
      <c r="H838" s="40"/>
      <c r="I838" s="215"/>
      <c r="J838" s="40"/>
      <c r="K838" s="40"/>
      <c r="L838" s="44"/>
      <c r="M838" s="216"/>
      <c r="N838" s="217"/>
      <c r="O838" s="84"/>
      <c r="P838" s="84"/>
      <c r="Q838" s="84"/>
      <c r="R838" s="84"/>
      <c r="S838" s="84"/>
      <c r="T838" s="85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T838" s="17" t="s">
        <v>153</v>
      </c>
      <c r="AU838" s="17" t="s">
        <v>78</v>
      </c>
    </row>
    <row r="839" spans="1:47" s="2" customFormat="1" ht="12">
      <c r="A839" s="38"/>
      <c r="B839" s="39"/>
      <c r="C839" s="40"/>
      <c r="D839" s="218" t="s">
        <v>155</v>
      </c>
      <c r="E839" s="40"/>
      <c r="F839" s="219" t="s">
        <v>1334</v>
      </c>
      <c r="G839" s="40"/>
      <c r="H839" s="40"/>
      <c r="I839" s="215"/>
      <c r="J839" s="40"/>
      <c r="K839" s="40"/>
      <c r="L839" s="44"/>
      <c r="M839" s="216"/>
      <c r="N839" s="217"/>
      <c r="O839" s="84"/>
      <c r="P839" s="84"/>
      <c r="Q839" s="84"/>
      <c r="R839" s="84"/>
      <c r="S839" s="84"/>
      <c r="T839" s="85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T839" s="17" t="s">
        <v>155</v>
      </c>
      <c r="AU839" s="17" t="s">
        <v>78</v>
      </c>
    </row>
    <row r="840" spans="1:65" s="2" customFormat="1" ht="24.15" customHeight="1">
      <c r="A840" s="38"/>
      <c r="B840" s="39"/>
      <c r="C840" s="242" t="s">
        <v>1335</v>
      </c>
      <c r="D840" s="242" t="s">
        <v>228</v>
      </c>
      <c r="E840" s="243" t="s">
        <v>1336</v>
      </c>
      <c r="F840" s="244" t="s">
        <v>1337</v>
      </c>
      <c r="G840" s="245" t="s">
        <v>218</v>
      </c>
      <c r="H840" s="246">
        <v>4</v>
      </c>
      <c r="I840" s="247"/>
      <c r="J840" s="248">
        <f>ROUND(I840*H840,2)</f>
        <v>0</v>
      </c>
      <c r="K840" s="244" t="s">
        <v>151</v>
      </c>
      <c r="L840" s="249"/>
      <c r="M840" s="250" t="s">
        <v>19</v>
      </c>
      <c r="N840" s="251" t="s">
        <v>40</v>
      </c>
      <c r="O840" s="84"/>
      <c r="P840" s="209">
        <f>O840*H840</f>
        <v>0</v>
      </c>
      <c r="Q840" s="209">
        <v>4E-05</v>
      </c>
      <c r="R840" s="209">
        <f>Q840*H840</f>
        <v>0.00016</v>
      </c>
      <c r="S840" s="209">
        <v>0</v>
      </c>
      <c r="T840" s="210">
        <f>S840*H840</f>
        <v>0</v>
      </c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R840" s="211" t="s">
        <v>345</v>
      </c>
      <c r="AT840" s="211" t="s">
        <v>228</v>
      </c>
      <c r="AU840" s="211" t="s">
        <v>78</v>
      </c>
      <c r="AY840" s="17" t="s">
        <v>144</v>
      </c>
      <c r="BE840" s="212">
        <f>IF(N840="základní",J840,0)</f>
        <v>0</v>
      </c>
      <c r="BF840" s="212">
        <f>IF(N840="snížená",J840,0)</f>
        <v>0</v>
      </c>
      <c r="BG840" s="212">
        <f>IF(N840="zákl. přenesená",J840,0)</f>
        <v>0</v>
      </c>
      <c r="BH840" s="212">
        <f>IF(N840="sníž. přenesená",J840,0)</f>
        <v>0</v>
      </c>
      <c r="BI840" s="212">
        <f>IF(N840="nulová",J840,0)</f>
        <v>0</v>
      </c>
      <c r="BJ840" s="17" t="s">
        <v>74</v>
      </c>
      <c r="BK840" s="212">
        <f>ROUND(I840*H840,2)</f>
        <v>0</v>
      </c>
      <c r="BL840" s="17" t="s">
        <v>242</v>
      </c>
      <c r="BM840" s="211" t="s">
        <v>1338</v>
      </c>
    </row>
    <row r="841" spans="1:47" s="2" customFormat="1" ht="12">
      <c r="A841" s="38"/>
      <c r="B841" s="39"/>
      <c r="C841" s="40"/>
      <c r="D841" s="213" t="s">
        <v>153</v>
      </c>
      <c r="E841" s="40"/>
      <c r="F841" s="214" t="s">
        <v>1337</v>
      </c>
      <c r="G841" s="40"/>
      <c r="H841" s="40"/>
      <c r="I841" s="215"/>
      <c r="J841" s="40"/>
      <c r="K841" s="40"/>
      <c r="L841" s="44"/>
      <c r="M841" s="216"/>
      <c r="N841" s="217"/>
      <c r="O841" s="84"/>
      <c r="P841" s="84"/>
      <c r="Q841" s="84"/>
      <c r="R841" s="84"/>
      <c r="S841" s="84"/>
      <c r="T841" s="85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T841" s="17" t="s">
        <v>153</v>
      </c>
      <c r="AU841" s="17" t="s">
        <v>78</v>
      </c>
    </row>
    <row r="842" spans="1:65" s="2" customFormat="1" ht="37.8" customHeight="1">
      <c r="A842" s="38"/>
      <c r="B842" s="39"/>
      <c r="C842" s="200" t="s">
        <v>980</v>
      </c>
      <c r="D842" s="200" t="s">
        <v>147</v>
      </c>
      <c r="E842" s="201" t="s">
        <v>1339</v>
      </c>
      <c r="F842" s="202" t="s">
        <v>1340</v>
      </c>
      <c r="G842" s="203" t="s">
        <v>218</v>
      </c>
      <c r="H842" s="204">
        <v>12</v>
      </c>
      <c r="I842" s="205"/>
      <c r="J842" s="206">
        <f>ROUND(I842*H842,2)</f>
        <v>0</v>
      </c>
      <c r="K842" s="202" t="s">
        <v>151</v>
      </c>
      <c r="L842" s="44"/>
      <c r="M842" s="207" t="s">
        <v>19</v>
      </c>
      <c r="N842" s="208" t="s">
        <v>40</v>
      </c>
      <c r="O842" s="84"/>
      <c r="P842" s="209">
        <f>O842*H842</f>
        <v>0</v>
      </c>
      <c r="Q842" s="209">
        <v>0</v>
      </c>
      <c r="R842" s="209">
        <f>Q842*H842</f>
        <v>0</v>
      </c>
      <c r="S842" s="209">
        <v>0</v>
      </c>
      <c r="T842" s="210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11" t="s">
        <v>242</v>
      </c>
      <c r="AT842" s="211" t="s">
        <v>147</v>
      </c>
      <c r="AU842" s="211" t="s">
        <v>78</v>
      </c>
      <c r="AY842" s="17" t="s">
        <v>144</v>
      </c>
      <c r="BE842" s="212">
        <f>IF(N842="základní",J842,0)</f>
        <v>0</v>
      </c>
      <c r="BF842" s="212">
        <f>IF(N842="snížená",J842,0)</f>
        <v>0</v>
      </c>
      <c r="BG842" s="212">
        <f>IF(N842="zákl. přenesená",J842,0)</f>
        <v>0</v>
      </c>
      <c r="BH842" s="212">
        <f>IF(N842="sníž. přenesená",J842,0)</f>
        <v>0</v>
      </c>
      <c r="BI842" s="212">
        <f>IF(N842="nulová",J842,0)</f>
        <v>0</v>
      </c>
      <c r="BJ842" s="17" t="s">
        <v>74</v>
      </c>
      <c r="BK842" s="212">
        <f>ROUND(I842*H842,2)</f>
        <v>0</v>
      </c>
      <c r="BL842" s="17" t="s">
        <v>242</v>
      </c>
      <c r="BM842" s="211" t="s">
        <v>1341</v>
      </c>
    </row>
    <row r="843" spans="1:47" s="2" customFormat="1" ht="12">
      <c r="A843" s="38"/>
      <c r="B843" s="39"/>
      <c r="C843" s="40"/>
      <c r="D843" s="213" t="s">
        <v>153</v>
      </c>
      <c r="E843" s="40"/>
      <c r="F843" s="214" t="s">
        <v>1342</v>
      </c>
      <c r="G843" s="40"/>
      <c r="H843" s="40"/>
      <c r="I843" s="215"/>
      <c r="J843" s="40"/>
      <c r="K843" s="40"/>
      <c r="L843" s="44"/>
      <c r="M843" s="216"/>
      <c r="N843" s="217"/>
      <c r="O843" s="84"/>
      <c r="P843" s="84"/>
      <c r="Q843" s="84"/>
      <c r="R843" s="84"/>
      <c r="S843" s="84"/>
      <c r="T843" s="85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T843" s="17" t="s">
        <v>153</v>
      </c>
      <c r="AU843" s="17" t="s">
        <v>78</v>
      </c>
    </row>
    <row r="844" spans="1:47" s="2" customFormat="1" ht="12">
      <c r="A844" s="38"/>
      <c r="B844" s="39"/>
      <c r="C844" s="40"/>
      <c r="D844" s="218" t="s">
        <v>155</v>
      </c>
      <c r="E844" s="40"/>
      <c r="F844" s="219" t="s">
        <v>1343</v>
      </c>
      <c r="G844" s="40"/>
      <c r="H844" s="40"/>
      <c r="I844" s="215"/>
      <c r="J844" s="40"/>
      <c r="K844" s="40"/>
      <c r="L844" s="44"/>
      <c r="M844" s="216"/>
      <c r="N844" s="217"/>
      <c r="O844" s="84"/>
      <c r="P844" s="84"/>
      <c r="Q844" s="84"/>
      <c r="R844" s="84"/>
      <c r="S844" s="84"/>
      <c r="T844" s="85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T844" s="17" t="s">
        <v>155</v>
      </c>
      <c r="AU844" s="17" t="s">
        <v>78</v>
      </c>
    </row>
    <row r="845" spans="1:65" s="2" customFormat="1" ht="16.5" customHeight="1">
      <c r="A845" s="38"/>
      <c r="B845" s="39"/>
      <c r="C845" s="242" t="s">
        <v>1344</v>
      </c>
      <c r="D845" s="242" t="s">
        <v>228</v>
      </c>
      <c r="E845" s="243" t="s">
        <v>1345</v>
      </c>
      <c r="F845" s="244" t="s">
        <v>1346</v>
      </c>
      <c r="G845" s="245" t="s">
        <v>218</v>
      </c>
      <c r="H845" s="246">
        <v>12</v>
      </c>
      <c r="I845" s="247"/>
      <c r="J845" s="248">
        <f>ROUND(I845*H845,2)</f>
        <v>0</v>
      </c>
      <c r="K845" s="244" t="s">
        <v>19</v>
      </c>
      <c r="L845" s="249"/>
      <c r="M845" s="250" t="s">
        <v>19</v>
      </c>
      <c r="N845" s="251" t="s">
        <v>40</v>
      </c>
      <c r="O845" s="84"/>
      <c r="P845" s="209">
        <f>O845*H845</f>
        <v>0</v>
      </c>
      <c r="Q845" s="209">
        <v>4E-05</v>
      </c>
      <c r="R845" s="209">
        <f>Q845*H845</f>
        <v>0.00048000000000000007</v>
      </c>
      <c r="S845" s="209">
        <v>0</v>
      </c>
      <c r="T845" s="210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11" t="s">
        <v>345</v>
      </c>
      <c r="AT845" s="211" t="s">
        <v>228</v>
      </c>
      <c r="AU845" s="211" t="s">
        <v>78</v>
      </c>
      <c r="AY845" s="17" t="s">
        <v>144</v>
      </c>
      <c r="BE845" s="212">
        <f>IF(N845="základní",J845,0)</f>
        <v>0</v>
      </c>
      <c r="BF845" s="212">
        <f>IF(N845="snížená",J845,0)</f>
        <v>0</v>
      </c>
      <c r="BG845" s="212">
        <f>IF(N845="zákl. přenesená",J845,0)</f>
        <v>0</v>
      </c>
      <c r="BH845" s="212">
        <f>IF(N845="sníž. přenesená",J845,0)</f>
        <v>0</v>
      </c>
      <c r="BI845" s="212">
        <f>IF(N845="nulová",J845,0)</f>
        <v>0</v>
      </c>
      <c r="BJ845" s="17" t="s">
        <v>74</v>
      </c>
      <c r="BK845" s="212">
        <f>ROUND(I845*H845,2)</f>
        <v>0</v>
      </c>
      <c r="BL845" s="17" t="s">
        <v>242</v>
      </c>
      <c r="BM845" s="211" t="s">
        <v>1347</v>
      </c>
    </row>
    <row r="846" spans="1:47" s="2" customFormat="1" ht="12">
      <c r="A846" s="38"/>
      <c r="B846" s="39"/>
      <c r="C846" s="40"/>
      <c r="D846" s="213" t="s">
        <v>153</v>
      </c>
      <c r="E846" s="40"/>
      <c r="F846" s="214" t="s">
        <v>1346</v>
      </c>
      <c r="G846" s="40"/>
      <c r="H846" s="40"/>
      <c r="I846" s="215"/>
      <c r="J846" s="40"/>
      <c r="K846" s="40"/>
      <c r="L846" s="44"/>
      <c r="M846" s="216"/>
      <c r="N846" s="217"/>
      <c r="O846" s="84"/>
      <c r="P846" s="84"/>
      <c r="Q846" s="84"/>
      <c r="R846" s="84"/>
      <c r="S846" s="84"/>
      <c r="T846" s="85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T846" s="17" t="s">
        <v>153</v>
      </c>
      <c r="AU846" s="17" t="s">
        <v>78</v>
      </c>
    </row>
    <row r="847" spans="1:65" s="2" customFormat="1" ht="24.15" customHeight="1">
      <c r="A847" s="38"/>
      <c r="B847" s="39"/>
      <c r="C847" s="200" t="s">
        <v>985</v>
      </c>
      <c r="D847" s="200" t="s">
        <v>147</v>
      </c>
      <c r="E847" s="201" t="s">
        <v>1348</v>
      </c>
      <c r="F847" s="202" t="s">
        <v>1349</v>
      </c>
      <c r="G847" s="203" t="s">
        <v>218</v>
      </c>
      <c r="H847" s="204">
        <v>8</v>
      </c>
      <c r="I847" s="205"/>
      <c r="J847" s="206">
        <f>ROUND(I847*H847,2)</f>
        <v>0</v>
      </c>
      <c r="K847" s="202" t="s">
        <v>151</v>
      </c>
      <c r="L847" s="44"/>
      <c r="M847" s="207" t="s">
        <v>19</v>
      </c>
      <c r="N847" s="208" t="s">
        <v>40</v>
      </c>
      <c r="O847" s="84"/>
      <c r="P847" s="209">
        <f>O847*H847</f>
        <v>0</v>
      </c>
      <c r="Q847" s="209">
        <v>0</v>
      </c>
      <c r="R847" s="209">
        <f>Q847*H847</f>
        <v>0</v>
      </c>
      <c r="S847" s="209">
        <v>0</v>
      </c>
      <c r="T847" s="210">
        <f>S847*H847</f>
        <v>0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211" t="s">
        <v>242</v>
      </c>
      <c r="AT847" s="211" t="s">
        <v>147</v>
      </c>
      <c r="AU847" s="211" t="s">
        <v>78</v>
      </c>
      <c r="AY847" s="17" t="s">
        <v>144</v>
      </c>
      <c r="BE847" s="212">
        <f>IF(N847="základní",J847,0)</f>
        <v>0</v>
      </c>
      <c r="BF847" s="212">
        <f>IF(N847="snížená",J847,0)</f>
        <v>0</v>
      </c>
      <c r="BG847" s="212">
        <f>IF(N847="zákl. přenesená",J847,0)</f>
        <v>0</v>
      </c>
      <c r="BH847" s="212">
        <f>IF(N847="sníž. přenesená",J847,0)</f>
        <v>0</v>
      </c>
      <c r="BI847" s="212">
        <f>IF(N847="nulová",J847,0)</f>
        <v>0</v>
      </c>
      <c r="BJ847" s="17" t="s">
        <v>74</v>
      </c>
      <c r="BK847" s="212">
        <f>ROUND(I847*H847,2)</f>
        <v>0</v>
      </c>
      <c r="BL847" s="17" t="s">
        <v>242</v>
      </c>
      <c r="BM847" s="211" t="s">
        <v>1350</v>
      </c>
    </row>
    <row r="848" spans="1:47" s="2" customFormat="1" ht="12">
      <c r="A848" s="38"/>
      <c r="B848" s="39"/>
      <c r="C848" s="40"/>
      <c r="D848" s="213" t="s">
        <v>153</v>
      </c>
      <c r="E848" s="40"/>
      <c r="F848" s="214" t="s">
        <v>1351</v>
      </c>
      <c r="G848" s="40"/>
      <c r="H848" s="40"/>
      <c r="I848" s="215"/>
      <c r="J848" s="40"/>
      <c r="K848" s="40"/>
      <c r="L848" s="44"/>
      <c r="M848" s="216"/>
      <c r="N848" s="217"/>
      <c r="O848" s="84"/>
      <c r="P848" s="84"/>
      <c r="Q848" s="84"/>
      <c r="R848" s="84"/>
      <c r="S848" s="84"/>
      <c r="T848" s="85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T848" s="17" t="s">
        <v>153</v>
      </c>
      <c r="AU848" s="17" t="s">
        <v>78</v>
      </c>
    </row>
    <row r="849" spans="1:47" s="2" customFormat="1" ht="12">
      <c r="A849" s="38"/>
      <c r="B849" s="39"/>
      <c r="C849" s="40"/>
      <c r="D849" s="218" t="s">
        <v>155</v>
      </c>
      <c r="E849" s="40"/>
      <c r="F849" s="219" t="s">
        <v>1352</v>
      </c>
      <c r="G849" s="40"/>
      <c r="H849" s="40"/>
      <c r="I849" s="215"/>
      <c r="J849" s="40"/>
      <c r="K849" s="40"/>
      <c r="L849" s="44"/>
      <c r="M849" s="216"/>
      <c r="N849" s="217"/>
      <c r="O849" s="84"/>
      <c r="P849" s="84"/>
      <c r="Q849" s="84"/>
      <c r="R849" s="84"/>
      <c r="S849" s="84"/>
      <c r="T849" s="85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T849" s="17" t="s">
        <v>155</v>
      </c>
      <c r="AU849" s="17" t="s">
        <v>78</v>
      </c>
    </row>
    <row r="850" spans="1:65" s="2" customFormat="1" ht="24.15" customHeight="1">
      <c r="A850" s="38"/>
      <c r="B850" s="39"/>
      <c r="C850" s="242" t="s">
        <v>1353</v>
      </c>
      <c r="D850" s="242" t="s">
        <v>228</v>
      </c>
      <c r="E850" s="243" t="s">
        <v>1354</v>
      </c>
      <c r="F850" s="244" t="s">
        <v>1355</v>
      </c>
      <c r="G850" s="245" t="s">
        <v>218</v>
      </c>
      <c r="H850" s="246">
        <v>8</v>
      </c>
      <c r="I850" s="247"/>
      <c r="J850" s="248">
        <f>ROUND(I850*H850,2)</f>
        <v>0</v>
      </c>
      <c r="K850" s="244" t="s">
        <v>151</v>
      </c>
      <c r="L850" s="249"/>
      <c r="M850" s="250" t="s">
        <v>19</v>
      </c>
      <c r="N850" s="251" t="s">
        <v>40</v>
      </c>
      <c r="O850" s="84"/>
      <c r="P850" s="209">
        <f>O850*H850</f>
        <v>0</v>
      </c>
      <c r="Q850" s="209">
        <v>4E-05</v>
      </c>
      <c r="R850" s="209">
        <f>Q850*H850</f>
        <v>0.00032</v>
      </c>
      <c r="S850" s="209">
        <v>0</v>
      </c>
      <c r="T850" s="210">
        <f>S850*H850</f>
        <v>0</v>
      </c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R850" s="211" t="s">
        <v>345</v>
      </c>
      <c r="AT850" s="211" t="s">
        <v>228</v>
      </c>
      <c r="AU850" s="211" t="s">
        <v>78</v>
      </c>
      <c r="AY850" s="17" t="s">
        <v>144</v>
      </c>
      <c r="BE850" s="212">
        <f>IF(N850="základní",J850,0)</f>
        <v>0</v>
      </c>
      <c r="BF850" s="212">
        <f>IF(N850="snížená",J850,0)</f>
        <v>0</v>
      </c>
      <c r="BG850" s="212">
        <f>IF(N850="zákl. přenesená",J850,0)</f>
        <v>0</v>
      </c>
      <c r="BH850" s="212">
        <f>IF(N850="sníž. přenesená",J850,0)</f>
        <v>0</v>
      </c>
      <c r="BI850" s="212">
        <f>IF(N850="nulová",J850,0)</f>
        <v>0</v>
      </c>
      <c r="BJ850" s="17" t="s">
        <v>74</v>
      </c>
      <c r="BK850" s="212">
        <f>ROUND(I850*H850,2)</f>
        <v>0</v>
      </c>
      <c r="BL850" s="17" t="s">
        <v>242</v>
      </c>
      <c r="BM850" s="211" t="s">
        <v>1356</v>
      </c>
    </row>
    <row r="851" spans="1:47" s="2" customFormat="1" ht="12">
      <c r="A851" s="38"/>
      <c r="B851" s="39"/>
      <c r="C851" s="40"/>
      <c r="D851" s="213" t="s">
        <v>153</v>
      </c>
      <c r="E851" s="40"/>
      <c r="F851" s="214" t="s">
        <v>1355</v>
      </c>
      <c r="G851" s="40"/>
      <c r="H851" s="40"/>
      <c r="I851" s="215"/>
      <c r="J851" s="40"/>
      <c r="K851" s="40"/>
      <c r="L851" s="44"/>
      <c r="M851" s="216"/>
      <c r="N851" s="217"/>
      <c r="O851" s="84"/>
      <c r="P851" s="84"/>
      <c r="Q851" s="84"/>
      <c r="R851" s="84"/>
      <c r="S851" s="84"/>
      <c r="T851" s="85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T851" s="17" t="s">
        <v>153</v>
      </c>
      <c r="AU851" s="17" t="s">
        <v>78</v>
      </c>
    </row>
    <row r="852" spans="1:65" s="2" customFormat="1" ht="24.15" customHeight="1">
      <c r="A852" s="38"/>
      <c r="B852" s="39"/>
      <c r="C852" s="200" t="s">
        <v>989</v>
      </c>
      <c r="D852" s="200" t="s">
        <v>147</v>
      </c>
      <c r="E852" s="201" t="s">
        <v>1357</v>
      </c>
      <c r="F852" s="202" t="s">
        <v>1358</v>
      </c>
      <c r="G852" s="203" t="s">
        <v>218</v>
      </c>
      <c r="H852" s="204">
        <v>4</v>
      </c>
      <c r="I852" s="205"/>
      <c r="J852" s="206">
        <f>ROUND(I852*H852,2)</f>
        <v>0</v>
      </c>
      <c r="K852" s="202" t="s">
        <v>151</v>
      </c>
      <c r="L852" s="44"/>
      <c r="M852" s="207" t="s">
        <v>19</v>
      </c>
      <c r="N852" s="208" t="s">
        <v>40</v>
      </c>
      <c r="O852" s="84"/>
      <c r="P852" s="209">
        <f>O852*H852</f>
        <v>0</v>
      </c>
      <c r="Q852" s="209">
        <v>0</v>
      </c>
      <c r="R852" s="209">
        <f>Q852*H852</f>
        <v>0</v>
      </c>
      <c r="S852" s="209">
        <v>0</v>
      </c>
      <c r="T852" s="210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11" t="s">
        <v>242</v>
      </c>
      <c r="AT852" s="211" t="s">
        <v>147</v>
      </c>
      <c r="AU852" s="211" t="s">
        <v>78</v>
      </c>
      <c r="AY852" s="17" t="s">
        <v>144</v>
      </c>
      <c r="BE852" s="212">
        <f>IF(N852="základní",J852,0)</f>
        <v>0</v>
      </c>
      <c r="BF852" s="212">
        <f>IF(N852="snížená",J852,0)</f>
        <v>0</v>
      </c>
      <c r="BG852" s="212">
        <f>IF(N852="zákl. přenesená",J852,0)</f>
        <v>0</v>
      </c>
      <c r="BH852" s="212">
        <f>IF(N852="sníž. přenesená",J852,0)</f>
        <v>0</v>
      </c>
      <c r="BI852" s="212">
        <f>IF(N852="nulová",J852,0)</f>
        <v>0</v>
      </c>
      <c r="BJ852" s="17" t="s">
        <v>74</v>
      </c>
      <c r="BK852" s="212">
        <f>ROUND(I852*H852,2)</f>
        <v>0</v>
      </c>
      <c r="BL852" s="17" t="s">
        <v>242</v>
      </c>
      <c r="BM852" s="211" t="s">
        <v>1359</v>
      </c>
    </row>
    <row r="853" spans="1:47" s="2" customFormat="1" ht="12">
      <c r="A853" s="38"/>
      <c r="B853" s="39"/>
      <c r="C853" s="40"/>
      <c r="D853" s="213" t="s">
        <v>153</v>
      </c>
      <c r="E853" s="40"/>
      <c r="F853" s="214" t="s">
        <v>1360</v>
      </c>
      <c r="G853" s="40"/>
      <c r="H853" s="40"/>
      <c r="I853" s="215"/>
      <c r="J853" s="40"/>
      <c r="K853" s="40"/>
      <c r="L853" s="44"/>
      <c r="M853" s="216"/>
      <c r="N853" s="217"/>
      <c r="O853" s="84"/>
      <c r="P853" s="84"/>
      <c r="Q853" s="84"/>
      <c r="R853" s="84"/>
      <c r="S853" s="84"/>
      <c r="T853" s="85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T853" s="17" t="s">
        <v>153</v>
      </c>
      <c r="AU853" s="17" t="s">
        <v>78</v>
      </c>
    </row>
    <row r="854" spans="1:47" s="2" customFormat="1" ht="12">
      <c r="A854" s="38"/>
      <c r="B854" s="39"/>
      <c r="C854" s="40"/>
      <c r="D854" s="218" t="s">
        <v>155</v>
      </c>
      <c r="E854" s="40"/>
      <c r="F854" s="219" t="s">
        <v>1361</v>
      </c>
      <c r="G854" s="40"/>
      <c r="H854" s="40"/>
      <c r="I854" s="215"/>
      <c r="J854" s="40"/>
      <c r="K854" s="40"/>
      <c r="L854" s="44"/>
      <c r="M854" s="216"/>
      <c r="N854" s="217"/>
      <c r="O854" s="84"/>
      <c r="P854" s="84"/>
      <c r="Q854" s="84"/>
      <c r="R854" s="84"/>
      <c r="S854" s="84"/>
      <c r="T854" s="85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T854" s="17" t="s">
        <v>155</v>
      </c>
      <c r="AU854" s="17" t="s">
        <v>78</v>
      </c>
    </row>
    <row r="855" spans="1:65" s="2" customFormat="1" ht="24.15" customHeight="1">
      <c r="A855" s="38"/>
      <c r="B855" s="39"/>
      <c r="C855" s="242" t="s">
        <v>1362</v>
      </c>
      <c r="D855" s="242" t="s">
        <v>228</v>
      </c>
      <c r="E855" s="243" t="s">
        <v>1363</v>
      </c>
      <c r="F855" s="244" t="s">
        <v>1364</v>
      </c>
      <c r="G855" s="245" t="s">
        <v>218</v>
      </c>
      <c r="H855" s="246">
        <v>4</v>
      </c>
      <c r="I855" s="247"/>
      <c r="J855" s="248">
        <f>ROUND(I855*H855,2)</f>
        <v>0</v>
      </c>
      <c r="K855" s="244" t="s">
        <v>151</v>
      </c>
      <c r="L855" s="249"/>
      <c r="M855" s="250" t="s">
        <v>19</v>
      </c>
      <c r="N855" s="251" t="s">
        <v>40</v>
      </c>
      <c r="O855" s="84"/>
      <c r="P855" s="209">
        <f>O855*H855</f>
        <v>0</v>
      </c>
      <c r="Q855" s="209">
        <v>4E-05</v>
      </c>
      <c r="R855" s="209">
        <f>Q855*H855</f>
        <v>0.00016</v>
      </c>
      <c r="S855" s="209">
        <v>0</v>
      </c>
      <c r="T855" s="210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11" t="s">
        <v>345</v>
      </c>
      <c r="AT855" s="211" t="s">
        <v>228</v>
      </c>
      <c r="AU855" s="211" t="s">
        <v>78</v>
      </c>
      <c r="AY855" s="17" t="s">
        <v>144</v>
      </c>
      <c r="BE855" s="212">
        <f>IF(N855="základní",J855,0)</f>
        <v>0</v>
      </c>
      <c r="BF855" s="212">
        <f>IF(N855="snížená",J855,0)</f>
        <v>0</v>
      </c>
      <c r="BG855" s="212">
        <f>IF(N855="zákl. přenesená",J855,0)</f>
        <v>0</v>
      </c>
      <c r="BH855" s="212">
        <f>IF(N855="sníž. přenesená",J855,0)</f>
        <v>0</v>
      </c>
      <c r="BI855" s="212">
        <f>IF(N855="nulová",J855,0)</f>
        <v>0</v>
      </c>
      <c r="BJ855" s="17" t="s">
        <v>74</v>
      </c>
      <c r="BK855" s="212">
        <f>ROUND(I855*H855,2)</f>
        <v>0</v>
      </c>
      <c r="BL855" s="17" t="s">
        <v>242</v>
      </c>
      <c r="BM855" s="211" t="s">
        <v>1365</v>
      </c>
    </row>
    <row r="856" spans="1:47" s="2" customFormat="1" ht="12">
      <c r="A856" s="38"/>
      <c r="B856" s="39"/>
      <c r="C856" s="40"/>
      <c r="D856" s="213" t="s">
        <v>153</v>
      </c>
      <c r="E856" s="40"/>
      <c r="F856" s="214" t="s">
        <v>1364</v>
      </c>
      <c r="G856" s="40"/>
      <c r="H856" s="40"/>
      <c r="I856" s="215"/>
      <c r="J856" s="40"/>
      <c r="K856" s="40"/>
      <c r="L856" s="44"/>
      <c r="M856" s="216"/>
      <c r="N856" s="217"/>
      <c r="O856" s="84"/>
      <c r="P856" s="84"/>
      <c r="Q856" s="84"/>
      <c r="R856" s="84"/>
      <c r="S856" s="84"/>
      <c r="T856" s="85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T856" s="17" t="s">
        <v>153</v>
      </c>
      <c r="AU856" s="17" t="s">
        <v>78</v>
      </c>
    </row>
    <row r="857" spans="1:65" s="2" customFormat="1" ht="24.15" customHeight="1">
      <c r="A857" s="38"/>
      <c r="B857" s="39"/>
      <c r="C857" s="200" t="s">
        <v>994</v>
      </c>
      <c r="D857" s="200" t="s">
        <v>147</v>
      </c>
      <c r="E857" s="201" t="s">
        <v>1366</v>
      </c>
      <c r="F857" s="202" t="s">
        <v>1367</v>
      </c>
      <c r="G857" s="203" t="s">
        <v>218</v>
      </c>
      <c r="H857" s="204">
        <v>1</v>
      </c>
      <c r="I857" s="205"/>
      <c r="J857" s="206">
        <f>ROUND(I857*H857,2)</f>
        <v>0</v>
      </c>
      <c r="K857" s="202" t="s">
        <v>151</v>
      </c>
      <c r="L857" s="44"/>
      <c r="M857" s="207" t="s">
        <v>19</v>
      </c>
      <c r="N857" s="208" t="s">
        <v>40</v>
      </c>
      <c r="O857" s="84"/>
      <c r="P857" s="209">
        <f>O857*H857</f>
        <v>0</v>
      </c>
      <c r="Q857" s="209">
        <v>0</v>
      </c>
      <c r="R857" s="209">
        <f>Q857*H857</f>
        <v>0</v>
      </c>
      <c r="S857" s="209">
        <v>0</v>
      </c>
      <c r="T857" s="210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11" t="s">
        <v>242</v>
      </c>
      <c r="AT857" s="211" t="s">
        <v>147</v>
      </c>
      <c r="AU857" s="211" t="s">
        <v>78</v>
      </c>
      <c r="AY857" s="17" t="s">
        <v>144</v>
      </c>
      <c r="BE857" s="212">
        <f>IF(N857="základní",J857,0)</f>
        <v>0</v>
      </c>
      <c r="BF857" s="212">
        <f>IF(N857="snížená",J857,0)</f>
        <v>0</v>
      </c>
      <c r="BG857" s="212">
        <f>IF(N857="zákl. přenesená",J857,0)</f>
        <v>0</v>
      </c>
      <c r="BH857" s="212">
        <f>IF(N857="sníž. přenesená",J857,0)</f>
        <v>0</v>
      </c>
      <c r="BI857" s="212">
        <f>IF(N857="nulová",J857,0)</f>
        <v>0</v>
      </c>
      <c r="BJ857" s="17" t="s">
        <v>74</v>
      </c>
      <c r="BK857" s="212">
        <f>ROUND(I857*H857,2)</f>
        <v>0</v>
      </c>
      <c r="BL857" s="17" t="s">
        <v>242</v>
      </c>
      <c r="BM857" s="211" t="s">
        <v>1368</v>
      </c>
    </row>
    <row r="858" spans="1:47" s="2" customFormat="1" ht="12">
      <c r="A858" s="38"/>
      <c r="B858" s="39"/>
      <c r="C858" s="40"/>
      <c r="D858" s="213" t="s">
        <v>153</v>
      </c>
      <c r="E858" s="40"/>
      <c r="F858" s="214" t="s">
        <v>1369</v>
      </c>
      <c r="G858" s="40"/>
      <c r="H858" s="40"/>
      <c r="I858" s="215"/>
      <c r="J858" s="40"/>
      <c r="K858" s="40"/>
      <c r="L858" s="44"/>
      <c r="M858" s="216"/>
      <c r="N858" s="217"/>
      <c r="O858" s="84"/>
      <c r="P858" s="84"/>
      <c r="Q858" s="84"/>
      <c r="R858" s="84"/>
      <c r="S858" s="84"/>
      <c r="T858" s="85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T858" s="17" t="s">
        <v>153</v>
      </c>
      <c r="AU858" s="17" t="s">
        <v>78</v>
      </c>
    </row>
    <row r="859" spans="1:47" s="2" customFormat="1" ht="12">
      <c r="A859" s="38"/>
      <c r="B859" s="39"/>
      <c r="C859" s="40"/>
      <c r="D859" s="218" t="s">
        <v>155</v>
      </c>
      <c r="E859" s="40"/>
      <c r="F859" s="219" t="s">
        <v>1370</v>
      </c>
      <c r="G859" s="40"/>
      <c r="H859" s="40"/>
      <c r="I859" s="215"/>
      <c r="J859" s="40"/>
      <c r="K859" s="40"/>
      <c r="L859" s="44"/>
      <c r="M859" s="216"/>
      <c r="N859" s="217"/>
      <c r="O859" s="84"/>
      <c r="P859" s="84"/>
      <c r="Q859" s="84"/>
      <c r="R859" s="84"/>
      <c r="S859" s="84"/>
      <c r="T859" s="85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T859" s="17" t="s">
        <v>155</v>
      </c>
      <c r="AU859" s="17" t="s">
        <v>78</v>
      </c>
    </row>
    <row r="860" spans="1:65" s="2" customFormat="1" ht="24.15" customHeight="1">
      <c r="A860" s="38"/>
      <c r="B860" s="39"/>
      <c r="C860" s="242" t="s">
        <v>1371</v>
      </c>
      <c r="D860" s="242" t="s">
        <v>228</v>
      </c>
      <c r="E860" s="243" t="s">
        <v>1372</v>
      </c>
      <c r="F860" s="244" t="s">
        <v>1373</v>
      </c>
      <c r="G860" s="245" t="s">
        <v>218</v>
      </c>
      <c r="H860" s="246">
        <v>1</v>
      </c>
      <c r="I860" s="247"/>
      <c r="J860" s="248">
        <f>ROUND(I860*H860,2)</f>
        <v>0</v>
      </c>
      <c r="K860" s="244" t="s">
        <v>151</v>
      </c>
      <c r="L860" s="249"/>
      <c r="M860" s="250" t="s">
        <v>19</v>
      </c>
      <c r="N860" s="251" t="s">
        <v>40</v>
      </c>
      <c r="O860" s="84"/>
      <c r="P860" s="209">
        <f>O860*H860</f>
        <v>0</v>
      </c>
      <c r="Q860" s="209">
        <v>4E-05</v>
      </c>
      <c r="R860" s="209">
        <f>Q860*H860</f>
        <v>4E-05</v>
      </c>
      <c r="S860" s="209">
        <v>0</v>
      </c>
      <c r="T860" s="210">
        <f>S860*H860</f>
        <v>0</v>
      </c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R860" s="211" t="s">
        <v>345</v>
      </c>
      <c r="AT860" s="211" t="s">
        <v>228</v>
      </c>
      <c r="AU860" s="211" t="s">
        <v>78</v>
      </c>
      <c r="AY860" s="17" t="s">
        <v>144</v>
      </c>
      <c r="BE860" s="212">
        <f>IF(N860="základní",J860,0)</f>
        <v>0</v>
      </c>
      <c r="BF860" s="212">
        <f>IF(N860="snížená",J860,0)</f>
        <v>0</v>
      </c>
      <c r="BG860" s="212">
        <f>IF(N860="zákl. přenesená",J860,0)</f>
        <v>0</v>
      </c>
      <c r="BH860" s="212">
        <f>IF(N860="sníž. přenesená",J860,0)</f>
        <v>0</v>
      </c>
      <c r="BI860" s="212">
        <f>IF(N860="nulová",J860,0)</f>
        <v>0</v>
      </c>
      <c r="BJ860" s="17" t="s">
        <v>74</v>
      </c>
      <c r="BK860" s="212">
        <f>ROUND(I860*H860,2)</f>
        <v>0</v>
      </c>
      <c r="BL860" s="17" t="s">
        <v>242</v>
      </c>
      <c r="BM860" s="211" t="s">
        <v>1374</v>
      </c>
    </row>
    <row r="861" spans="1:47" s="2" customFormat="1" ht="12">
      <c r="A861" s="38"/>
      <c r="B861" s="39"/>
      <c r="C861" s="40"/>
      <c r="D861" s="213" t="s">
        <v>153</v>
      </c>
      <c r="E861" s="40"/>
      <c r="F861" s="214" t="s">
        <v>1373</v>
      </c>
      <c r="G861" s="40"/>
      <c r="H861" s="40"/>
      <c r="I861" s="215"/>
      <c r="J861" s="40"/>
      <c r="K861" s="40"/>
      <c r="L861" s="44"/>
      <c r="M861" s="216"/>
      <c r="N861" s="217"/>
      <c r="O861" s="84"/>
      <c r="P861" s="84"/>
      <c r="Q861" s="84"/>
      <c r="R861" s="84"/>
      <c r="S861" s="84"/>
      <c r="T861" s="85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T861" s="17" t="s">
        <v>153</v>
      </c>
      <c r="AU861" s="17" t="s">
        <v>78</v>
      </c>
    </row>
    <row r="862" spans="1:65" s="2" customFormat="1" ht="24.15" customHeight="1">
      <c r="A862" s="38"/>
      <c r="B862" s="39"/>
      <c r="C862" s="200" t="s">
        <v>1000</v>
      </c>
      <c r="D862" s="200" t="s">
        <v>147</v>
      </c>
      <c r="E862" s="201" t="s">
        <v>1375</v>
      </c>
      <c r="F862" s="202" t="s">
        <v>1376</v>
      </c>
      <c r="G862" s="203" t="s">
        <v>218</v>
      </c>
      <c r="H862" s="204">
        <v>2</v>
      </c>
      <c r="I862" s="205"/>
      <c r="J862" s="206">
        <f>ROUND(I862*H862,2)</f>
        <v>0</v>
      </c>
      <c r="K862" s="202" t="s">
        <v>151</v>
      </c>
      <c r="L862" s="44"/>
      <c r="M862" s="207" t="s">
        <v>19</v>
      </c>
      <c r="N862" s="208" t="s">
        <v>40</v>
      </c>
      <c r="O862" s="84"/>
      <c r="P862" s="209">
        <f>O862*H862</f>
        <v>0</v>
      </c>
      <c r="Q862" s="209">
        <v>0</v>
      </c>
      <c r="R862" s="209">
        <f>Q862*H862</f>
        <v>0</v>
      </c>
      <c r="S862" s="209">
        <v>0</v>
      </c>
      <c r="T862" s="210">
        <f>S862*H862</f>
        <v>0</v>
      </c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R862" s="211" t="s">
        <v>242</v>
      </c>
      <c r="AT862" s="211" t="s">
        <v>147</v>
      </c>
      <c r="AU862" s="211" t="s">
        <v>78</v>
      </c>
      <c r="AY862" s="17" t="s">
        <v>144</v>
      </c>
      <c r="BE862" s="212">
        <f>IF(N862="základní",J862,0)</f>
        <v>0</v>
      </c>
      <c r="BF862" s="212">
        <f>IF(N862="snížená",J862,0)</f>
        <v>0</v>
      </c>
      <c r="BG862" s="212">
        <f>IF(N862="zákl. přenesená",J862,0)</f>
        <v>0</v>
      </c>
      <c r="BH862" s="212">
        <f>IF(N862="sníž. přenesená",J862,0)</f>
        <v>0</v>
      </c>
      <c r="BI862" s="212">
        <f>IF(N862="nulová",J862,0)</f>
        <v>0</v>
      </c>
      <c r="BJ862" s="17" t="s">
        <v>74</v>
      </c>
      <c r="BK862" s="212">
        <f>ROUND(I862*H862,2)</f>
        <v>0</v>
      </c>
      <c r="BL862" s="17" t="s">
        <v>242</v>
      </c>
      <c r="BM862" s="211" t="s">
        <v>1377</v>
      </c>
    </row>
    <row r="863" spans="1:47" s="2" customFormat="1" ht="12">
      <c r="A863" s="38"/>
      <c r="B863" s="39"/>
      <c r="C863" s="40"/>
      <c r="D863" s="213" t="s">
        <v>153</v>
      </c>
      <c r="E863" s="40"/>
      <c r="F863" s="214" t="s">
        <v>1378</v>
      </c>
      <c r="G863" s="40"/>
      <c r="H863" s="40"/>
      <c r="I863" s="215"/>
      <c r="J863" s="40"/>
      <c r="K863" s="40"/>
      <c r="L863" s="44"/>
      <c r="M863" s="216"/>
      <c r="N863" s="217"/>
      <c r="O863" s="84"/>
      <c r="P863" s="84"/>
      <c r="Q863" s="84"/>
      <c r="R863" s="84"/>
      <c r="S863" s="84"/>
      <c r="T863" s="85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T863" s="17" t="s">
        <v>153</v>
      </c>
      <c r="AU863" s="17" t="s">
        <v>78</v>
      </c>
    </row>
    <row r="864" spans="1:47" s="2" customFormat="1" ht="12">
      <c r="A864" s="38"/>
      <c r="B864" s="39"/>
      <c r="C864" s="40"/>
      <c r="D864" s="218" t="s">
        <v>155</v>
      </c>
      <c r="E864" s="40"/>
      <c r="F864" s="219" t="s">
        <v>1379</v>
      </c>
      <c r="G864" s="40"/>
      <c r="H864" s="40"/>
      <c r="I864" s="215"/>
      <c r="J864" s="40"/>
      <c r="K864" s="40"/>
      <c r="L864" s="44"/>
      <c r="M864" s="216"/>
      <c r="N864" s="217"/>
      <c r="O864" s="84"/>
      <c r="P864" s="84"/>
      <c r="Q864" s="84"/>
      <c r="R864" s="84"/>
      <c r="S864" s="84"/>
      <c r="T864" s="85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T864" s="17" t="s">
        <v>155</v>
      </c>
      <c r="AU864" s="17" t="s">
        <v>78</v>
      </c>
    </row>
    <row r="865" spans="1:65" s="2" customFormat="1" ht="33" customHeight="1">
      <c r="A865" s="38"/>
      <c r="B865" s="39"/>
      <c r="C865" s="242" t="s">
        <v>1380</v>
      </c>
      <c r="D865" s="242" t="s">
        <v>228</v>
      </c>
      <c r="E865" s="243" t="s">
        <v>1381</v>
      </c>
      <c r="F865" s="244" t="s">
        <v>1382</v>
      </c>
      <c r="G865" s="245" t="s">
        <v>218</v>
      </c>
      <c r="H865" s="246">
        <v>2</v>
      </c>
      <c r="I865" s="247"/>
      <c r="J865" s="248">
        <f>ROUND(I865*H865,2)</f>
        <v>0</v>
      </c>
      <c r="K865" s="244" t="s">
        <v>151</v>
      </c>
      <c r="L865" s="249"/>
      <c r="M865" s="250" t="s">
        <v>19</v>
      </c>
      <c r="N865" s="251" t="s">
        <v>40</v>
      </c>
      <c r="O865" s="84"/>
      <c r="P865" s="209">
        <f>O865*H865</f>
        <v>0</v>
      </c>
      <c r="Q865" s="209">
        <v>0.00012</v>
      </c>
      <c r="R865" s="209">
        <f>Q865*H865</f>
        <v>0.00024</v>
      </c>
      <c r="S865" s="209">
        <v>0</v>
      </c>
      <c r="T865" s="210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11" t="s">
        <v>345</v>
      </c>
      <c r="AT865" s="211" t="s">
        <v>228</v>
      </c>
      <c r="AU865" s="211" t="s">
        <v>78</v>
      </c>
      <c r="AY865" s="17" t="s">
        <v>144</v>
      </c>
      <c r="BE865" s="212">
        <f>IF(N865="základní",J865,0)</f>
        <v>0</v>
      </c>
      <c r="BF865" s="212">
        <f>IF(N865="snížená",J865,0)</f>
        <v>0</v>
      </c>
      <c r="BG865" s="212">
        <f>IF(N865="zákl. přenesená",J865,0)</f>
        <v>0</v>
      </c>
      <c r="BH865" s="212">
        <f>IF(N865="sníž. přenesená",J865,0)</f>
        <v>0</v>
      </c>
      <c r="BI865" s="212">
        <f>IF(N865="nulová",J865,0)</f>
        <v>0</v>
      </c>
      <c r="BJ865" s="17" t="s">
        <v>74</v>
      </c>
      <c r="BK865" s="212">
        <f>ROUND(I865*H865,2)</f>
        <v>0</v>
      </c>
      <c r="BL865" s="17" t="s">
        <v>242</v>
      </c>
      <c r="BM865" s="211" t="s">
        <v>1383</v>
      </c>
    </row>
    <row r="866" spans="1:47" s="2" customFormat="1" ht="12">
      <c r="A866" s="38"/>
      <c r="B866" s="39"/>
      <c r="C866" s="40"/>
      <c r="D866" s="213" t="s">
        <v>153</v>
      </c>
      <c r="E866" s="40"/>
      <c r="F866" s="214" t="s">
        <v>1382</v>
      </c>
      <c r="G866" s="40"/>
      <c r="H866" s="40"/>
      <c r="I866" s="215"/>
      <c r="J866" s="40"/>
      <c r="K866" s="40"/>
      <c r="L866" s="44"/>
      <c r="M866" s="216"/>
      <c r="N866" s="217"/>
      <c r="O866" s="84"/>
      <c r="P866" s="84"/>
      <c r="Q866" s="84"/>
      <c r="R866" s="84"/>
      <c r="S866" s="84"/>
      <c r="T866" s="85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T866" s="17" t="s">
        <v>153</v>
      </c>
      <c r="AU866" s="17" t="s">
        <v>78</v>
      </c>
    </row>
    <row r="867" spans="1:65" s="2" customFormat="1" ht="33" customHeight="1">
      <c r="A867" s="38"/>
      <c r="B867" s="39"/>
      <c r="C867" s="200" t="s">
        <v>1005</v>
      </c>
      <c r="D867" s="200" t="s">
        <v>147</v>
      </c>
      <c r="E867" s="201" t="s">
        <v>1384</v>
      </c>
      <c r="F867" s="202" t="s">
        <v>1385</v>
      </c>
      <c r="G867" s="203" t="s">
        <v>218</v>
      </c>
      <c r="H867" s="204">
        <v>60</v>
      </c>
      <c r="I867" s="205"/>
      <c r="J867" s="206">
        <f>ROUND(I867*H867,2)</f>
        <v>0</v>
      </c>
      <c r="K867" s="202" t="s">
        <v>151</v>
      </c>
      <c r="L867" s="44"/>
      <c r="M867" s="207" t="s">
        <v>19</v>
      </c>
      <c r="N867" s="208" t="s">
        <v>40</v>
      </c>
      <c r="O867" s="84"/>
      <c r="P867" s="209">
        <f>O867*H867</f>
        <v>0</v>
      </c>
      <c r="Q867" s="209">
        <v>0</v>
      </c>
      <c r="R867" s="209">
        <f>Q867*H867</f>
        <v>0</v>
      </c>
      <c r="S867" s="209">
        <v>0</v>
      </c>
      <c r="T867" s="210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11" t="s">
        <v>242</v>
      </c>
      <c r="AT867" s="211" t="s">
        <v>147</v>
      </c>
      <c r="AU867" s="211" t="s">
        <v>78</v>
      </c>
      <c r="AY867" s="17" t="s">
        <v>144</v>
      </c>
      <c r="BE867" s="212">
        <f>IF(N867="základní",J867,0)</f>
        <v>0</v>
      </c>
      <c r="BF867" s="212">
        <f>IF(N867="snížená",J867,0)</f>
        <v>0</v>
      </c>
      <c r="BG867" s="212">
        <f>IF(N867="zákl. přenesená",J867,0)</f>
        <v>0</v>
      </c>
      <c r="BH867" s="212">
        <f>IF(N867="sníž. přenesená",J867,0)</f>
        <v>0</v>
      </c>
      <c r="BI867" s="212">
        <f>IF(N867="nulová",J867,0)</f>
        <v>0</v>
      </c>
      <c r="BJ867" s="17" t="s">
        <v>74</v>
      </c>
      <c r="BK867" s="212">
        <f>ROUND(I867*H867,2)</f>
        <v>0</v>
      </c>
      <c r="BL867" s="17" t="s">
        <v>242</v>
      </c>
      <c r="BM867" s="211" t="s">
        <v>1386</v>
      </c>
    </row>
    <row r="868" spans="1:47" s="2" customFormat="1" ht="12">
      <c r="A868" s="38"/>
      <c r="B868" s="39"/>
      <c r="C868" s="40"/>
      <c r="D868" s="213" t="s">
        <v>153</v>
      </c>
      <c r="E868" s="40"/>
      <c r="F868" s="214" t="s">
        <v>1387</v>
      </c>
      <c r="G868" s="40"/>
      <c r="H868" s="40"/>
      <c r="I868" s="215"/>
      <c r="J868" s="40"/>
      <c r="K868" s="40"/>
      <c r="L868" s="44"/>
      <c r="M868" s="216"/>
      <c r="N868" s="217"/>
      <c r="O868" s="84"/>
      <c r="P868" s="84"/>
      <c r="Q868" s="84"/>
      <c r="R868" s="84"/>
      <c r="S868" s="84"/>
      <c r="T868" s="85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T868" s="17" t="s">
        <v>153</v>
      </c>
      <c r="AU868" s="17" t="s">
        <v>78</v>
      </c>
    </row>
    <row r="869" spans="1:47" s="2" customFormat="1" ht="12">
      <c r="A869" s="38"/>
      <c r="B869" s="39"/>
      <c r="C869" s="40"/>
      <c r="D869" s="218" t="s">
        <v>155</v>
      </c>
      <c r="E869" s="40"/>
      <c r="F869" s="219" t="s">
        <v>1388</v>
      </c>
      <c r="G869" s="40"/>
      <c r="H869" s="40"/>
      <c r="I869" s="215"/>
      <c r="J869" s="40"/>
      <c r="K869" s="40"/>
      <c r="L869" s="44"/>
      <c r="M869" s="216"/>
      <c r="N869" s="217"/>
      <c r="O869" s="84"/>
      <c r="P869" s="84"/>
      <c r="Q869" s="84"/>
      <c r="R869" s="84"/>
      <c r="S869" s="84"/>
      <c r="T869" s="85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T869" s="17" t="s">
        <v>155</v>
      </c>
      <c r="AU869" s="17" t="s">
        <v>78</v>
      </c>
    </row>
    <row r="870" spans="1:65" s="2" customFormat="1" ht="24.15" customHeight="1">
      <c r="A870" s="38"/>
      <c r="B870" s="39"/>
      <c r="C870" s="242" t="s">
        <v>1389</v>
      </c>
      <c r="D870" s="242" t="s">
        <v>228</v>
      </c>
      <c r="E870" s="243" t="s">
        <v>1390</v>
      </c>
      <c r="F870" s="244" t="s">
        <v>1391</v>
      </c>
      <c r="G870" s="245" t="s">
        <v>218</v>
      </c>
      <c r="H870" s="246">
        <v>60</v>
      </c>
      <c r="I870" s="247"/>
      <c r="J870" s="248">
        <f>ROUND(I870*H870,2)</f>
        <v>0</v>
      </c>
      <c r="K870" s="244" t="s">
        <v>151</v>
      </c>
      <c r="L870" s="249"/>
      <c r="M870" s="250" t="s">
        <v>19</v>
      </c>
      <c r="N870" s="251" t="s">
        <v>40</v>
      </c>
      <c r="O870" s="84"/>
      <c r="P870" s="209">
        <f>O870*H870</f>
        <v>0</v>
      </c>
      <c r="Q870" s="209">
        <v>6E-05</v>
      </c>
      <c r="R870" s="209">
        <f>Q870*H870</f>
        <v>0.0036</v>
      </c>
      <c r="S870" s="209">
        <v>0</v>
      </c>
      <c r="T870" s="210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11" t="s">
        <v>345</v>
      </c>
      <c r="AT870" s="211" t="s">
        <v>228</v>
      </c>
      <c r="AU870" s="211" t="s">
        <v>78</v>
      </c>
      <c r="AY870" s="17" t="s">
        <v>144</v>
      </c>
      <c r="BE870" s="212">
        <f>IF(N870="základní",J870,0)</f>
        <v>0</v>
      </c>
      <c r="BF870" s="212">
        <f>IF(N870="snížená",J870,0)</f>
        <v>0</v>
      </c>
      <c r="BG870" s="212">
        <f>IF(N870="zákl. přenesená",J870,0)</f>
        <v>0</v>
      </c>
      <c r="BH870" s="212">
        <f>IF(N870="sníž. přenesená",J870,0)</f>
        <v>0</v>
      </c>
      <c r="BI870" s="212">
        <f>IF(N870="nulová",J870,0)</f>
        <v>0</v>
      </c>
      <c r="BJ870" s="17" t="s">
        <v>74</v>
      </c>
      <c r="BK870" s="212">
        <f>ROUND(I870*H870,2)</f>
        <v>0</v>
      </c>
      <c r="BL870" s="17" t="s">
        <v>242</v>
      </c>
      <c r="BM870" s="211" t="s">
        <v>1392</v>
      </c>
    </row>
    <row r="871" spans="1:47" s="2" customFormat="1" ht="12">
      <c r="A871" s="38"/>
      <c r="B871" s="39"/>
      <c r="C871" s="40"/>
      <c r="D871" s="213" t="s">
        <v>153</v>
      </c>
      <c r="E871" s="40"/>
      <c r="F871" s="214" t="s">
        <v>1391</v>
      </c>
      <c r="G871" s="40"/>
      <c r="H871" s="40"/>
      <c r="I871" s="215"/>
      <c r="J871" s="40"/>
      <c r="K871" s="40"/>
      <c r="L871" s="44"/>
      <c r="M871" s="216"/>
      <c r="N871" s="217"/>
      <c r="O871" s="84"/>
      <c r="P871" s="84"/>
      <c r="Q871" s="84"/>
      <c r="R871" s="84"/>
      <c r="S871" s="84"/>
      <c r="T871" s="85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T871" s="17" t="s">
        <v>153</v>
      </c>
      <c r="AU871" s="17" t="s">
        <v>78</v>
      </c>
    </row>
    <row r="872" spans="1:65" s="2" customFormat="1" ht="33" customHeight="1">
      <c r="A872" s="38"/>
      <c r="B872" s="39"/>
      <c r="C872" s="200" t="s">
        <v>1011</v>
      </c>
      <c r="D872" s="200" t="s">
        <v>147</v>
      </c>
      <c r="E872" s="201" t="s">
        <v>1393</v>
      </c>
      <c r="F872" s="202" t="s">
        <v>1394</v>
      </c>
      <c r="G872" s="203" t="s">
        <v>218</v>
      </c>
      <c r="H872" s="204">
        <v>9</v>
      </c>
      <c r="I872" s="205"/>
      <c r="J872" s="206">
        <f>ROUND(I872*H872,2)</f>
        <v>0</v>
      </c>
      <c r="K872" s="202" t="s">
        <v>151</v>
      </c>
      <c r="L872" s="44"/>
      <c r="M872" s="207" t="s">
        <v>19</v>
      </c>
      <c r="N872" s="208" t="s">
        <v>40</v>
      </c>
      <c r="O872" s="84"/>
      <c r="P872" s="209">
        <f>O872*H872</f>
        <v>0</v>
      </c>
      <c r="Q872" s="209">
        <v>0</v>
      </c>
      <c r="R872" s="209">
        <f>Q872*H872</f>
        <v>0</v>
      </c>
      <c r="S872" s="209">
        <v>0</v>
      </c>
      <c r="T872" s="210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11" t="s">
        <v>242</v>
      </c>
      <c r="AT872" s="211" t="s">
        <v>147</v>
      </c>
      <c r="AU872" s="211" t="s">
        <v>78</v>
      </c>
      <c r="AY872" s="17" t="s">
        <v>144</v>
      </c>
      <c r="BE872" s="212">
        <f>IF(N872="základní",J872,0)</f>
        <v>0</v>
      </c>
      <c r="BF872" s="212">
        <f>IF(N872="snížená",J872,0)</f>
        <v>0</v>
      </c>
      <c r="BG872" s="212">
        <f>IF(N872="zákl. přenesená",J872,0)</f>
        <v>0</v>
      </c>
      <c r="BH872" s="212">
        <f>IF(N872="sníž. přenesená",J872,0)</f>
        <v>0</v>
      </c>
      <c r="BI872" s="212">
        <f>IF(N872="nulová",J872,0)</f>
        <v>0</v>
      </c>
      <c r="BJ872" s="17" t="s">
        <v>74</v>
      </c>
      <c r="BK872" s="212">
        <f>ROUND(I872*H872,2)</f>
        <v>0</v>
      </c>
      <c r="BL872" s="17" t="s">
        <v>242</v>
      </c>
      <c r="BM872" s="211" t="s">
        <v>1395</v>
      </c>
    </row>
    <row r="873" spans="1:47" s="2" customFormat="1" ht="12">
      <c r="A873" s="38"/>
      <c r="B873" s="39"/>
      <c r="C873" s="40"/>
      <c r="D873" s="213" t="s">
        <v>153</v>
      </c>
      <c r="E873" s="40"/>
      <c r="F873" s="214" t="s">
        <v>1396</v>
      </c>
      <c r="G873" s="40"/>
      <c r="H873" s="40"/>
      <c r="I873" s="215"/>
      <c r="J873" s="40"/>
      <c r="K873" s="40"/>
      <c r="L873" s="44"/>
      <c r="M873" s="216"/>
      <c r="N873" s="217"/>
      <c r="O873" s="84"/>
      <c r="P873" s="84"/>
      <c r="Q873" s="84"/>
      <c r="R873" s="84"/>
      <c r="S873" s="84"/>
      <c r="T873" s="85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T873" s="17" t="s">
        <v>153</v>
      </c>
      <c r="AU873" s="17" t="s">
        <v>78</v>
      </c>
    </row>
    <row r="874" spans="1:47" s="2" customFormat="1" ht="12">
      <c r="A874" s="38"/>
      <c r="B874" s="39"/>
      <c r="C874" s="40"/>
      <c r="D874" s="218" t="s">
        <v>155</v>
      </c>
      <c r="E874" s="40"/>
      <c r="F874" s="219" t="s">
        <v>1397</v>
      </c>
      <c r="G874" s="40"/>
      <c r="H874" s="40"/>
      <c r="I874" s="215"/>
      <c r="J874" s="40"/>
      <c r="K874" s="40"/>
      <c r="L874" s="44"/>
      <c r="M874" s="216"/>
      <c r="N874" s="217"/>
      <c r="O874" s="84"/>
      <c r="P874" s="84"/>
      <c r="Q874" s="84"/>
      <c r="R874" s="84"/>
      <c r="S874" s="84"/>
      <c r="T874" s="85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T874" s="17" t="s">
        <v>155</v>
      </c>
      <c r="AU874" s="17" t="s">
        <v>78</v>
      </c>
    </row>
    <row r="875" spans="1:65" s="2" customFormat="1" ht="37.8" customHeight="1">
      <c r="A875" s="38"/>
      <c r="B875" s="39"/>
      <c r="C875" s="242" t="s">
        <v>1398</v>
      </c>
      <c r="D875" s="242" t="s">
        <v>228</v>
      </c>
      <c r="E875" s="243" t="s">
        <v>1399</v>
      </c>
      <c r="F875" s="244" t="s">
        <v>1400</v>
      </c>
      <c r="G875" s="245" t="s">
        <v>218</v>
      </c>
      <c r="H875" s="246">
        <v>9</v>
      </c>
      <c r="I875" s="247"/>
      <c r="J875" s="248">
        <f>ROUND(I875*H875,2)</f>
        <v>0</v>
      </c>
      <c r="K875" s="244" t="s">
        <v>151</v>
      </c>
      <c r="L875" s="249"/>
      <c r="M875" s="250" t="s">
        <v>19</v>
      </c>
      <c r="N875" s="251" t="s">
        <v>40</v>
      </c>
      <c r="O875" s="84"/>
      <c r="P875" s="209">
        <f>O875*H875</f>
        <v>0</v>
      </c>
      <c r="Q875" s="209">
        <v>7E-05</v>
      </c>
      <c r="R875" s="209">
        <f>Q875*H875</f>
        <v>0.0006299999999999999</v>
      </c>
      <c r="S875" s="209">
        <v>0</v>
      </c>
      <c r="T875" s="210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11" t="s">
        <v>345</v>
      </c>
      <c r="AT875" s="211" t="s">
        <v>228</v>
      </c>
      <c r="AU875" s="211" t="s">
        <v>78</v>
      </c>
      <c r="AY875" s="17" t="s">
        <v>144</v>
      </c>
      <c r="BE875" s="212">
        <f>IF(N875="základní",J875,0)</f>
        <v>0</v>
      </c>
      <c r="BF875" s="212">
        <f>IF(N875="snížená",J875,0)</f>
        <v>0</v>
      </c>
      <c r="BG875" s="212">
        <f>IF(N875="zákl. přenesená",J875,0)</f>
        <v>0</v>
      </c>
      <c r="BH875" s="212">
        <f>IF(N875="sníž. přenesená",J875,0)</f>
        <v>0</v>
      </c>
      <c r="BI875" s="212">
        <f>IF(N875="nulová",J875,0)</f>
        <v>0</v>
      </c>
      <c r="BJ875" s="17" t="s">
        <v>74</v>
      </c>
      <c r="BK875" s="212">
        <f>ROUND(I875*H875,2)</f>
        <v>0</v>
      </c>
      <c r="BL875" s="17" t="s">
        <v>242</v>
      </c>
      <c r="BM875" s="211" t="s">
        <v>1401</v>
      </c>
    </row>
    <row r="876" spans="1:47" s="2" customFormat="1" ht="12">
      <c r="A876" s="38"/>
      <c r="B876" s="39"/>
      <c r="C876" s="40"/>
      <c r="D876" s="213" t="s">
        <v>153</v>
      </c>
      <c r="E876" s="40"/>
      <c r="F876" s="214" t="s">
        <v>1400</v>
      </c>
      <c r="G876" s="40"/>
      <c r="H876" s="40"/>
      <c r="I876" s="215"/>
      <c r="J876" s="40"/>
      <c r="K876" s="40"/>
      <c r="L876" s="44"/>
      <c r="M876" s="216"/>
      <c r="N876" s="217"/>
      <c r="O876" s="84"/>
      <c r="P876" s="84"/>
      <c r="Q876" s="84"/>
      <c r="R876" s="84"/>
      <c r="S876" s="84"/>
      <c r="T876" s="85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T876" s="17" t="s">
        <v>153</v>
      </c>
      <c r="AU876" s="17" t="s">
        <v>78</v>
      </c>
    </row>
    <row r="877" spans="1:65" s="2" customFormat="1" ht="16.5" customHeight="1">
      <c r="A877" s="38"/>
      <c r="B877" s="39"/>
      <c r="C877" s="242" t="s">
        <v>1016</v>
      </c>
      <c r="D877" s="242" t="s">
        <v>228</v>
      </c>
      <c r="E877" s="243" t="s">
        <v>1402</v>
      </c>
      <c r="F877" s="244" t="s">
        <v>1403</v>
      </c>
      <c r="G877" s="245" t="s">
        <v>218</v>
      </c>
      <c r="H877" s="246">
        <v>17</v>
      </c>
      <c r="I877" s="247"/>
      <c r="J877" s="248">
        <f>ROUND(I877*H877,2)</f>
        <v>0</v>
      </c>
      <c r="K877" s="244" t="s">
        <v>151</v>
      </c>
      <c r="L877" s="249"/>
      <c r="M877" s="250" t="s">
        <v>19</v>
      </c>
      <c r="N877" s="251" t="s">
        <v>40</v>
      </c>
      <c r="O877" s="84"/>
      <c r="P877" s="209">
        <f>O877*H877</f>
        <v>0</v>
      </c>
      <c r="Q877" s="209">
        <v>0</v>
      </c>
      <c r="R877" s="209">
        <f>Q877*H877</f>
        <v>0</v>
      </c>
      <c r="S877" s="209">
        <v>0</v>
      </c>
      <c r="T877" s="210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11" t="s">
        <v>345</v>
      </c>
      <c r="AT877" s="211" t="s">
        <v>228</v>
      </c>
      <c r="AU877" s="211" t="s">
        <v>78</v>
      </c>
      <c r="AY877" s="17" t="s">
        <v>144</v>
      </c>
      <c r="BE877" s="212">
        <f>IF(N877="základní",J877,0)</f>
        <v>0</v>
      </c>
      <c r="BF877" s="212">
        <f>IF(N877="snížená",J877,0)</f>
        <v>0</v>
      </c>
      <c r="BG877" s="212">
        <f>IF(N877="zákl. přenesená",J877,0)</f>
        <v>0</v>
      </c>
      <c r="BH877" s="212">
        <f>IF(N877="sníž. přenesená",J877,0)</f>
        <v>0</v>
      </c>
      <c r="BI877" s="212">
        <f>IF(N877="nulová",J877,0)</f>
        <v>0</v>
      </c>
      <c r="BJ877" s="17" t="s">
        <v>74</v>
      </c>
      <c r="BK877" s="212">
        <f>ROUND(I877*H877,2)</f>
        <v>0</v>
      </c>
      <c r="BL877" s="17" t="s">
        <v>242</v>
      </c>
      <c r="BM877" s="211" t="s">
        <v>1404</v>
      </c>
    </row>
    <row r="878" spans="1:47" s="2" customFormat="1" ht="12">
      <c r="A878" s="38"/>
      <c r="B878" s="39"/>
      <c r="C878" s="40"/>
      <c r="D878" s="213" t="s">
        <v>153</v>
      </c>
      <c r="E878" s="40"/>
      <c r="F878" s="214" t="s">
        <v>1403</v>
      </c>
      <c r="G878" s="40"/>
      <c r="H878" s="40"/>
      <c r="I878" s="215"/>
      <c r="J878" s="40"/>
      <c r="K878" s="40"/>
      <c r="L878" s="44"/>
      <c r="M878" s="216"/>
      <c r="N878" s="217"/>
      <c r="O878" s="84"/>
      <c r="P878" s="84"/>
      <c r="Q878" s="84"/>
      <c r="R878" s="84"/>
      <c r="S878" s="84"/>
      <c r="T878" s="85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T878" s="17" t="s">
        <v>153</v>
      </c>
      <c r="AU878" s="17" t="s">
        <v>78</v>
      </c>
    </row>
    <row r="879" spans="1:65" s="2" customFormat="1" ht="16.5" customHeight="1">
      <c r="A879" s="38"/>
      <c r="B879" s="39"/>
      <c r="C879" s="242" t="s">
        <v>1405</v>
      </c>
      <c r="D879" s="242" t="s">
        <v>228</v>
      </c>
      <c r="E879" s="243" t="s">
        <v>1406</v>
      </c>
      <c r="F879" s="244" t="s">
        <v>1407</v>
      </c>
      <c r="G879" s="245" t="s">
        <v>218</v>
      </c>
      <c r="H879" s="246">
        <v>15</v>
      </c>
      <c r="I879" s="247"/>
      <c r="J879" s="248">
        <f>ROUND(I879*H879,2)</f>
        <v>0</v>
      </c>
      <c r="K879" s="244" t="s">
        <v>151</v>
      </c>
      <c r="L879" s="249"/>
      <c r="M879" s="250" t="s">
        <v>19</v>
      </c>
      <c r="N879" s="251" t="s">
        <v>40</v>
      </c>
      <c r="O879" s="84"/>
      <c r="P879" s="209">
        <f>O879*H879</f>
        <v>0</v>
      </c>
      <c r="Q879" s="209">
        <v>3E-05</v>
      </c>
      <c r="R879" s="209">
        <f>Q879*H879</f>
        <v>0.00045</v>
      </c>
      <c r="S879" s="209">
        <v>0</v>
      </c>
      <c r="T879" s="210">
        <f>S879*H879</f>
        <v>0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11" t="s">
        <v>345</v>
      </c>
      <c r="AT879" s="211" t="s">
        <v>228</v>
      </c>
      <c r="AU879" s="211" t="s">
        <v>78</v>
      </c>
      <c r="AY879" s="17" t="s">
        <v>144</v>
      </c>
      <c r="BE879" s="212">
        <f>IF(N879="základní",J879,0)</f>
        <v>0</v>
      </c>
      <c r="BF879" s="212">
        <f>IF(N879="snížená",J879,0)</f>
        <v>0</v>
      </c>
      <c r="BG879" s="212">
        <f>IF(N879="zákl. přenesená",J879,0)</f>
        <v>0</v>
      </c>
      <c r="BH879" s="212">
        <f>IF(N879="sníž. přenesená",J879,0)</f>
        <v>0</v>
      </c>
      <c r="BI879" s="212">
        <f>IF(N879="nulová",J879,0)</f>
        <v>0</v>
      </c>
      <c r="BJ879" s="17" t="s">
        <v>74</v>
      </c>
      <c r="BK879" s="212">
        <f>ROUND(I879*H879,2)</f>
        <v>0</v>
      </c>
      <c r="BL879" s="17" t="s">
        <v>242</v>
      </c>
      <c r="BM879" s="211" t="s">
        <v>1408</v>
      </c>
    </row>
    <row r="880" spans="1:47" s="2" customFormat="1" ht="12">
      <c r="A880" s="38"/>
      <c r="B880" s="39"/>
      <c r="C880" s="40"/>
      <c r="D880" s="213" t="s">
        <v>153</v>
      </c>
      <c r="E880" s="40"/>
      <c r="F880" s="214" t="s">
        <v>1407</v>
      </c>
      <c r="G880" s="40"/>
      <c r="H880" s="40"/>
      <c r="I880" s="215"/>
      <c r="J880" s="40"/>
      <c r="K880" s="40"/>
      <c r="L880" s="44"/>
      <c r="M880" s="216"/>
      <c r="N880" s="217"/>
      <c r="O880" s="84"/>
      <c r="P880" s="84"/>
      <c r="Q880" s="84"/>
      <c r="R880" s="84"/>
      <c r="S880" s="84"/>
      <c r="T880" s="85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T880" s="17" t="s">
        <v>153</v>
      </c>
      <c r="AU880" s="17" t="s">
        <v>78</v>
      </c>
    </row>
    <row r="881" spans="1:65" s="2" customFormat="1" ht="16.5" customHeight="1">
      <c r="A881" s="38"/>
      <c r="B881" s="39"/>
      <c r="C881" s="242" t="s">
        <v>1022</v>
      </c>
      <c r="D881" s="242" t="s">
        <v>228</v>
      </c>
      <c r="E881" s="243" t="s">
        <v>1409</v>
      </c>
      <c r="F881" s="244" t="s">
        <v>1410</v>
      </c>
      <c r="G881" s="245" t="s">
        <v>218</v>
      </c>
      <c r="H881" s="246">
        <v>8</v>
      </c>
      <c r="I881" s="247"/>
      <c r="J881" s="248">
        <f>ROUND(I881*H881,2)</f>
        <v>0</v>
      </c>
      <c r="K881" s="244" t="s">
        <v>151</v>
      </c>
      <c r="L881" s="249"/>
      <c r="M881" s="250" t="s">
        <v>19</v>
      </c>
      <c r="N881" s="251" t="s">
        <v>40</v>
      </c>
      <c r="O881" s="84"/>
      <c r="P881" s="209">
        <f>O881*H881</f>
        <v>0</v>
      </c>
      <c r="Q881" s="209">
        <v>3E-05</v>
      </c>
      <c r="R881" s="209">
        <f>Q881*H881</f>
        <v>0.00024</v>
      </c>
      <c r="S881" s="209">
        <v>0</v>
      </c>
      <c r="T881" s="210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11" t="s">
        <v>345</v>
      </c>
      <c r="AT881" s="211" t="s">
        <v>228</v>
      </c>
      <c r="AU881" s="211" t="s">
        <v>78</v>
      </c>
      <c r="AY881" s="17" t="s">
        <v>144</v>
      </c>
      <c r="BE881" s="212">
        <f>IF(N881="základní",J881,0)</f>
        <v>0</v>
      </c>
      <c r="BF881" s="212">
        <f>IF(N881="snížená",J881,0)</f>
        <v>0</v>
      </c>
      <c r="BG881" s="212">
        <f>IF(N881="zákl. přenesená",J881,0)</f>
        <v>0</v>
      </c>
      <c r="BH881" s="212">
        <f>IF(N881="sníž. přenesená",J881,0)</f>
        <v>0</v>
      </c>
      <c r="BI881" s="212">
        <f>IF(N881="nulová",J881,0)</f>
        <v>0</v>
      </c>
      <c r="BJ881" s="17" t="s">
        <v>74</v>
      </c>
      <c r="BK881" s="212">
        <f>ROUND(I881*H881,2)</f>
        <v>0</v>
      </c>
      <c r="BL881" s="17" t="s">
        <v>242</v>
      </c>
      <c r="BM881" s="211" t="s">
        <v>1411</v>
      </c>
    </row>
    <row r="882" spans="1:47" s="2" customFormat="1" ht="12">
      <c r="A882" s="38"/>
      <c r="B882" s="39"/>
      <c r="C882" s="40"/>
      <c r="D882" s="213" t="s">
        <v>153</v>
      </c>
      <c r="E882" s="40"/>
      <c r="F882" s="214" t="s">
        <v>1410</v>
      </c>
      <c r="G882" s="40"/>
      <c r="H882" s="40"/>
      <c r="I882" s="215"/>
      <c r="J882" s="40"/>
      <c r="K882" s="40"/>
      <c r="L882" s="44"/>
      <c r="M882" s="216"/>
      <c r="N882" s="217"/>
      <c r="O882" s="84"/>
      <c r="P882" s="84"/>
      <c r="Q882" s="84"/>
      <c r="R882" s="84"/>
      <c r="S882" s="84"/>
      <c r="T882" s="85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T882" s="17" t="s">
        <v>153</v>
      </c>
      <c r="AU882" s="17" t="s">
        <v>78</v>
      </c>
    </row>
    <row r="883" spans="1:65" s="2" customFormat="1" ht="16.5" customHeight="1">
      <c r="A883" s="38"/>
      <c r="B883" s="39"/>
      <c r="C883" s="242" t="s">
        <v>1412</v>
      </c>
      <c r="D883" s="242" t="s">
        <v>228</v>
      </c>
      <c r="E883" s="243" t="s">
        <v>1413</v>
      </c>
      <c r="F883" s="244" t="s">
        <v>1414</v>
      </c>
      <c r="G883" s="245" t="s">
        <v>218</v>
      </c>
      <c r="H883" s="246">
        <v>17</v>
      </c>
      <c r="I883" s="247"/>
      <c r="J883" s="248">
        <f>ROUND(I883*H883,2)</f>
        <v>0</v>
      </c>
      <c r="K883" s="244" t="s">
        <v>151</v>
      </c>
      <c r="L883" s="249"/>
      <c r="M883" s="250" t="s">
        <v>19</v>
      </c>
      <c r="N883" s="251" t="s">
        <v>40</v>
      </c>
      <c r="O883" s="84"/>
      <c r="P883" s="209">
        <f>O883*H883</f>
        <v>0</v>
      </c>
      <c r="Q883" s="209">
        <v>3E-05</v>
      </c>
      <c r="R883" s="209">
        <f>Q883*H883</f>
        <v>0.00051</v>
      </c>
      <c r="S883" s="209">
        <v>0</v>
      </c>
      <c r="T883" s="210">
        <f>S883*H883</f>
        <v>0</v>
      </c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R883" s="211" t="s">
        <v>345</v>
      </c>
      <c r="AT883" s="211" t="s">
        <v>228</v>
      </c>
      <c r="AU883" s="211" t="s">
        <v>78</v>
      </c>
      <c r="AY883" s="17" t="s">
        <v>144</v>
      </c>
      <c r="BE883" s="212">
        <f>IF(N883="základní",J883,0)</f>
        <v>0</v>
      </c>
      <c r="BF883" s="212">
        <f>IF(N883="snížená",J883,0)</f>
        <v>0</v>
      </c>
      <c r="BG883" s="212">
        <f>IF(N883="zákl. přenesená",J883,0)</f>
        <v>0</v>
      </c>
      <c r="BH883" s="212">
        <f>IF(N883="sníž. přenesená",J883,0)</f>
        <v>0</v>
      </c>
      <c r="BI883" s="212">
        <f>IF(N883="nulová",J883,0)</f>
        <v>0</v>
      </c>
      <c r="BJ883" s="17" t="s">
        <v>74</v>
      </c>
      <c r="BK883" s="212">
        <f>ROUND(I883*H883,2)</f>
        <v>0</v>
      </c>
      <c r="BL883" s="17" t="s">
        <v>242</v>
      </c>
      <c r="BM883" s="211" t="s">
        <v>1415</v>
      </c>
    </row>
    <row r="884" spans="1:47" s="2" customFormat="1" ht="12">
      <c r="A884" s="38"/>
      <c r="B884" s="39"/>
      <c r="C884" s="40"/>
      <c r="D884" s="213" t="s">
        <v>153</v>
      </c>
      <c r="E884" s="40"/>
      <c r="F884" s="214" t="s">
        <v>1414</v>
      </c>
      <c r="G884" s="40"/>
      <c r="H884" s="40"/>
      <c r="I884" s="215"/>
      <c r="J884" s="40"/>
      <c r="K884" s="40"/>
      <c r="L884" s="44"/>
      <c r="M884" s="216"/>
      <c r="N884" s="217"/>
      <c r="O884" s="84"/>
      <c r="P884" s="84"/>
      <c r="Q884" s="84"/>
      <c r="R884" s="84"/>
      <c r="S884" s="84"/>
      <c r="T884" s="85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T884" s="17" t="s">
        <v>153</v>
      </c>
      <c r="AU884" s="17" t="s">
        <v>78</v>
      </c>
    </row>
    <row r="885" spans="1:65" s="2" customFormat="1" ht="16.5" customHeight="1">
      <c r="A885" s="38"/>
      <c r="B885" s="39"/>
      <c r="C885" s="242" t="s">
        <v>1416</v>
      </c>
      <c r="D885" s="242" t="s">
        <v>228</v>
      </c>
      <c r="E885" s="243" t="s">
        <v>1417</v>
      </c>
      <c r="F885" s="244" t="s">
        <v>1418</v>
      </c>
      <c r="G885" s="245" t="s">
        <v>218</v>
      </c>
      <c r="H885" s="246">
        <v>64</v>
      </c>
      <c r="I885" s="247"/>
      <c r="J885" s="248">
        <f>ROUND(I885*H885,2)</f>
        <v>0</v>
      </c>
      <c r="K885" s="244" t="s">
        <v>151</v>
      </c>
      <c r="L885" s="249"/>
      <c r="M885" s="250" t="s">
        <v>19</v>
      </c>
      <c r="N885" s="251" t="s">
        <v>40</v>
      </c>
      <c r="O885" s="84"/>
      <c r="P885" s="209">
        <f>O885*H885</f>
        <v>0</v>
      </c>
      <c r="Q885" s="209">
        <v>1E-05</v>
      </c>
      <c r="R885" s="209">
        <f>Q885*H885</f>
        <v>0.00064</v>
      </c>
      <c r="S885" s="209">
        <v>0</v>
      </c>
      <c r="T885" s="210">
        <f>S885*H885</f>
        <v>0</v>
      </c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R885" s="211" t="s">
        <v>345</v>
      </c>
      <c r="AT885" s="211" t="s">
        <v>228</v>
      </c>
      <c r="AU885" s="211" t="s">
        <v>78</v>
      </c>
      <c r="AY885" s="17" t="s">
        <v>144</v>
      </c>
      <c r="BE885" s="212">
        <f>IF(N885="základní",J885,0)</f>
        <v>0</v>
      </c>
      <c r="BF885" s="212">
        <f>IF(N885="snížená",J885,0)</f>
        <v>0</v>
      </c>
      <c r="BG885" s="212">
        <f>IF(N885="zákl. přenesená",J885,0)</f>
        <v>0</v>
      </c>
      <c r="BH885" s="212">
        <f>IF(N885="sníž. přenesená",J885,0)</f>
        <v>0</v>
      </c>
      <c r="BI885" s="212">
        <f>IF(N885="nulová",J885,0)</f>
        <v>0</v>
      </c>
      <c r="BJ885" s="17" t="s">
        <v>74</v>
      </c>
      <c r="BK885" s="212">
        <f>ROUND(I885*H885,2)</f>
        <v>0</v>
      </c>
      <c r="BL885" s="17" t="s">
        <v>242</v>
      </c>
      <c r="BM885" s="211" t="s">
        <v>1419</v>
      </c>
    </row>
    <row r="886" spans="1:47" s="2" customFormat="1" ht="12">
      <c r="A886" s="38"/>
      <c r="B886" s="39"/>
      <c r="C886" s="40"/>
      <c r="D886" s="213" t="s">
        <v>153</v>
      </c>
      <c r="E886" s="40"/>
      <c r="F886" s="214" t="s">
        <v>1418</v>
      </c>
      <c r="G886" s="40"/>
      <c r="H886" s="40"/>
      <c r="I886" s="215"/>
      <c r="J886" s="40"/>
      <c r="K886" s="40"/>
      <c r="L886" s="44"/>
      <c r="M886" s="216"/>
      <c r="N886" s="217"/>
      <c r="O886" s="84"/>
      <c r="P886" s="84"/>
      <c r="Q886" s="84"/>
      <c r="R886" s="84"/>
      <c r="S886" s="84"/>
      <c r="T886" s="85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T886" s="17" t="s">
        <v>153</v>
      </c>
      <c r="AU886" s="17" t="s">
        <v>78</v>
      </c>
    </row>
    <row r="887" spans="1:65" s="2" customFormat="1" ht="16.5" customHeight="1">
      <c r="A887" s="38"/>
      <c r="B887" s="39"/>
      <c r="C887" s="242" t="s">
        <v>1420</v>
      </c>
      <c r="D887" s="242" t="s">
        <v>228</v>
      </c>
      <c r="E887" s="243" t="s">
        <v>1421</v>
      </c>
      <c r="F887" s="244" t="s">
        <v>1422</v>
      </c>
      <c r="G887" s="245" t="s">
        <v>218</v>
      </c>
      <c r="H887" s="246">
        <v>1</v>
      </c>
      <c r="I887" s="247"/>
      <c r="J887" s="248">
        <f>ROUND(I887*H887,2)</f>
        <v>0</v>
      </c>
      <c r="K887" s="244" t="s">
        <v>151</v>
      </c>
      <c r="L887" s="249"/>
      <c r="M887" s="250" t="s">
        <v>19</v>
      </c>
      <c r="N887" s="251" t="s">
        <v>40</v>
      </c>
      <c r="O887" s="84"/>
      <c r="P887" s="209">
        <f>O887*H887</f>
        <v>0</v>
      </c>
      <c r="Q887" s="209">
        <v>2E-05</v>
      </c>
      <c r="R887" s="209">
        <f>Q887*H887</f>
        <v>2E-05</v>
      </c>
      <c r="S887" s="209">
        <v>0</v>
      </c>
      <c r="T887" s="210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11" t="s">
        <v>345</v>
      </c>
      <c r="AT887" s="211" t="s">
        <v>228</v>
      </c>
      <c r="AU887" s="211" t="s">
        <v>78</v>
      </c>
      <c r="AY887" s="17" t="s">
        <v>144</v>
      </c>
      <c r="BE887" s="212">
        <f>IF(N887="základní",J887,0)</f>
        <v>0</v>
      </c>
      <c r="BF887" s="212">
        <f>IF(N887="snížená",J887,0)</f>
        <v>0</v>
      </c>
      <c r="BG887" s="212">
        <f>IF(N887="zákl. přenesená",J887,0)</f>
        <v>0</v>
      </c>
      <c r="BH887" s="212">
        <f>IF(N887="sníž. přenesená",J887,0)</f>
        <v>0</v>
      </c>
      <c r="BI887" s="212">
        <f>IF(N887="nulová",J887,0)</f>
        <v>0</v>
      </c>
      <c r="BJ887" s="17" t="s">
        <v>74</v>
      </c>
      <c r="BK887" s="212">
        <f>ROUND(I887*H887,2)</f>
        <v>0</v>
      </c>
      <c r="BL887" s="17" t="s">
        <v>242</v>
      </c>
      <c r="BM887" s="211" t="s">
        <v>1423</v>
      </c>
    </row>
    <row r="888" spans="1:47" s="2" customFormat="1" ht="12">
      <c r="A888" s="38"/>
      <c r="B888" s="39"/>
      <c r="C888" s="40"/>
      <c r="D888" s="213" t="s">
        <v>153</v>
      </c>
      <c r="E888" s="40"/>
      <c r="F888" s="214" t="s">
        <v>1422</v>
      </c>
      <c r="G888" s="40"/>
      <c r="H888" s="40"/>
      <c r="I888" s="215"/>
      <c r="J888" s="40"/>
      <c r="K888" s="40"/>
      <c r="L888" s="44"/>
      <c r="M888" s="216"/>
      <c r="N888" s="217"/>
      <c r="O888" s="84"/>
      <c r="P888" s="84"/>
      <c r="Q888" s="84"/>
      <c r="R888" s="84"/>
      <c r="S888" s="84"/>
      <c r="T888" s="85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T888" s="17" t="s">
        <v>153</v>
      </c>
      <c r="AU888" s="17" t="s">
        <v>78</v>
      </c>
    </row>
    <row r="889" spans="1:65" s="2" customFormat="1" ht="16.5" customHeight="1">
      <c r="A889" s="38"/>
      <c r="B889" s="39"/>
      <c r="C889" s="242" t="s">
        <v>1040</v>
      </c>
      <c r="D889" s="242" t="s">
        <v>228</v>
      </c>
      <c r="E889" s="243" t="s">
        <v>1424</v>
      </c>
      <c r="F889" s="244" t="s">
        <v>1425</v>
      </c>
      <c r="G889" s="245" t="s">
        <v>218</v>
      </c>
      <c r="H889" s="246">
        <v>17</v>
      </c>
      <c r="I889" s="247"/>
      <c r="J889" s="248">
        <f>ROUND(I889*H889,2)</f>
        <v>0</v>
      </c>
      <c r="K889" s="244" t="s">
        <v>151</v>
      </c>
      <c r="L889" s="249"/>
      <c r="M889" s="250" t="s">
        <v>19</v>
      </c>
      <c r="N889" s="251" t="s">
        <v>40</v>
      </c>
      <c r="O889" s="84"/>
      <c r="P889" s="209">
        <f>O889*H889</f>
        <v>0</v>
      </c>
      <c r="Q889" s="209">
        <v>3E-05</v>
      </c>
      <c r="R889" s="209">
        <f>Q889*H889</f>
        <v>0.00051</v>
      </c>
      <c r="S889" s="209">
        <v>0</v>
      </c>
      <c r="T889" s="210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11" t="s">
        <v>345</v>
      </c>
      <c r="AT889" s="211" t="s">
        <v>228</v>
      </c>
      <c r="AU889" s="211" t="s">
        <v>78</v>
      </c>
      <c r="AY889" s="17" t="s">
        <v>144</v>
      </c>
      <c r="BE889" s="212">
        <f>IF(N889="základní",J889,0)</f>
        <v>0</v>
      </c>
      <c r="BF889" s="212">
        <f>IF(N889="snížená",J889,0)</f>
        <v>0</v>
      </c>
      <c r="BG889" s="212">
        <f>IF(N889="zákl. přenesená",J889,0)</f>
        <v>0</v>
      </c>
      <c r="BH889" s="212">
        <f>IF(N889="sníž. přenesená",J889,0)</f>
        <v>0</v>
      </c>
      <c r="BI889" s="212">
        <f>IF(N889="nulová",J889,0)</f>
        <v>0</v>
      </c>
      <c r="BJ889" s="17" t="s">
        <v>74</v>
      </c>
      <c r="BK889" s="212">
        <f>ROUND(I889*H889,2)</f>
        <v>0</v>
      </c>
      <c r="BL889" s="17" t="s">
        <v>242</v>
      </c>
      <c r="BM889" s="211" t="s">
        <v>1426</v>
      </c>
    </row>
    <row r="890" spans="1:47" s="2" customFormat="1" ht="12">
      <c r="A890" s="38"/>
      <c r="B890" s="39"/>
      <c r="C890" s="40"/>
      <c r="D890" s="213" t="s">
        <v>153</v>
      </c>
      <c r="E890" s="40"/>
      <c r="F890" s="214" t="s">
        <v>1425</v>
      </c>
      <c r="G890" s="40"/>
      <c r="H890" s="40"/>
      <c r="I890" s="215"/>
      <c r="J890" s="40"/>
      <c r="K890" s="40"/>
      <c r="L890" s="44"/>
      <c r="M890" s="216"/>
      <c r="N890" s="217"/>
      <c r="O890" s="84"/>
      <c r="P890" s="84"/>
      <c r="Q890" s="84"/>
      <c r="R890" s="84"/>
      <c r="S890" s="84"/>
      <c r="T890" s="85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T890" s="17" t="s">
        <v>153</v>
      </c>
      <c r="AU890" s="17" t="s">
        <v>78</v>
      </c>
    </row>
    <row r="891" spans="1:65" s="2" customFormat="1" ht="16.5" customHeight="1">
      <c r="A891" s="38"/>
      <c r="B891" s="39"/>
      <c r="C891" s="242" t="s">
        <v>1427</v>
      </c>
      <c r="D891" s="242" t="s">
        <v>228</v>
      </c>
      <c r="E891" s="243" t="s">
        <v>1428</v>
      </c>
      <c r="F891" s="244" t="s">
        <v>1429</v>
      </c>
      <c r="G891" s="245" t="s">
        <v>218</v>
      </c>
      <c r="H891" s="246">
        <v>1</v>
      </c>
      <c r="I891" s="247"/>
      <c r="J891" s="248">
        <f>ROUND(I891*H891,2)</f>
        <v>0</v>
      </c>
      <c r="K891" s="244" t="s">
        <v>151</v>
      </c>
      <c r="L891" s="249"/>
      <c r="M891" s="250" t="s">
        <v>19</v>
      </c>
      <c r="N891" s="251" t="s">
        <v>40</v>
      </c>
      <c r="O891" s="84"/>
      <c r="P891" s="209">
        <f>O891*H891</f>
        <v>0</v>
      </c>
      <c r="Q891" s="209">
        <v>4E-05</v>
      </c>
      <c r="R891" s="209">
        <f>Q891*H891</f>
        <v>4E-05</v>
      </c>
      <c r="S891" s="209">
        <v>0</v>
      </c>
      <c r="T891" s="210">
        <f>S891*H891</f>
        <v>0</v>
      </c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R891" s="211" t="s">
        <v>345</v>
      </c>
      <c r="AT891" s="211" t="s">
        <v>228</v>
      </c>
      <c r="AU891" s="211" t="s">
        <v>78</v>
      </c>
      <c r="AY891" s="17" t="s">
        <v>144</v>
      </c>
      <c r="BE891" s="212">
        <f>IF(N891="základní",J891,0)</f>
        <v>0</v>
      </c>
      <c r="BF891" s="212">
        <f>IF(N891="snížená",J891,0)</f>
        <v>0</v>
      </c>
      <c r="BG891" s="212">
        <f>IF(N891="zákl. přenesená",J891,0)</f>
        <v>0</v>
      </c>
      <c r="BH891" s="212">
        <f>IF(N891="sníž. přenesená",J891,0)</f>
        <v>0</v>
      </c>
      <c r="BI891" s="212">
        <f>IF(N891="nulová",J891,0)</f>
        <v>0</v>
      </c>
      <c r="BJ891" s="17" t="s">
        <v>74</v>
      </c>
      <c r="BK891" s="212">
        <f>ROUND(I891*H891,2)</f>
        <v>0</v>
      </c>
      <c r="BL891" s="17" t="s">
        <v>242</v>
      </c>
      <c r="BM891" s="211" t="s">
        <v>1430</v>
      </c>
    </row>
    <row r="892" spans="1:47" s="2" customFormat="1" ht="12">
      <c r="A892" s="38"/>
      <c r="B892" s="39"/>
      <c r="C892" s="40"/>
      <c r="D892" s="213" t="s">
        <v>153</v>
      </c>
      <c r="E892" s="40"/>
      <c r="F892" s="214" t="s">
        <v>1429</v>
      </c>
      <c r="G892" s="40"/>
      <c r="H892" s="40"/>
      <c r="I892" s="215"/>
      <c r="J892" s="40"/>
      <c r="K892" s="40"/>
      <c r="L892" s="44"/>
      <c r="M892" s="216"/>
      <c r="N892" s="217"/>
      <c r="O892" s="84"/>
      <c r="P892" s="84"/>
      <c r="Q892" s="84"/>
      <c r="R892" s="84"/>
      <c r="S892" s="84"/>
      <c r="T892" s="85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T892" s="17" t="s">
        <v>153</v>
      </c>
      <c r="AU892" s="17" t="s">
        <v>78</v>
      </c>
    </row>
    <row r="893" spans="1:65" s="2" customFormat="1" ht="16.5" customHeight="1">
      <c r="A893" s="38"/>
      <c r="B893" s="39"/>
      <c r="C893" s="242" t="s">
        <v>1046</v>
      </c>
      <c r="D893" s="242" t="s">
        <v>228</v>
      </c>
      <c r="E893" s="243" t="s">
        <v>1431</v>
      </c>
      <c r="F893" s="244" t="s">
        <v>1432</v>
      </c>
      <c r="G893" s="245" t="s">
        <v>218</v>
      </c>
      <c r="H893" s="246">
        <v>2</v>
      </c>
      <c r="I893" s="247"/>
      <c r="J893" s="248">
        <f>ROUND(I893*H893,2)</f>
        <v>0</v>
      </c>
      <c r="K893" s="244" t="s">
        <v>151</v>
      </c>
      <c r="L893" s="249"/>
      <c r="M893" s="250" t="s">
        <v>19</v>
      </c>
      <c r="N893" s="251" t="s">
        <v>40</v>
      </c>
      <c r="O893" s="84"/>
      <c r="P893" s="209">
        <f>O893*H893</f>
        <v>0</v>
      </c>
      <c r="Q893" s="209">
        <v>6E-05</v>
      </c>
      <c r="R893" s="209">
        <f>Q893*H893</f>
        <v>0.00012</v>
      </c>
      <c r="S893" s="209">
        <v>0</v>
      </c>
      <c r="T893" s="210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11" t="s">
        <v>345</v>
      </c>
      <c r="AT893" s="211" t="s">
        <v>228</v>
      </c>
      <c r="AU893" s="211" t="s">
        <v>78</v>
      </c>
      <c r="AY893" s="17" t="s">
        <v>144</v>
      </c>
      <c r="BE893" s="212">
        <f>IF(N893="základní",J893,0)</f>
        <v>0</v>
      </c>
      <c r="BF893" s="212">
        <f>IF(N893="snížená",J893,0)</f>
        <v>0</v>
      </c>
      <c r="BG893" s="212">
        <f>IF(N893="zákl. přenesená",J893,0)</f>
        <v>0</v>
      </c>
      <c r="BH893" s="212">
        <f>IF(N893="sníž. přenesená",J893,0)</f>
        <v>0</v>
      </c>
      <c r="BI893" s="212">
        <f>IF(N893="nulová",J893,0)</f>
        <v>0</v>
      </c>
      <c r="BJ893" s="17" t="s">
        <v>74</v>
      </c>
      <c r="BK893" s="212">
        <f>ROUND(I893*H893,2)</f>
        <v>0</v>
      </c>
      <c r="BL893" s="17" t="s">
        <v>242</v>
      </c>
      <c r="BM893" s="211" t="s">
        <v>1433</v>
      </c>
    </row>
    <row r="894" spans="1:47" s="2" customFormat="1" ht="12">
      <c r="A894" s="38"/>
      <c r="B894" s="39"/>
      <c r="C894" s="40"/>
      <c r="D894" s="213" t="s">
        <v>153</v>
      </c>
      <c r="E894" s="40"/>
      <c r="F894" s="214" t="s">
        <v>1432</v>
      </c>
      <c r="G894" s="40"/>
      <c r="H894" s="40"/>
      <c r="I894" s="215"/>
      <c r="J894" s="40"/>
      <c r="K894" s="40"/>
      <c r="L894" s="44"/>
      <c r="M894" s="216"/>
      <c r="N894" s="217"/>
      <c r="O894" s="84"/>
      <c r="P894" s="84"/>
      <c r="Q894" s="84"/>
      <c r="R894" s="84"/>
      <c r="S894" s="84"/>
      <c r="T894" s="85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T894" s="17" t="s">
        <v>153</v>
      </c>
      <c r="AU894" s="17" t="s">
        <v>78</v>
      </c>
    </row>
    <row r="895" spans="1:63" s="12" customFormat="1" ht="22.8" customHeight="1">
      <c r="A895" s="12"/>
      <c r="B895" s="184"/>
      <c r="C895" s="185"/>
      <c r="D895" s="186" t="s">
        <v>68</v>
      </c>
      <c r="E895" s="198" t="s">
        <v>1434</v>
      </c>
      <c r="F895" s="198" t="s">
        <v>1435</v>
      </c>
      <c r="G895" s="185"/>
      <c r="H895" s="185"/>
      <c r="I895" s="188"/>
      <c r="J895" s="199">
        <f>BK895</f>
        <v>0</v>
      </c>
      <c r="K895" s="185"/>
      <c r="L895" s="190"/>
      <c r="M895" s="191"/>
      <c r="N895" s="192"/>
      <c r="O895" s="192"/>
      <c r="P895" s="193">
        <f>SUM(P896:P928)</f>
        <v>0</v>
      </c>
      <c r="Q895" s="192"/>
      <c r="R895" s="193">
        <f>SUM(R896:R928)</f>
        <v>0</v>
      </c>
      <c r="S895" s="192"/>
      <c r="T895" s="194">
        <f>SUM(T896:T928)</f>
        <v>0</v>
      </c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R895" s="195" t="s">
        <v>78</v>
      </c>
      <c r="AT895" s="196" t="s">
        <v>68</v>
      </c>
      <c r="AU895" s="196" t="s">
        <v>74</v>
      </c>
      <c r="AY895" s="195" t="s">
        <v>144</v>
      </c>
      <c r="BK895" s="197">
        <f>SUM(BK896:BK928)</f>
        <v>0</v>
      </c>
    </row>
    <row r="896" spans="1:65" s="2" customFormat="1" ht="24.15" customHeight="1">
      <c r="A896" s="38"/>
      <c r="B896" s="39"/>
      <c r="C896" s="200" t="s">
        <v>1436</v>
      </c>
      <c r="D896" s="200" t="s">
        <v>147</v>
      </c>
      <c r="E896" s="201" t="s">
        <v>1437</v>
      </c>
      <c r="F896" s="202" t="s">
        <v>1438</v>
      </c>
      <c r="G896" s="203" t="s">
        <v>218</v>
      </c>
      <c r="H896" s="204">
        <v>7</v>
      </c>
      <c r="I896" s="205"/>
      <c r="J896" s="206">
        <f>ROUND(I896*H896,2)</f>
        <v>0</v>
      </c>
      <c r="K896" s="202" t="s">
        <v>151</v>
      </c>
      <c r="L896" s="44"/>
      <c r="M896" s="207" t="s">
        <v>19</v>
      </c>
      <c r="N896" s="208" t="s">
        <v>40</v>
      </c>
      <c r="O896" s="84"/>
      <c r="P896" s="209">
        <f>O896*H896</f>
        <v>0</v>
      </c>
      <c r="Q896" s="209">
        <v>0</v>
      </c>
      <c r="R896" s="209">
        <f>Q896*H896</f>
        <v>0</v>
      </c>
      <c r="S896" s="209">
        <v>0</v>
      </c>
      <c r="T896" s="210">
        <f>S896*H896</f>
        <v>0</v>
      </c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R896" s="211" t="s">
        <v>242</v>
      </c>
      <c r="AT896" s="211" t="s">
        <v>147</v>
      </c>
      <c r="AU896" s="211" t="s">
        <v>78</v>
      </c>
      <c r="AY896" s="17" t="s">
        <v>144</v>
      </c>
      <c r="BE896" s="212">
        <f>IF(N896="základní",J896,0)</f>
        <v>0</v>
      </c>
      <c r="BF896" s="212">
        <f>IF(N896="snížená",J896,0)</f>
        <v>0</v>
      </c>
      <c r="BG896" s="212">
        <f>IF(N896="zákl. přenesená",J896,0)</f>
        <v>0</v>
      </c>
      <c r="BH896" s="212">
        <f>IF(N896="sníž. přenesená",J896,0)</f>
        <v>0</v>
      </c>
      <c r="BI896" s="212">
        <f>IF(N896="nulová",J896,0)</f>
        <v>0</v>
      </c>
      <c r="BJ896" s="17" t="s">
        <v>74</v>
      </c>
      <c r="BK896" s="212">
        <f>ROUND(I896*H896,2)</f>
        <v>0</v>
      </c>
      <c r="BL896" s="17" t="s">
        <v>242</v>
      </c>
      <c r="BM896" s="211" t="s">
        <v>1439</v>
      </c>
    </row>
    <row r="897" spans="1:47" s="2" customFormat="1" ht="12">
      <c r="A897" s="38"/>
      <c r="B897" s="39"/>
      <c r="C897" s="40"/>
      <c r="D897" s="213" t="s">
        <v>153</v>
      </c>
      <c r="E897" s="40"/>
      <c r="F897" s="214" t="s">
        <v>1440</v>
      </c>
      <c r="G897" s="40"/>
      <c r="H897" s="40"/>
      <c r="I897" s="215"/>
      <c r="J897" s="40"/>
      <c r="K897" s="40"/>
      <c r="L897" s="44"/>
      <c r="M897" s="216"/>
      <c r="N897" s="217"/>
      <c r="O897" s="84"/>
      <c r="P897" s="84"/>
      <c r="Q897" s="84"/>
      <c r="R897" s="84"/>
      <c r="S897" s="84"/>
      <c r="T897" s="85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T897" s="17" t="s">
        <v>153</v>
      </c>
      <c r="AU897" s="17" t="s">
        <v>78</v>
      </c>
    </row>
    <row r="898" spans="1:47" s="2" customFormat="1" ht="12">
      <c r="A898" s="38"/>
      <c r="B898" s="39"/>
      <c r="C898" s="40"/>
      <c r="D898" s="218" t="s">
        <v>155</v>
      </c>
      <c r="E898" s="40"/>
      <c r="F898" s="219" t="s">
        <v>1441</v>
      </c>
      <c r="G898" s="40"/>
      <c r="H898" s="40"/>
      <c r="I898" s="215"/>
      <c r="J898" s="40"/>
      <c r="K898" s="40"/>
      <c r="L898" s="44"/>
      <c r="M898" s="216"/>
      <c r="N898" s="217"/>
      <c r="O898" s="84"/>
      <c r="P898" s="84"/>
      <c r="Q898" s="84"/>
      <c r="R898" s="84"/>
      <c r="S898" s="84"/>
      <c r="T898" s="85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T898" s="17" t="s">
        <v>155</v>
      </c>
      <c r="AU898" s="17" t="s">
        <v>78</v>
      </c>
    </row>
    <row r="899" spans="1:65" s="2" customFormat="1" ht="16.5" customHeight="1">
      <c r="A899" s="38"/>
      <c r="B899" s="39"/>
      <c r="C899" s="242" t="s">
        <v>1051</v>
      </c>
      <c r="D899" s="242" t="s">
        <v>228</v>
      </c>
      <c r="E899" s="243" t="s">
        <v>1442</v>
      </c>
      <c r="F899" s="244" t="s">
        <v>1443</v>
      </c>
      <c r="G899" s="245" t="s">
        <v>218</v>
      </c>
      <c r="H899" s="246">
        <v>7</v>
      </c>
      <c r="I899" s="247"/>
      <c r="J899" s="248">
        <f>ROUND(I899*H899,2)</f>
        <v>0</v>
      </c>
      <c r="K899" s="244" t="s">
        <v>19</v>
      </c>
      <c r="L899" s="249"/>
      <c r="M899" s="250" t="s">
        <v>19</v>
      </c>
      <c r="N899" s="251" t="s">
        <v>40</v>
      </c>
      <c r="O899" s="84"/>
      <c r="P899" s="209">
        <f>O899*H899</f>
        <v>0</v>
      </c>
      <c r="Q899" s="209">
        <v>0</v>
      </c>
      <c r="R899" s="209">
        <f>Q899*H899</f>
        <v>0</v>
      </c>
      <c r="S899" s="209">
        <v>0</v>
      </c>
      <c r="T899" s="210">
        <f>S899*H899</f>
        <v>0</v>
      </c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R899" s="211" t="s">
        <v>345</v>
      </c>
      <c r="AT899" s="211" t="s">
        <v>228</v>
      </c>
      <c r="AU899" s="211" t="s">
        <v>78</v>
      </c>
      <c r="AY899" s="17" t="s">
        <v>144</v>
      </c>
      <c r="BE899" s="212">
        <f>IF(N899="základní",J899,0)</f>
        <v>0</v>
      </c>
      <c r="BF899" s="212">
        <f>IF(N899="snížená",J899,0)</f>
        <v>0</v>
      </c>
      <c r="BG899" s="212">
        <f>IF(N899="zákl. přenesená",J899,0)</f>
        <v>0</v>
      </c>
      <c r="BH899" s="212">
        <f>IF(N899="sníž. přenesená",J899,0)</f>
        <v>0</v>
      </c>
      <c r="BI899" s="212">
        <f>IF(N899="nulová",J899,0)</f>
        <v>0</v>
      </c>
      <c r="BJ899" s="17" t="s">
        <v>74</v>
      </c>
      <c r="BK899" s="212">
        <f>ROUND(I899*H899,2)</f>
        <v>0</v>
      </c>
      <c r="BL899" s="17" t="s">
        <v>242</v>
      </c>
      <c r="BM899" s="211" t="s">
        <v>1444</v>
      </c>
    </row>
    <row r="900" spans="1:47" s="2" customFormat="1" ht="12">
      <c r="A900" s="38"/>
      <c r="B900" s="39"/>
      <c r="C900" s="40"/>
      <c r="D900" s="213" t="s">
        <v>153</v>
      </c>
      <c r="E900" s="40"/>
      <c r="F900" s="214" t="s">
        <v>1443</v>
      </c>
      <c r="G900" s="40"/>
      <c r="H900" s="40"/>
      <c r="I900" s="215"/>
      <c r="J900" s="40"/>
      <c r="K900" s="40"/>
      <c r="L900" s="44"/>
      <c r="M900" s="216"/>
      <c r="N900" s="217"/>
      <c r="O900" s="84"/>
      <c r="P900" s="84"/>
      <c r="Q900" s="84"/>
      <c r="R900" s="84"/>
      <c r="S900" s="84"/>
      <c r="T900" s="85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T900" s="17" t="s">
        <v>153</v>
      </c>
      <c r="AU900" s="17" t="s">
        <v>78</v>
      </c>
    </row>
    <row r="901" spans="1:65" s="2" customFormat="1" ht="24.15" customHeight="1">
      <c r="A901" s="38"/>
      <c r="B901" s="39"/>
      <c r="C901" s="200" t="s">
        <v>1445</v>
      </c>
      <c r="D901" s="200" t="s">
        <v>147</v>
      </c>
      <c r="E901" s="201" t="s">
        <v>1446</v>
      </c>
      <c r="F901" s="202" t="s">
        <v>1447</v>
      </c>
      <c r="G901" s="203" t="s">
        <v>218</v>
      </c>
      <c r="H901" s="204">
        <v>9</v>
      </c>
      <c r="I901" s="205"/>
      <c r="J901" s="206">
        <f>ROUND(I901*H901,2)</f>
        <v>0</v>
      </c>
      <c r="K901" s="202" t="s">
        <v>151</v>
      </c>
      <c r="L901" s="44"/>
      <c r="M901" s="207" t="s">
        <v>19</v>
      </c>
      <c r="N901" s="208" t="s">
        <v>40</v>
      </c>
      <c r="O901" s="84"/>
      <c r="P901" s="209">
        <f>O901*H901</f>
        <v>0</v>
      </c>
      <c r="Q901" s="209">
        <v>0</v>
      </c>
      <c r="R901" s="209">
        <f>Q901*H901</f>
        <v>0</v>
      </c>
      <c r="S901" s="209">
        <v>0</v>
      </c>
      <c r="T901" s="210">
        <f>S901*H901</f>
        <v>0</v>
      </c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R901" s="211" t="s">
        <v>242</v>
      </c>
      <c r="AT901" s="211" t="s">
        <v>147</v>
      </c>
      <c r="AU901" s="211" t="s">
        <v>78</v>
      </c>
      <c r="AY901" s="17" t="s">
        <v>144</v>
      </c>
      <c r="BE901" s="212">
        <f>IF(N901="základní",J901,0)</f>
        <v>0</v>
      </c>
      <c r="BF901" s="212">
        <f>IF(N901="snížená",J901,0)</f>
        <v>0</v>
      </c>
      <c r="BG901" s="212">
        <f>IF(N901="zákl. přenesená",J901,0)</f>
        <v>0</v>
      </c>
      <c r="BH901" s="212">
        <f>IF(N901="sníž. přenesená",J901,0)</f>
        <v>0</v>
      </c>
      <c r="BI901" s="212">
        <f>IF(N901="nulová",J901,0)</f>
        <v>0</v>
      </c>
      <c r="BJ901" s="17" t="s">
        <v>74</v>
      </c>
      <c r="BK901" s="212">
        <f>ROUND(I901*H901,2)</f>
        <v>0</v>
      </c>
      <c r="BL901" s="17" t="s">
        <v>242</v>
      </c>
      <c r="BM901" s="211" t="s">
        <v>1448</v>
      </c>
    </row>
    <row r="902" spans="1:47" s="2" customFormat="1" ht="12">
      <c r="A902" s="38"/>
      <c r="B902" s="39"/>
      <c r="C902" s="40"/>
      <c r="D902" s="213" t="s">
        <v>153</v>
      </c>
      <c r="E902" s="40"/>
      <c r="F902" s="214" t="s">
        <v>1449</v>
      </c>
      <c r="G902" s="40"/>
      <c r="H902" s="40"/>
      <c r="I902" s="215"/>
      <c r="J902" s="40"/>
      <c r="K902" s="40"/>
      <c r="L902" s="44"/>
      <c r="M902" s="216"/>
      <c r="N902" s="217"/>
      <c r="O902" s="84"/>
      <c r="P902" s="84"/>
      <c r="Q902" s="84"/>
      <c r="R902" s="84"/>
      <c r="S902" s="84"/>
      <c r="T902" s="85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T902" s="17" t="s">
        <v>153</v>
      </c>
      <c r="AU902" s="17" t="s">
        <v>78</v>
      </c>
    </row>
    <row r="903" spans="1:47" s="2" customFormat="1" ht="12">
      <c r="A903" s="38"/>
      <c r="B903" s="39"/>
      <c r="C903" s="40"/>
      <c r="D903" s="218" t="s">
        <v>155</v>
      </c>
      <c r="E903" s="40"/>
      <c r="F903" s="219" t="s">
        <v>1450</v>
      </c>
      <c r="G903" s="40"/>
      <c r="H903" s="40"/>
      <c r="I903" s="215"/>
      <c r="J903" s="40"/>
      <c r="K903" s="40"/>
      <c r="L903" s="44"/>
      <c r="M903" s="216"/>
      <c r="N903" s="217"/>
      <c r="O903" s="84"/>
      <c r="P903" s="84"/>
      <c r="Q903" s="84"/>
      <c r="R903" s="84"/>
      <c r="S903" s="84"/>
      <c r="T903" s="85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T903" s="17" t="s">
        <v>155</v>
      </c>
      <c r="AU903" s="17" t="s">
        <v>78</v>
      </c>
    </row>
    <row r="904" spans="1:65" s="2" customFormat="1" ht="16.5" customHeight="1">
      <c r="A904" s="38"/>
      <c r="B904" s="39"/>
      <c r="C904" s="242" t="s">
        <v>1057</v>
      </c>
      <c r="D904" s="242" t="s">
        <v>228</v>
      </c>
      <c r="E904" s="243" t="s">
        <v>1451</v>
      </c>
      <c r="F904" s="244" t="s">
        <v>1452</v>
      </c>
      <c r="G904" s="245" t="s">
        <v>218</v>
      </c>
      <c r="H904" s="246">
        <v>9</v>
      </c>
      <c r="I904" s="247"/>
      <c r="J904" s="248">
        <f>ROUND(I904*H904,2)</f>
        <v>0</v>
      </c>
      <c r="K904" s="244" t="s">
        <v>19</v>
      </c>
      <c r="L904" s="249"/>
      <c r="M904" s="250" t="s">
        <v>19</v>
      </c>
      <c r="N904" s="251" t="s">
        <v>40</v>
      </c>
      <c r="O904" s="84"/>
      <c r="P904" s="209">
        <f>O904*H904</f>
        <v>0</v>
      </c>
      <c r="Q904" s="209">
        <v>0</v>
      </c>
      <c r="R904" s="209">
        <f>Q904*H904</f>
        <v>0</v>
      </c>
      <c r="S904" s="209">
        <v>0</v>
      </c>
      <c r="T904" s="210">
        <f>S904*H904</f>
        <v>0</v>
      </c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R904" s="211" t="s">
        <v>345</v>
      </c>
      <c r="AT904" s="211" t="s">
        <v>228</v>
      </c>
      <c r="AU904" s="211" t="s">
        <v>78</v>
      </c>
      <c r="AY904" s="17" t="s">
        <v>144</v>
      </c>
      <c r="BE904" s="212">
        <f>IF(N904="základní",J904,0)</f>
        <v>0</v>
      </c>
      <c r="BF904" s="212">
        <f>IF(N904="snížená",J904,0)</f>
        <v>0</v>
      </c>
      <c r="BG904" s="212">
        <f>IF(N904="zákl. přenesená",J904,0)</f>
        <v>0</v>
      </c>
      <c r="BH904" s="212">
        <f>IF(N904="sníž. přenesená",J904,0)</f>
        <v>0</v>
      </c>
      <c r="BI904" s="212">
        <f>IF(N904="nulová",J904,0)</f>
        <v>0</v>
      </c>
      <c r="BJ904" s="17" t="s">
        <v>74</v>
      </c>
      <c r="BK904" s="212">
        <f>ROUND(I904*H904,2)</f>
        <v>0</v>
      </c>
      <c r="BL904" s="17" t="s">
        <v>242</v>
      </c>
      <c r="BM904" s="211" t="s">
        <v>1453</v>
      </c>
    </row>
    <row r="905" spans="1:47" s="2" customFormat="1" ht="12">
      <c r="A905" s="38"/>
      <c r="B905" s="39"/>
      <c r="C905" s="40"/>
      <c r="D905" s="213" t="s">
        <v>153</v>
      </c>
      <c r="E905" s="40"/>
      <c r="F905" s="214" t="s">
        <v>1452</v>
      </c>
      <c r="G905" s="40"/>
      <c r="H905" s="40"/>
      <c r="I905" s="215"/>
      <c r="J905" s="40"/>
      <c r="K905" s="40"/>
      <c r="L905" s="44"/>
      <c r="M905" s="216"/>
      <c r="N905" s="217"/>
      <c r="O905" s="84"/>
      <c r="P905" s="84"/>
      <c r="Q905" s="84"/>
      <c r="R905" s="84"/>
      <c r="S905" s="84"/>
      <c r="T905" s="85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T905" s="17" t="s">
        <v>153</v>
      </c>
      <c r="AU905" s="17" t="s">
        <v>78</v>
      </c>
    </row>
    <row r="906" spans="1:65" s="2" customFormat="1" ht="24.15" customHeight="1">
      <c r="A906" s="38"/>
      <c r="B906" s="39"/>
      <c r="C906" s="200" t="s">
        <v>1454</v>
      </c>
      <c r="D906" s="200" t="s">
        <v>147</v>
      </c>
      <c r="E906" s="201" t="s">
        <v>1455</v>
      </c>
      <c r="F906" s="202" t="s">
        <v>1456</v>
      </c>
      <c r="G906" s="203" t="s">
        <v>218</v>
      </c>
      <c r="H906" s="204">
        <v>1</v>
      </c>
      <c r="I906" s="205"/>
      <c r="J906" s="206">
        <f>ROUND(I906*H906,2)</f>
        <v>0</v>
      </c>
      <c r="K906" s="202" t="s">
        <v>151</v>
      </c>
      <c r="L906" s="44"/>
      <c r="M906" s="207" t="s">
        <v>19</v>
      </c>
      <c r="N906" s="208" t="s">
        <v>40</v>
      </c>
      <c r="O906" s="84"/>
      <c r="P906" s="209">
        <f>O906*H906</f>
        <v>0</v>
      </c>
      <c r="Q906" s="209">
        <v>0</v>
      </c>
      <c r="R906" s="209">
        <f>Q906*H906</f>
        <v>0</v>
      </c>
      <c r="S906" s="209">
        <v>0</v>
      </c>
      <c r="T906" s="210">
        <f>S906*H906</f>
        <v>0</v>
      </c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R906" s="211" t="s">
        <v>242</v>
      </c>
      <c r="AT906" s="211" t="s">
        <v>147</v>
      </c>
      <c r="AU906" s="211" t="s">
        <v>78</v>
      </c>
      <c r="AY906" s="17" t="s">
        <v>144</v>
      </c>
      <c r="BE906" s="212">
        <f>IF(N906="základní",J906,0)</f>
        <v>0</v>
      </c>
      <c r="BF906" s="212">
        <f>IF(N906="snížená",J906,0)</f>
        <v>0</v>
      </c>
      <c r="BG906" s="212">
        <f>IF(N906="zákl. přenesená",J906,0)</f>
        <v>0</v>
      </c>
      <c r="BH906" s="212">
        <f>IF(N906="sníž. přenesená",J906,0)</f>
        <v>0</v>
      </c>
      <c r="BI906" s="212">
        <f>IF(N906="nulová",J906,0)</f>
        <v>0</v>
      </c>
      <c r="BJ906" s="17" t="s">
        <v>74</v>
      </c>
      <c r="BK906" s="212">
        <f>ROUND(I906*H906,2)</f>
        <v>0</v>
      </c>
      <c r="BL906" s="17" t="s">
        <v>242</v>
      </c>
      <c r="BM906" s="211" t="s">
        <v>1457</v>
      </c>
    </row>
    <row r="907" spans="1:47" s="2" customFormat="1" ht="12">
      <c r="A907" s="38"/>
      <c r="B907" s="39"/>
      <c r="C907" s="40"/>
      <c r="D907" s="213" t="s">
        <v>153</v>
      </c>
      <c r="E907" s="40"/>
      <c r="F907" s="214" t="s">
        <v>1458</v>
      </c>
      <c r="G907" s="40"/>
      <c r="H907" s="40"/>
      <c r="I907" s="215"/>
      <c r="J907" s="40"/>
      <c r="K907" s="40"/>
      <c r="L907" s="44"/>
      <c r="M907" s="216"/>
      <c r="N907" s="217"/>
      <c r="O907" s="84"/>
      <c r="P907" s="84"/>
      <c r="Q907" s="84"/>
      <c r="R907" s="84"/>
      <c r="S907" s="84"/>
      <c r="T907" s="85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T907" s="17" t="s">
        <v>153</v>
      </c>
      <c r="AU907" s="17" t="s">
        <v>78</v>
      </c>
    </row>
    <row r="908" spans="1:47" s="2" customFormat="1" ht="12">
      <c r="A908" s="38"/>
      <c r="B908" s="39"/>
      <c r="C908" s="40"/>
      <c r="D908" s="218" t="s">
        <v>155</v>
      </c>
      <c r="E908" s="40"/>
      <c r="F908" s="219" t="s">
        <v>1459</v>
      </c>
      <c r="G908" s="40"/>
      <c r="H908" s="40"/>
      <c r="I908" s="215"/>
      <c r="J908" s="40"/>
      <c r="K908" s="40"/>
      <c r="L908" s="44"/>
      <c r="M908" s="216"/>
      <c r="N908" s="217"/>
      <c r="O908" s="84"/>
      <c r="P908" s="84"/>
      <c r="Q908" s="84"/>
      <c r="R908" s="84"/>
      <c r="S908" s="84"/>
      <c r="T908" s="85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T908" s="17" t="s">
        <v>155</v>
      </c>
      <c r="AU908" s="17" t="s">
        <v>78</v>
      </c>
    </row>
    <row r="909" spans="1:65" s="2" customFormat="1" ht="21.75" customHeight="1">
      <c r="A909" s="38"/>
      <c r="B909" s="39"/>
      <c r="C909" s="242" t="s">
        <v>1062</v>
      </c>
      <c r="D909" s="242" t="s">
        <v>228</v>
      </c>
      <c r="E909" s="243" t="s">
        <v>1460</v>
      </c>
      <c r="F909" s="244" t="s">
        <v>1461</v>
      </c>
      <c r="G909" s="245" t="s">
        <v>218</v>
      </c>
      <c r="H909" s="246">
        <v>1</v>
      </c>
      <c r="I909" s="247"/>
      <c r="J909" s="248">
        <f>ROUND(I909*H909,2)</f>
        <v>0</v>
      </c>
      <c r="K909" s="244" t="s">
        <v>19</v>
      </c>
      <c r="L909" s="249"/>
      <c r="M909" s="250" t="s">
        <v>19</v>
      </c>
      <c r="N909" s="251" t="s">
        <v>40</v>
      </c>
      <c r="O909" s="84"/>
      <c r="P909" s="209">
        <f>O909*H909</f>
        <v>0</v>
      </c>
      <c r="Q909" s="209">
        <v>0</v>
      </c>
      <c r="R909" s="209">
        <f>Q909*H909</f>
        <v>0</v>
      </c>
      <c r="S909" s="209">
        <v>0</v>
      </c>
      <c r="T909" s="210">
        <f>S909*H909</f>
        <v>0</v>
      </c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R909" s="211" t="s">
        <v>345</v>
      </c>
      <c r="AT909" s="211" t="s">
        <v>228</v>
      </c>
      <c r="AU909" s="211" t="s">
        <v>78</v>
      </c>
      <c r="AY909" s="17" t="s">
        <v>144</v>
      </c>
      <c r="BE909" s="212">
        <f>IF(N909="základní",J909,0)</f>
        <v>0</v>
      </c>
      <c r="BF909" s="212">
        <f>IF(N909="snížená",J909,0)</f>
        <v>0</v>
      </c>
      <c r="BG909" s="212">
        <f>IF(N909="zákl. přenesená",J909,0)</f>
        <v>0</v>
      </c>
      <c r="BH909" s="212">
        <f>IF(N909="sníž. přenesená",J909,0)</f>
        <v>0</v>
      </c>
      <c r="BI909" s="212">
        <f>IF(N909="nulová",J909,0)</f>
        <v>0</v>
      </c>
      <c r="BJ909" s="17" t="s">
        <v>74</v>
      </c>
      <c r="BK909" s="212">
        <f>ROUND(I909*H909,2)</f>
        <v>0</v>
      </c>
      <c r="BL909" s="17" t="s">
        <v>242</v>
      </c>
      <c r="BM909" s="211" t="s">
        <v>1462</v>
      </c>
    </row>
    <row r="910" spans="1:47" s="2" customFormat="1" ht="12">
      <c r="A910" s="38"/>
      <c r="B910" s="39"/>
      <c r="C910" s="40"/>
      <c r="D910" s="213" t="s">
        <v>153</v>
      </c>
      <c r="E910" s="40"/>
      <c r="F910" s="214" t="s">
        <v>1461</v>
      </c>
      <c r="G910" s="40"/>
      <c r="H910" s="40"/>
      <c r="I910" s="215"/>
      <c r="J910" s="40"/>
      <c r="K910" s="40"/>
      <c r="L910" s="44"/>
      <c r="M910" s="216"/>
      <c r="N910" s="217"/>
      <c r="O910" s="84"/>
      <c r="P910" s="84"/>
      <c r="Q910" s="84"/>
      <c r="R910" s="84"/>
      <c r="S910" s="84"/>
      <c r="T910" s="85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T910" s="17" t="s">
        <v>153</v>
      </c>
      <c r="AU910" s="17" t="s">
        <v>78</v>
      </c>
    </row>
    <row r="911" spans="1:65" s="2" customFormat="1" ht="24.15" customHeight="1">
      <c r="A911" s="38"/>
      <c r="B911" s="39"/>
      <c r="C911" s="200" t="s">
        <v>1463</v>
      </c>
      <c r="D911" s="200" t="s">
        <v>147</v>
      </c>
      <c r="E911" s="201" t="s">
        <v>1464</v>
      </c>
      <c r="F911" s="202" t="s">
        <v>1465</v>
      </c>
      <c r="G911" s="203" t="s">
        <v>218</v>
      </c>
      <c r="H911" s="204">
        <v>57</v>
      </c>
      <c r="I911" s="205"/>
      <c r="J911" s="206">
        <f>ROUND(I911*H911,2)</f>
        <v>0</v>
      </c>
      <c r="K911" s="202" t="s">
        <v>151</v>
      </c>
      <c r="L911" s="44"/>
      <c r="M911" s="207" t="s">
        <v>19</v>
      </c>
      <c r="N911" s="208" t="s">
        <v>40</v>
      </c>
      <c r="O911" s="84"/>
      <c r="P911" s="209">
        <f>O911*H911</f>
        <v>0</v>
      </c>
      <c r="Q911" s="209">
        <v>0</v>
      </c>
      <c r="R911" s="209">
        <f>Q911*H911</f>
        <v>0</v>
      </c>
      <c r="S911" s="209">
        <v>0</v>
      </c>
      <c r="T911" s="210">
        <f>S911*H911</f>
        <v>0</v>
      </c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R911" s="211" t="s">
        <v>242</v>
      </c>
      <c r="AT911" s="211" t="s">
        <v>147</v>
      </c>
      <c r="AU911" s="211" t="s">
        <v>78</v>
      </c>
      <c r="AY911" s="17" t="s">
        <v>144</v>
      </c>
      <c r="BE911" s="212">
        <f>IF(N911="základní",J911,0)</f>
        <v>0</v>
      </c>
      <c r="BF911" s="212">
        <f>IF(N911="snížená",J911,0)</f>
        <v>0</v>
      </c>
      <c r="BG911" s="212">
        <f>IF(N911="zákl. přenesená",J911,0)</f>
        <v>0</v>
      </c>
      <c r="BH911" s="212">
        <f>IF(N911="sníž. přenesená",J911,0)</f>
        <v>0</v>
      </c>
      <c r="BI911" s="212">
        <f>IF(N911="nulová",J911,0)</f>
        <v>0</v>
      </c>
      <c r="BJ911" s="17" t="s">
        <v>74</v>
      </c>
      <c r="BK911" s="212">
        <f>ROUND(I911*H911,2)</f>
        <v>0</v>
      </c>
      <c r="BL911" s="17" t="s">
        <v>242</v>
      </c>
      <c r="BM911" s="211" t="s">
        <v>1466</v>
      </c>
    </row>
    <row r="912" spans="1:47" s="2" customFormat="1" ht="12">
      <c r="A912" s="38"/>
      <c r="B912" s="39"/>
      <c r="C912" s="40"/>
      <c r="D912" s="213" t="s">
        <v>153</v>
      </c>
      <c r="E912" s="40"/>
      <c r="F912" s="214" t="s">
        <v>1467</v>
      </c>
      <c r="G912" s="40"/>
      <c r="H912" s="40"/>
      <c r="I912" s="215"/>
      <c r="J912" s="40"/>
      <c r="K912" s="40"/>
      <c r="L912" s="44"/>
      <c r="M912" s="216"/>
      <c r="N912" s="217"/>
      <c r="O912" s="84"/>
      <c r="P912" s="84"/>
      <c r="Q912" s="84"/>
      <c r="R912" s="84"/>
      <c r="S912" s="84"/>
      <c r="T912" s="85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T912" s="17" t="s">
        <v>153</v>
      </c>
      <c r="AU912" s="17" t="s">
        <v>78</v>
      </c>
    </row>
    <row r="913" spans="1:47" s="2" customFormat="1" ht="12">
      <c r="A913" s="38"/>
      <c r="B913" s="39"/>
      <c r="C913" s="40"/>
      <c r="D913" s="218" t="s">
        <v>155</v>
      </c>
      <c r="E913" s="40"/>
      <c r="F913" s="219" t="s">
        <v>1468</v>
      </c>
      <c r="G913" s="40"/>
      <c r="H913" s="40"/>
      <c r="I913" s="215"/>
      <c r="J913" s="40"/>
      <c r="K913" s="40"/>
      <c r="L913" s="44"/>
      <c r="M913" s="216"/>
      <c r="N913" s="217"/>
      <c r="O913" s="84"/>
      <c r="P913" s="84"/>
      <c r="Q913" s="84"/>
      <c r="R913" s="84"/>
      <c r="S913" s="84"/>
      <c r="T913" s="85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T913" s="17" t="s">
        <v>155</v>
      </c>
      <c r="AU913" s="17" t="s">
        <v>78</v>
      </c>
    </row>
    <row r="914" spans="1:65" s="2" customFormat="1" ht="16.5" customHeight="1">
      <c r="A914" s="38"/>
      <c r="B914" s="39"/>
      <c r="C914" s="242" t="s">
        <v>1068</v>
      </c>
      <c r="D914" s="242" t="s">
        <v>228</v>
      </c>
      <c r="E914" s="243" t="s">
        <v>1469</v>
      </c>
      <c r="F914" s="244" t="s">
        <v>1470</v>
      </c>
      <c r="G914" s="245" t="s">
        <v>218</v>
      </c>
      <c r="H914" s="246">
        <v>6</v>
      </c>
      <c r="I914" s="247"/>
      <c r="J914" s="248">
        <f>ROUND(I914*H914,2)</f>
        <v>0</v>
      </c>
      <c r="K914" s="244" t="s">
        <v>19</v>
      </c>
      <c r="L914" s="249"/>
      <c r="M914" s="250" t="s">
        <v>19</v>
      </c>
      <c r="N914" s="251" t="s">
        <v>40</v>
      </c>
      <c r="O914" s="84"/>
      <c r="P914" s="209">
        <f>O914*H914</f>
        <v>0</v>
      </c>
      <c r="Q914" s="209">
        <v>0</v>
      </c>
      <c r="R914" s="209">
        <f>Q914*H914</f>
        <v>0</v>
      </c>
      <c r="S914" s="209">
        <v>0</v>
      </c>
      <c r="T914" s="210">
        <f>S914*H914</f>
        <v>0</v>
      </c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R914" s="211" t="s">
        <v>345</v>
      </c>
      <c r="AT914" s="211" t="s">
        <v>228</v>
      </c>
      <c r="AU914" s="211" t="s">
        <v>78</v>
      </c>
      <c r="AY914" s="17" t="s">
        <v>144</v>
      </c>
      <c r="BE914" s="212">
        <f>IF(N914="základní",J914,0)</f>
        <v>0</v>
      </c>
      <c r="BF914" s="212">
        <f>IF(N914="snížená",J914,0)</f>
        <v>0</v>
      </c>
      <c r="BG914" s="212">
        <f>IF(N914="zákl. přenesená",J914,0)</f>
        <v>0</v>
      </c>
      <c r="BH914" s="212">
        <f>IF(N914="sníž. přenesená",J914,0)</f>
        <v>0</v>
      </c>
      <c r="BI914" s="212">
        <f>IF(N914="nulová",J914,0)</f>
        <v>0</v>
      </c>
      <c r="BJ914" s="17" t="s">
        <v>74</v>
      </c>
      <c r="BK914" s="212">
        <f>ROUND(I914*H914,2)</f>
        <v>0</v>
      </c>
      <c r="BL914" s="17" t="s">
        <v>242</v>
      </c>
      <c r="BM914" s="211" t="s">
        <v>1471</v>
      </c>
    </row>
    <row r="915" spans="1:47" s="2" customFormat="1" ht="12">
      <c r="A915" s="38"/>
      <c r="B915" s="39"/>
      <c r="C915" s="40"/>
      <c r="D915" s="213" t="s">
        <v>153</v>
      </c>
      <c r="E915" s="40"/>
      <c r="F915" s="214" t="s">
        <v>1470</v>
      </c>
      <c r="G915" s="40"/>
      <c r="H915" s="40"/>
      <c r="I915" s="215"/>
      <c r="J915" s="40"/>
      <c r="K915" s="40"/>
      <c r="L915" s="44"/>
      <c r="M915" s="216"/>
      <c r="N915" s="217"/>
      <c r="O915" s="84"/>
      <c r="P915" s="84"/>
      <c r="Q915" s="84"/>
      <c r="R915" s="84"/>
      <c r="S915" s="84"/>
      <c r="T915" s="85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T915" s="17" t="s">
        <v>153</v>
      </c>
      <c r="AU915" s="17" t="s">
        <v>78</v>
      </c>
    </row>
    <row r="916" spans="1:65" s="2" customFormat="1" ht="16.5" customHeight="1">
      <c r="A916" s="38"/>
      <c r="B916" s="39"/>
      <c r="C916" s="242" t="s">
        <v>1472</v>
      </c>
      <c r="D916" s="242" t="s">
        <v>228</v>
      </c>
      <c r="E916" s="243" t="s">
        <v>1473</v>
      </c>
      <c r="F916" s="244" t="s">
        <v>1474</v>
      </c>
      <c r="G916" s="245" t="s">
        <v>218</v>
      </c>
      <c r="H916" s="246">
        <v>5</v>
      </c>
      <c r="I916" s="247"/>
      <c r="J916" s="248">
        <f>ROUND(I916*H916,2)</f>
        <v>0</v>
      </c>
      <c r="K916" s="244" t="s">
        <v>19</v>
      </c>
      <c r="L916" s="249"/>
      <c r="M916" s="250" t="s">
        <v>19</v>
      </c>
      <c r="N916" s="251" t="s">
        <v>40</v>
      </c>
      <c r="O916" s="84"/>
      <c r="P916" s="209">
        <f>O916*H916</f>
        <v>0</v>
      </c>
      <c r="Q916" s="209">
        <v>0</v>
      </c>
      <c r="R916" s="209">
        <f>Q916*H916</f>
        <v>0</v>
      </c>
      <c r="S916" s="209">
        <v>0</v>
      </c>
      <c r="T916" s="210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11" t="s">
        <v>345</v>
      </c>
      <c r="AT916" s="211" t="s">
        <v>228</v>
      </c>
      <c r="AU916" s="211" t="s">
        <v>78</v>
      </c>
      <c r="AY916" s="17" t="s">
        <v>144</v>
      </c>
      <c r="BE916" s="212">
        <f>IF(N916="základní",J916,0)</f>
        <v>0</v>
      </c>
      <c r="BF916" s="212">
        <f>IF(N916="snížená",J916,0)</f>
        <v>0</v>
      </c>
      <c r="BG916" s="212">
        <f>IF(N916="zákl. přenesená",J916,0)</f>
        <v>0</v>
      </c>
      <c r="BH916" s="212">
        <f>IF(N916="sníž. přenesená",J916,0)</f>
        <v>0</v>
      </c>
      <c r="BI916" s="212">
        <f>IF(N916="nulová",J916,0)</f>
        <v>0</v>
      </c>
      <c r="BJ916" s="17" t="s">
        <v>74</v>
      </c>
      <c r="BK916" s="212">
        <f>ROUND(I916*H916,2)</f>
        <v>0</v>
      </c>
      <c r="BL916" s="17" t="s">
        <v>242</v>
      </c>
      <c r="BM916" s="211" t="s">
        <v>1475</v>
      </c>
    </row>
    <row r="917" spans="1:47" s="2" customFormat="1" ht="12">
      <c r="A917" s="38"/>
      <c r="B917" s="39"/>
      <c r="C917" s="40"/>
      <c r="D917" s="213" t="s">
        <v>153</v>
      </c>
      <c r="E917" s="40"/>
      <c r="F917" s="214" t="s">
        <v>1474</v>
      </c>
      <c r="G917" s="40"/>
      <c r="H917" s="40"/>
      <c r="I917" s="215"/>
      <c r="J917" s="40"/>
      <c r="K917" s="40"/>
      <c r="L917" s="44"/>
      <c r="M917" s="216"/>
      <c r="N917" s="217"/>
      <c r="O917" s="84"/>
      <c r="P917" s="84"/>
      <c r="Q917" s="84"/>
      <c r="R917" s="84"/>
      <c r="S917" s="84"/>
      <c r="T917" s="85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T917" s="17" t="s">
        <v>153</v>
      </c>
      <c r="AU917" s="17" t="s">
        <v>78</v>
      </c>
    </row>
    <row r="918" spans="1:65" s="2" customFormat="1" ht="16.5" customHeight="1">
      <c r="A918" s="38"/>
      <c r="B918" s="39"/>
      <c r="C918" s="242" t="s">
        <v>1074</v>
      </c>
      <c r="D918" s="242" t="s">
        <v>228</v>
      </c>
      <c r="E918" s="243" t="s">
        <v>1476</v>
      </c>
      <c r="F918" s="244" t="s">
        <v>1477</v>
      </c>
      <c r="G918" s="245" t="s">
        <v>218</v>
      </c>
      <c r="H918" s="246">
        <v>40</v>
      </c>
      <c r="I918" s="247"/>
      <c r="J918" s="248">
        <f>ROUND(I918*H918,2)</f>
        <v>0</v>
      </c>
      <c r="K918" s="244" t="s">
        <v>19</v>
      </c>
      <c r="L918" s="249"/>
      <c r="M918" s="250" t="s">
        <v>19</v>
      </c>
      <c r="N918" s="251" t="s">
        <v>40</v>
      </c>
      <c r="O918" s="84"/>
      <c r="P918" s="209">
        <f>O918*H918</f>
        <v>0</v>
      </c>
      <c r="Q918" s="209">
        <v>0</v>
      </c>
      <c r="R918" s="209">
        <f>Q918*H918</f>
        <v>0</v>
      </c>
      <c r="S918" s="209">
        <v>0</v>
      </c>
      <c r="T918" s="210">
        <f>S918*H918</f>
        <v>0</v>
      </c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R918" s="211" t="s">
        <v>345</v>
      </c>
      <c r="AT918" s="211" t="s">
        <v>228</v>
      </c>
      <c r="AU918" s="211" t="s">
        <v>78</v>
      </c>
      <c r="AY918" s="17" t="s">
        <v>144</v>
      </c>
      <c r="BE918" s="212">
        <f>IF(N918="základní",J918,0)</f>
        <v>0</v>
      </c>
      <c r="BF918" s="212">
        <f>IF(N918="snížená",J918,0)</f>
        <v>0</v>
      </c>
      <c r="BG918" s="212">
        <f>IF(N918="zákl. přenesená",J918,0)</f>
        <v>0</v>
      </c>
      <c r="BH918" s="212">
        <f>IF(N918="sníž. přenesená",J918,0)</f>
        <v>0</v>
      </c>
      <c r="BI918" s="212">
        <f>IF(N918="nulová",J918,0)</f>
        <v>0</v>
      </c>
      <c r="BJ918" s="17" t="s">
        <v>74</v>
      </c>
      <c r="BK918" s="212">
        <f>ROUND(I918*H918,2)</f>
        <v>0</v>
      </c>
      <c r="BL918" s="17" t="s">
        <v>242</v>
      </c>
      <c r="BM918" s="211" t="s">
        <v>1478</v>
      </c>
    </row>
    <row r="919" spans="1:47" s="2" customFormat="1" ht="12">
      <c r="A919" s="38"/>
      <c r="B919" s="39"/>
      <c r="C919" s="40"/>
      <c r="D919" s="213" t="s">
        <v>153</v>
      </c>
      <c r="E919" s="40"/>
      <c r="F919" s="214" t="s">
        <v>1477</v>
      </c>
      <c r="G919" s="40"/>
      <c r="H919" s="40"/>
      <c r="I919" s="215"/>
      <c r="J919" s="40"/>
      <c r="K919" s="40"/>
      <c r="L919" s="44"/>
      <c r="M919" s="216"/>
      <c r="N919" s="217"/>
      <c r="O919" s="84"/>
      <c r="P919" s="84"/>
      <c r="Q919" s="84"/>
      <c r="R919" s="84"/>
      <c r="S919" s="84"/>
      <c r="T919" s="85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T919" s="17" t="s">
        <v>153</v>
      </c>
      <c r="AU919" s="17" t="s">
        <v>78</v>
      </c>
    </row>
    <row r="920" spans="1:65" s="2" customFormat="1" ht="21.75" customHeight="1">
      <c r="A920" s="38"/>
      <c r="B920" s="39"/>
      <c r="C920" s="242" t="s">
        <v>1479</v>
      </c>
      <c r="D920" s="242" t="s">
        <v>228</v>
      </c>
      <c r="E920" s="243" t="s">
        <v>1480</v>
      </c>
      <c r="F920" s="244" t="s">
        <v>1481</v>
      </c>
      <c r="G920" s="245" t="s">
        <v>218</v>
      </c>
      <c r="H920" s="246">
        <v>6</v>
      </c>
      <c r="I920" s="247"/>
      <c r="J920" s="248">
        <f>ROUND(I920*H920,2)</f>
        <v>0</v>
      </c>
      <c r="K920" s="244" t="s">
        <v>19</v>
      </c>
      <c r="L920" s="249"/>
      <c r="M920" s="250" t="s">
        <v>19</v>
      </c>
      <c r="N920" s="251" t="s">
        <v>40</v>
      </c>
      <c r="O920" s="84"/>
      <c r="P920" s="209">
        <f>O920*H920</f>
        <v>0</v>
      </c>
      <c r="Q920" s="209">
        <v>0</v>
      </c>
      <c r="R920" s="209">
        <f>Q920*H920</f>
        <v>0</v>
      </c>
      <c r="S920" s="209">
        <v>0</v>
      </c>
      <c r="T920" s="210">
        <f>S920*H920</f>
        <v>0</v>
      </c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R920" s="211" t="s">
        <v>345</v>
      </c>
      <c r="AT920" s="211" t="s">
        <v>228</v>
      </c>
      <c r="AU920" s="211" t="s">
        <v>78</v>
      </c>
      <c r="AY920" s="17" t="s">
        <v>144</v>
      </c>
      <c r="BE920" s="212">
        <f>IF(N920="základní",J920,0)</f>
        <v>0</v>
      </c>
      <c r="BF920" s="212">
        <f>IF(N920="snížená",J920,0)</f>
        <v>0</v>
      </c>
      <c r="BG920" s="212">
        <f>IF(N920="zákl. přenesená",J920,0)</f>
        <v>0</v>
      </c>
      <c r="BH920" s="212">
        <f>IF(N920="sníž. přenesená",J920,0)</f>
        <v>0</v>
      </c>
      <c r="BI920" s="212">
        <f>IF(N920="nulová",J920,0)</f>
        <v>0</v>
      </c>
      <c r="BJ920" s="17" t="s">
        <v>74</v>
      </c>
      <c r="BK920" s="212">
        <f>ROUND(I920*H920,2)</f>
        <v>0</v>
      </c>
      <c r="BL920" s="17" t="s">
        <v>242</v>
      </c>
      <c r="BM920" s="211" t="s">
        <v>1482</v>
      </c>
    </row>
    <row r="921" spans="1:47" s="2" customFormat="1" ht="12">
      <c r="A921" s="38"/>
      <c r="B921" s="39"/>
      <c r="C921" s="40"/>
      <c r="D921" s="213" t="s">
        <v>153</v>
      </c>
      <c r="E921" s="40"/>
      <c r="F921" s="214" t="s">
        <v>1481</v>
      </c>
      <c r="G921" s="40"/>
      <c r="H921" s="40"/>
      <c r="I921" s="215"/>
      <c r="J921" s="40"/>
      <c r="K921" s="40"/>
      <c r="L921" s="44"/>
      <c r="M921" s="216"/>
      <c r="N921" s="217"/>
      <c r="O921" s="84"/>
      <c r="P921" s="84"/>
      <c r="Q921" s="84"/>
      <c r="R921" s="84"/>
      <c r="S921" s="84"/>
      <c r="T921" s="85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T921" s="17" t="s">
        <v>153</v>
      </c>
      <c r="AU921" s="17" t="s">
        <v>78</v>
      </c>
    </row>
    <row r="922" spans="1:65" s="2" customFormat="1" ht="24.15" customHeight="1">
      <c r="A922" s="38"/>
      <c r="B922" s="39"/>
      <c r="C922" s="200" t="s">
        <v>1080</v>
      </c>
      <c r="D922" s="200" t="s">
        <v>147</v>
      </c>
      <c r="E922" s="201" t="s">
        <v>1483</v>
      </c>
      <c r="F922" s="202" t="s">
        <v>1484</v>
      </c>
      <c r="G922" s="203" t="s">
        <v>218</v>
      </c>
      <c r="H922" s="204">
        <v>7</v>
      </c>
      <c r="I922" s="205"/>
      <c r="J922" s="206">
        <f>ROUND(I922*H922,2)</f>
        <v>0</v>
      </c>
      <c r="K922" s="202" t="s">
        <v>151</v>
      </c>
      <c r="L922" s="44"/>
      <c r="M922" s="207" t="s">
        <v>19</v>
      </c>
      <c r="N922" s="208" t="s">
        <v>40</v>
      </c>
      <c r="O922" s="84"/>
      <c r="P922" s="209">
        <f>O922*H922</f>
        <v>0</v>
      </c>
      <c r="Q922" s="209">
        <v>0</v>
      </c>
      <c r="R922" s="209">
        <f>Q922*H922</f>
        <v>0</v>
      </c>
      <c r="S922" s="209">
        <v>0</v>
      </c>
      <c r="T922" s="210">
        <f>S922*H922</f>
        <v>0</v>
      </c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R922" s="211" t="s">
        <v>242</v>
      </c>
      <c r="AT922" s="211" t="s">
        <v>147</v>
      </c>
      <c r="AU922" s="211" t="s">
        <v>78</v>
      </c>
      <c r="AY922" s="17" t="s">
        <v>144</v>
      </c>
      <c r="BE922" s="212">
        <f>IF(N922="základní",J922,0)</f>
        <v>0</v>
      </c>
      <c r="BF922" s="212">
        <f>IF(N922="snížená",J922,0)</f>
        <v>0</v>
      </c>
      <c r="BG922" s="212">
        <f>IF(N922="zákl. přenesená",J922,0)</f>
        <v>0</v>
      </c>
      <c r="BH922" s="212">
        <f>IF(N922="sníž. přenesená",J922,0)</f>
        <v>0</v>
      </c>
      <c r="BI922" s="212">
        <f>IF(N922="nulová",J922,0)</f>
        <v>0</v>
      </c>
      <c r="BJ922" s="17" t="s">
        <v>74</v>
      </c>
      <c r="BK922" s="212">
        <f>ROUND(I922*H922,2)</f>
        <v>0</v>
      </c>
      <c r="BL922" s="17" t="s">
        <v>242</v>
      </c>
      <c r="BM922" s="211" t="s">
        <v>1485</v>
      </c>
    </row>
    <row r="923" spans="1:47" s="2" customFormat="1" ht="12">
      <c r="A923" s="38"/>
      <c r="B923" s="39"/>
      <c r="C923" s="40"/>
      <c r="D923" s="213" t="s">
        <v>153</v>
      </c>
      <c r="E923" s="40"/>
      <c r="F923" s="214" t="s">
        <v>1486</v>
      </c>
      <c r="G923" s="40"/>
      <c r="H923" s="40"/>
      <c r="I923" s="215"/>
      <c r="J923" s="40"/>
      <c r="K923" s="40"/>
      <c r="L923" s="44"/>
      <c r="M923" s="216"/>
      <c r="N923" s="217"/>
      <c r="O923" s="84"/>
      <c r="P923" s="84"/>
      <c r="Q923" s="84"/>
      <c r="R923" s="84"/>
      <c r="S923" s="84"/>
      <c r="T923" s="85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T923" s="17" t="s">
        <v>153</v>
      </c>
      <c r="AU923" s="17" t="s">
        <v>78</v>
      </c>
    </row>
    <row r="924" spans="1:47" s="2" customFormat="1" ht="12">
      <c r="A924" s="38"/>
      <c r="B924" s="39"/>
      <c r="C924" s="40"/>
      <c r="D924" s="218" t="s">
        <v>155</v>
      </c>
      <c r="E924" s="40"/>
      <c r="F924" s="219" t="s">
        <v>1487</v>
      </c>
      <c r="G924" s="40"/>
      <c r="H924" s="40"/>
      <c r="I924" s="215"/>
      <c r="J924" s="40"/>
      <c r="K924" s="40"/>
      <c r="L924" s="44"/>
      <c r="M924" s="216"/>
      <c r="N924" s="217"/>
      <c r="O924" s="84"/>
      <c r="P924" s="84"/>
      <c r="Q924" s="84"/>
      <c r="R924" s="84"/>
      <c r="S924" s="84"/>
      <c r="T924" s="85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T924" s="17" t="s">
        <v>155</v>
      </c>
      <c r="AU924" s="17" t="s">
        <v>78</v>
      </c>
    </row>
    <row r="925" spans="1:65" s="2" customFormat="1" ht="16.5" customHeight="1">
      <c r="A925" s="38"/>
      <c r="B925" s="39"/>
      <c r="C925" s="242" t="s">
        <v>1488</v>
      </c>
      <c r="D925" s="242" t="s">
        <v>228</v>
      </c>
      <c r="E925" s="243" t="s">
        <v>1489</v>
      </c>
      <c r="F925" s="244" t="s">
        <v>1490</v>
      </c>
      <c r="G925" s="245" t="s">
        <v>218</v>
      </c>
      <c r="H925" s="246">
        <v>6</v>
      </c>
      <c r="I925" s="247"/>
      <c r="J925" s="248">
        <f>ROUND(I925*H925,2)</f>
        <v>0</v>
      </c>
      <c r="K925" s="244" t="s">
        <v>19</v>
      </c>
      <c r="L925" s="249"/>
      <c r="M925" s="250" t="s">
        <v>19</v>
      </c>
      <c r="N925" s="251" t="s">
        <v>40</v>
      </c>
      <c r="O925" s="84"/>
      <c r="P925" s="209">
        <f>O925*H925</f>
        <v>0</v>
      </c>
      <c r="Q925" s="209">
        <v>0</v>
      </c>
      <c r="R925" s="209">
        <f>Q925*H925</f>
        <v>0</v>
      </c>
      <c r="S925" s="209">
        <v>0</v>
      </c>
      <c r="T925" s="210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11" t="s">
        <v>345</v>
      </c>
      <c r="AT925" s="211" t="s">
        <v>228</v>
      </c>
      <c r="AU925" s="211" t="s">
        <v>78</v>
      </c>
      <c r="AY925" s="17" t="s">
        <v>144</v>
      </c>
      <c r="BE925" s="212">
        <f>IF(N925="základní",J925,0)</f>
        <v>0</v>
      </c>
      <c r="BF925" s="212">
        <f>IF(N925="snížená",J925,0)</f>
        <v>0</v>
      </c>
      <c r="BG925" s="212">
        <f>IF(N925="zákl. přenesená",J925,0)</f>
        <v>0</v>
      </c>
      <c r="BH925" s="212">
        <f>IF(N925="sníž. přenesená",J925,0)</f>
        <v>0</v>
      </c>
      <c r="BI925" s="212">
        <f>IF(N925="nulová",J925,0)</f>
        <v>0</v>
      </c>
      <c r="BJ925" s="17" t="s">
        <v>74</v>
      </c>
      <c r="BK925" s="212">
        <f>ROUND(I925*H925,2)</f>
        <v>0</v>
      </c>
      <c r="BL925" s="17" t="s">
        <v>242</v>
      </c>
      <c r="BM925" s="211" t="s">
        <v>1491</v>
      </c>
    </row>
    <row r="926" spans="1:47" s="2" customFormat="1" ht="12">
      <c r="A926" s="38"/>
      <c r="B926" s="39"/>
      <c r="C926" s="40"/>
      <c r="D926" s="213" t="s">
        <v>153</v>
      </c>
      <c r="E926" s="40"/>
      <c r="F926" s="214" t="s">
        <v>1490</v>
      </c>
      <c r="G926" s="40"/>
      <c r="H926" s="40"/>
      <c r="I926" s="215"/>
      <c r="J926" s="40"/>
      <c r="K926" s="40"/>
      <c r="L926" s="44"/>
      <c r="M926" s="216"/>
      <c r="N926" s="217"/>
      <c r="O926" s="84"/>
      <c r="P926" s="84"/>
      <c r="Q926" s="84"/>
      <c r="R926" s="84"/>
      <c r="S926" s="84"/>
      <c r="T926" s="85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T926" s="17" t="s">
        <v>153</v>
      </c>
      <c r="AU926" s="17" t="s">
        <v>78</v>
      </c>
    </row>
    <row r="927" spans="1:65" s="2" customFormat="1" ht="16.5" customHeight="1">
      <c r="A927" s="38"/>
      <c r="B927" s="39"/>
      <c r="C927" s="242" t="s">
        <v>1086</v>
      </c>
      <c r="D927" s="242" t="s">
        <v>228</v>
      </c>
      <c r="E927" s="243" t="s">
        <v>1492</v>
      </c>
      <c r="F927" s="244" t="s">
        <v>1493</v>
      </c>
      <c r="G927" s="245" t="s">
        <v>218</v>
      </c>
      <c r="H927" s="246">
        <v>1</v>
      </c>
      <c r="I927" s="247"/>
      <c r="J927" s="248">
        <f>ROUND(I927*H927,2)</f>
        <v>0</v>
      </c>
      <c r="K927" s="244" t="s">
        <v>19</v>
      </c>
      <c r="L927" s="249"/>
      <c r="M927" s="250" t="s">
        <v>19</v>
      </c>
      <c r="N927" s="251" t="s">
        <v>40</v>
      </c>
      <c r="O927" s="84"/>
      <c r="P927" s="209">
        <f>O927*H927</f>
        <v>0</v>
      </c>
      <c r="Q927" s="209">
        <v>0</v>
      </c>
      <c r="R927" s="209">
        <f>Q927*H927</f>
        <v>0</v>
      </c>
      <c r="S927" s="209">
        <v>0</v>
      </c>
      <c r="T927" s="210">
        <f>S927*H927</f>
        <v>0</v>
      </c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R927" s="211" t="s">
        <v>345</v>
      </c>
      <c r="AT927" s="211" t="s">
        <v>228</v>
      </c>
      <c r="AU927" s="211" t="s">
        <v>78</v>
      </c>
      <c r="AY927" s="17" t="s">
        <v>144</v>
      </c>
      <c r="BE927" s="212">
        <f>IF(N927="základní",J927,0)</f>
        <v>0</v>
      </c>
      <c r="BF927" s="212">
        <f>IF(N927="snížená",J927,0)</f>
        <v>0</v>
      </c>
      <c r="BG927" s="212">
        <f>IF(N927="zákl. přenesená",J927,0)</f>
        <v>0</v>
      </c>
      <c r="BH927" s="212">
        <f>IF(N927="sníž. přenesená",J927,0)</f>
        <v>0</v>
      </c>
      <c r="BI927" s="212">
        <f>IF(N927="nulová",J927,0)</f>
        <v>0</v>
      </c>
      <c r="BJ927" s="17" t="s">
        <v>74</v>
      </c>
      <c r="BK927" s="212">
        <f>ROUND(I927*H927,2)</f>
        <v>0</v>
      </c>
      <c r="BL927" s="17" t="s">
        <v>242</v>
      </c>
      <c r="BM927" s="211" t="s">
        <v>1494</v>
      </c>
    </row>
    <row r="928" spans="1:47" s="2" customFormat="1" ht="12">
      <c r="A928" s="38"/>
      <c r="B928" s="39"/>
      <c r="C928" s="40"/>
      <c r="D928" s="213" t="s">
        <v>153</v>
      </c>
      <c r="E928" s="40"/>
      <c r="F928" s="214" t="s">
        <v>1493</v>
      </c>
      <c r="G928" s="40"/>
      <c r="H928" s="40"/>
      <c r="I928" s="215"/>
      <c r="J928" s="40"/>
      <c r="K928" s="40"/>
      <c r="L928" s="44"/>
      <c r="M928" s="216"/>
      <c r="N928" s="217"/>
      <c r="O928" s="84"/>
      <c r="P928" s="84"/>
      <c r="Q928" s="84"/>
      <c r="R928" s="84"/>
      <c r="S928" s="84"/>
      <c r="T928" s="85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T928" s="17" t="s">
        <v>153</v>
      </c>
      <c r="AU928" s="17" t="s">
        <v>78</v>
      </c>
    </row>
    <row r="929" spans="1:63" s="12" customFormat="1" ht="22.8" customHeight="1">
      <c r="A929" s="12"/>
      <c r="B929" s="184"/>
      <c r="C929" s="185"/>
      <c r="D929" s="186" t="s">
        <v>68</v>
      </c>
      <c r="E929" s="198" t="s">
        <v>1495</v>
      </c>
      <c r="F929" s="198" t="s">
        <v>1496</v>
      </c>
      <c r="G929" s="185"/>
      <c r="H929" s="185"/>
      <c r="I929" s="188"/>
      <c r="J929" s="199">
        <f>BK929</f>
        <v>0</v>
      </c>
      <c r="K929" s="185"/>
      <c r="L929" s="190"/>
      <c r="M929" s="191"/>
      <c r="N929" s="192"/>
      <c r="O929" s="192"/>
      <c r="P929" s="193">
        <f>SUM(P930:P944)</f>
        <v>0</v>
      </c>
      <c r="Q929" s="192"/>
      <c r="R929" s="193">
        <f>SUM(R930:R944)</f>
        <v>0.00334</v>
      </c>
      <c r="S929" s="192"/>
      <c r="T929" s="194">
        <f>SUM(T930:T944)</f>
        <v>0</v>
      </c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R929" s="195" t="s">
        <v>78</v>
      </c>
      <c r="AT929" s="196" t="s">
        <v>68</v>
      </c>
      <c r="AU929" s="196" t="s">
        <v>74</v>
      </c>
      <c r="AY929" s="195" t="s">
        <v>144</v>
      </c>
      <c r="BK929" s="197">
        <f>SUM(BK930:BK944)</f>
        <v>0</v>
      </c>
    </row>
    <row r="930" spans="1:65" s="2" customFormat="1" ht="24.15" customHeight="1">
      <c r="A930" s="38"/>
      <c r="B930" s="39"/>
      <c r="C930" s="200" t="s">
        <v>1497</v>
      </c>
      <c r="D930" s="200" t="s">
        <v>147</v>
      </c>
      <c r="E930" s="201" t="s">
        <v>1498</v>
      </c>
      <c r="F930" s="202" t="s">
        <v>1499</v>
      </c>
      <c r="G930" s="203" t="s">
        <v>218</v>
      </c>
      <c r="H930" s="204">
        <v>5</v>
      </c>
      <c r="I930" s="205"/>
      <c r="J930" s="206">
        <f>ROUND(I930*H930,2)</f>
        <v>0</v>
      </c>
      <c r="K930" s="202" t="s">
        <v>151</v>
      </c>
      <c r="L930" s="44"/>
      <c r="M930" s="207" t="s">
        <v>19</v>
      </c>
      <c r="N930" s="208" t="s">
        <v>40</v>
      </c>
      <c r="O930" s="84"/>
      <c r="P930" s="209">
        <f>O930*H930</f>
        <v>0</v>
      </c>
      <c r="Q930" s="209">
        <v>0</v>
      </c>
      <c r="R930" s="209">
        <f>Q930*H930</f>
        <v>0</v>
      </c>
      <c r="S930" s="209">
        <v>0</v>
      </c>
      <c r="T930" s="210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11" t="s">
        <v>242</v>
      </c>
      <c r="AT930" s="211" t="s">
        <v>147</v>
      </c>
      <c r="AU930" s="211" t="s">
        <v>78</v>
      </c>
      <c r="AY930" s="17" t="s">
        <v>144</v>
      </c>
      <c r="BE930" s="212">
        <f>IF(N930="základní",J930,0)</f>
        <v>0</v>
      </c>
      <c r="BF930" s="212">
        <f>IF(N930="snížená",J930,0)</f>
        <v>0</v>
      </c>
      <c r="BG930" s="212">
        <f>IF(N930="zákl. přenesená",J930,0)</f>
        <v>0</v>
      </c>
      <c r="BH930" s="212">
        <f>IF(N930="sníž. přenesená",J930,0)</f>
        <v>0</v>
      </c>
      <c r="BI930" s="212">
        <f>IF(N930="nulová",J930,0)</f>
        <v>0</v>
      </c>
      <c r="BJ930" s="17" t="s">
        <v>74</v>
      </c>
      <c r="BK930" s="212">
        <f>ROUND(I930*H930,2)</f>
        <v>0</v>
      </c>
      <c r="BL930" s="17" t="s">
        <v>242</v>
      </c>
      <c r="BM930" s="211" t="s">
        <v>1500</v>
      </c>
    </row>
    <row r="931" spans="1:47" s="2" customFormat="1" ht="12">
      <c r="A931" s="38"/>
      <c r="B931" s="39"/>
      <c r="C931" s="40"/>
      <c r="D931" s="213" t="s">
        <v>153</v>
      </c>
      <c r="E931" s="40"/>
      <c r="F931" s="214" t="s">
        <v>1501</v>
      </c>
      <c r="G931" s="40"/>
      <c r="H931" s="40"/>
      <c r="I931" s="215"/>
      <c r="J931" s="40"/>
      <c r="K931" s="40"/>
      <c r="L931" s="44"/>
      <c r="M931" s="216"/>
      <c r="N931" s="217"/>
      <c r="O931" s="84"/>
      <c r="P931" s="84"/>
      <c r="Q931" s="84"/>
      <c r="R931" s="84"/>
      <c r="S931" s="84"/>
      <c r="T931" s="85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T931" s="17" t="s">
        <v>153</v>
      </c>
      <c r="AU931" s="17" t="s">
        <v>78</v>
      </c>
    </row>
    <row r="932" spans="1:47" s="2" customFormat="1" ht="12">
      <c r="A932" s="38"/>
      <c r="B932" s="39"/>
      <c r="C932" s="40"/>
      <c r="D932" s="218" t="s">
        <v>155</v>
      </c>
      <c r="E932" s="40"/>
      <c r="F932" s="219" t="s">
        <v>1502</v>
      </c>
      <c r="G932" s="40"/>
      <c r="H932" s="40"/>
      <c r="I932" s="215"/>
      <c r="J932" s="40"/>
      <c r="K932" s="40"/>
      <c r="L932" s="44"/>
      <c r="M932" s="216"/>
      <c r="N932" s="217"/>
      <c r="O932" s="84"/>
      <c r="P932" s="84"/>
      <c r="Q932" s="84"/>
      <c r="R932" s="84"/>
      <c r="S932" s="84"/>
      <c r="T932" s="85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T932" s="17" t="s">
        <v>155</v>
      </c>
      <c r="AU932" s="17" t="s">
        <v>78</v>
      </c>
    </row>
    <row r="933" spans="1:65" s="2" customFormat="1" ht="16.5" customHeight="1">
      <c r="A933" s="38"/>
      <c r="B933" s="39"/>
      <c r="C933" s="242" t="s">
        <v>1092</v>
      </c>
      <c r="D933" s="242" t="s">
        <v>228</v>
      </c>
      <c r="E933" s="243" t="s">
        <v>1503</v>
      </c>
      <c r="F933" s="244" t="s">
        <v>1504</v>
      </c>
      <c r="G933" s="245" t="s">
        <v>218</v>
      </c>
      <c r="H933" s="246">
        <v>5</v>
      </c>
      <c r="I933" s="247"/>
      <c r="J933" s="248">
        <f>ROUND(I933*H933,2)</f>
        <v>0</v>
      </c>
      <c r="K933" s="244" t="s">
        <v>19</v>
      </c>
      <c r="L933" s="249"/>
      <c r="M933" s="250" t="s">
        <v>19</v>
      </c>
      <c r="N933" s="251" t="s">
        <v>40</v>
      </c>
      <c r="O933" s="84"/>
      <c r="P933" s="209">
        <f>O933*H933</f>
        <v>0</v>
      </c>
      <c r="Q933" s="209">
        <v>0</v>
      </c>
      <c r="R933" s="209">
        <f>Q933*H933</f>
        <v>0</v>
      </c>
      <c r="S933" s="209">
        <v>0</v>
      </c>
      <c r="T933" s="210">
        <f>S933*H933</f>
        <v>0</v>
      </c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R933" s="211" t="s">
        <v>345</v>
      </c>
      <c r="AT933" s="211" t="s">
        <v>228</v>
      </c>
      <c r="AU933" s="211" t="s">
        <v>78</v>
      </c>
      <c r="AY933" s="17" t="s">
        <v>144</v>
      </c>
      <c r="BE933" s="212">
        <f>IF(N933="základní",J933,0)</f>
        <v>0</v>
      </c>
      <c r="BF933" s="212">
        <f>IF(N933="snížená",J933,0)</f>
        <v>0</v>
      </c>
      <c r="BG933" s="212">
        <f>IF(N933="zákl. přenesená",J933,0)</f>
        <v>0</v>
      </c>
      <c r="BH933" s="212">
        <f>IF(N933="sníž. přenesená",J933,0)</f>
        <v>0</v>
      </c>
      <c r="BI933" s="212">
        <f>IF(N933="nulová",J933,0)</f>
        <v>0</v>
      </c>
      <c r="BJ933" s="17" t="s">
        <v>74</v>
      </c>
      <c r="BK933" s="212">
        <f>ROUND(I933*H933,2)</f>
        <v>0</v>
      </c>
      <c r="BL933" s="17" t="s">
        <v>242</v>
      </c>
      <c r="BM933" s="211" t="s">
        <v>1505</v>
      </c>
    </row>
    <row r="934" spans="1:47" s="2" customFormat="1" ht="12">
      <c r="A934" s="38"/>
      <c r="B934" s="39"/>
      <c r="C934" s="40"/>
      <c r="D934" s="213" t="s">
        <v>153</v>
      </c>
      <c r="E934" s="40"/>
      <c r="F934" s="214" t="s">
        <v>1504</v>
      </c>
      <c r="G934" s="40"/>
      <c r="H934" s="40"/>
      <c r="I934" s="215"/>
      <c r="J934" s="40"/>
      <c r="K934" s="40"/>
      <c r="L934" s="44"/>
      <c r="M934" s="216"/>
      <c r="N934" s="217"/>
      <c r="O934" s="84"/>
      <c r="P934" s="84"/>
      <c r="Q934" s="84"/>
      <c r="R934" s="84"/>
      <c r="S934" s="84"/>
      <c r="T934" s="85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T934" s="17" t="s">
        <v>153</v>
      </c>
      <c r="AU934" s="17" t="s">
        <v>78</v>
      </c>
    </row>
    <row r="935" spans="1:65" s="2" customFormat="1" ht="21.75" customHeight="1">
      <c r="A935" s="38"/>
      <c r="B935" s="39"/>
      <c r="C935" s="200" t="s">
        <v>1506</v>
      </c>
      <c r="D935" s="200" t="s">
        <v>147</v>
      </c>
      <c r="E935" s="201" t="s">
        <v>1507</v>
      </c>
      <c r="F935" s="202" t="s">
        <v>1508</v>
      </c>
      <c r="G935" s="203" t="s">
        <v>218</v>
      </c>
      <c r="H935" s="204">
        <v>3</v>
      </c>
      <c r="I935" s="205"/>
      <c r="J935" s="206">
        <f>ROUND(I935*H935,2)</f>
        <v>0</v>
      </c>
      <c r="K935" s="202" t="s">
        <v>151</v>
      </c>
      <c r="L935" s="44"/>
      <c r="M935" s="207" t="s">
        <v>19</v>
      </c>
      <c r="N935" s="208" t="s">
        <v>40</v>
      </c>
      <c r="O935" s="84"/>
      <c r="P935" s="209">
        <f>O935*H935</f>
        <v>0</v>
      </c>
      <c r="Q935" s="209">
        <v>0</v>
      </c>
      <c r="R935" s="209">
        <f>Q935*H935</f>
        <v>0</v>
      </c>
      <c r="S935" s="209">
        <v>0</v>
      </c>
      <c r="T935" s="210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11" t="s">
        <v>242</v>
      </c>
      <c r="AT935" s="211" t="s">
        <v>147</v>
      </c>
      <c r="AU935" s="211" t="s">
        <v>78</v>
      </c>
      <c r="AY935" s="17" t="s">
        <v>144</v>
      </c>
      <c r="BE935" s="212">
        <f>IF(N935="základní",J935,0)</f>
        <v>0</v>
      </c>
      <c r="BF935" s="212">
        <f>IF(N935="snížená",J935,0)</f>
        <v>0</v>
      </c>
      <c r="BG935" s="212">
        <f>IF(N935="zákl. přenesená",J935,0)</f>
        <v>0</v>
      </c>
      <c r="BH935" s="212">
        <f>IF(N935="sníž. přenesená",J935,0)</f>
        <v>0</v>
      </c>
      <c r="BI935" s="212">
        <f>IF(N935="nulová",J935,0)</f>
        <v>0</v>
      </c>
      <c r="BJ935" s="17" t="s">
        <v>74</v>
      </c>
      <c r="BK935" s="212">
        <f>ROUND(I935*H935,2)</f>
        <v>0</v>
      </c>
      <c r="BL935" s="17" t="s">
        <v>242</v>
      </c>
      <c r="BM935" s="211" t="s">
        <v>1509</v>
      </c>
    </row>
    <row r="936" spans="1:47" s="2" customFormat="1" ht="12">
      <c r="A936" s="38"/>
      <c r="B936" s="39"/>
      <c r="C936" s="40"/>
      <c r="D936" s="213" t="s">
        <v>153</v>
      </c>
      <c r="E936" s="40"/>
      <c r="F936" s="214" t="s">
        <v>1510</v>
      </c>
      <c r="G936" s="40"/>
      <c r="H936" s="40"/>
      <c r="I936" s="215"/>
      <c r="J936" s="40"/>
      <c r="K936" s="40"/>
      <c r="L936" s="44"/>
      <c r="M936" s="216"/>
      <c r="N936" s="217"/>
      <c r="O936" s="84"/>
      <c r="P936" s="84"/>
      <c r="Q936" s="84"/>
      <c r="R936" s="84"/>
      <c r="S936" s="84"/>
      <c r="T936" s="85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T936" s="17" t="s">
        <v>153</v>
      </c>
      <c r="AU936" s="17" t="s">
        <v>78</v>
      </c>
    </row>
    <row r="937" spans="1:47" s="2" customFormat="1" ht="12">
      <c r="A937" s="38"/>
      <c r="B937" s="39"/>
      <c r="C937" s="40"/>
      <c r="D937" s="218" t="s">
        <v>155</v>
      </c>
      <c r="E937" s="40"/>
      <c r="F937" s="219" t="s">
        <v>1511</v>
      </c>
      <c r="G937" s="40"/>
      <c r="H937" s="40"/>
      <c r="I937" s="215"/>
      <c r="J937" s="40"/>
      <c r="K937" s="40"/>
      <c r="L937" s="44"/>
      <c r="M937" s="216"/>
      <c r="N937" s="217"/>
      <c r="O937" s="84"/>
      <c r="P937" s="84"/>
      <c r="Q937" s="84"/>
      <c r="R937" s="84"/>
      <c r="S937" s="84"/>
      <c r="T937" s="85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T937" s="17" t="s">
        <v>155</v>
      </c>
      <c r="AU937" s="17" t="s">
        <v>78</v>
      </c>
    </row>
    <row r="938" spans="1:65" s="2" customFormat="1" ht="21.75" customHeight="1">
      <c r="A938" s="38"/>
      <c r="B938" s="39"/>
      <c r="C938" s="242" t="s">
        <v>1097</v>
      </c>
      <c r="D938" s="242" t="s">
        <v>228</v>
      </c>
      <c r="E938" s="243" t="s">
        <v>1512</v>
      </c>
      <c r="F938" s="244" t="s">
        <v>1513</v>
      </c>
      <c r="G938" s="245" t="s">
        <v>218</v>
      </c>
      <c r="H938" s="246">
        <v>3</v>
      </c>
      <c r="I938" s="247"/>
      <c r="J938" s="248">
        <f>ROUND(I938*H938,2)</f>
        <v>0</v>
      </c>
      <c r="K938" s="244" t="s">
        <v>19</v>
      </c>
      <c r="L938" s="249"/>
      <c r="M938" s="250" t="s">
        <v>19</v>
      </c>
      <c r="N938" s="251" t="s">
        <v>40</v>
      </c>
      <c r="O938" s="84"/>
      <c r="P938" s="209">
        <f>O938*H938</f>
        <v>0</v>
      </c>
      <c r="Q938" s="209">
        <v>0</v>
      </c>
      <c r="R938" s="209">
        <f>Q938*H938</f>
        <v>0</v>
      </c>
      <c r="S938" s="209">
        <v>0</v>
      </c>
      <c r="T938" s="210">
        <f>S938*H938</f>
        <v>0</v>
      </c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R938" s="211" t="s">
        <v>345</v>
      </c>
      <c r="AT938" s="211" t="s">
        <v>228</v>
      </c>
      <c r="AU938" s="211" t="s">
        <v>78</v>
      </c>
      <c r="AY938" s="17" t="s">
        <v>144</v>
      </c>
      <c r="BE938" s="212">
        <f>IF(N938="základní",J938,0)</f>
        <v>0</v>
      </c>
      <c r="BF938" s="212">
        <f>IF(N938="snížená",J938,0)</f>
        <v>0</v>
      </c>
      <c r="BG938" s="212">
        <f>IF(N938="zákl. přenesená",J938,0)</f>
        <v>0</v>
      </c>
      <c r="BH938" s="212">
        <f>IF(N938="sníž. přenesená",J938,0)</f>
        <v>0</v>
      </c>
      <c r="BI938" s="212">
        <f>IF(N938="nulová",J938,0)</f>
        <v>0</v>
      </c>
      <c r="BJ938" s="17" t="s">
        <v>74</v>
      </c>
      <c r="BK938" s="212">
        <f>ROUND(I938*H938,2)</f>
        <v>0</v>
      </c>
      <c r="BL938" s="17" t="s">
        <v>242</v>
      </c>
      <c r="BM938" s="211" t="s">
        <v>1514</v>
      </c>
    </row>
    <row r="939" spans="1:47" s="2" customFormat="1" ht="12">
      <c r="A939" s="38"/>
      <c r="B939" s="39"/>
      <c r="C939" s="40"/>
      <c r="D939" s="213" t="s">
        <v>153</v>
      </c>
      <c r="E939" s="40"/>
      <c r="F939" s="214" t="s">
        <v>1513</v>
      </c>
      <c r="G939" s="40"/>
      <c r="H939" s="40"/>
      <c r="I939" s="215"/>
      <c r="J939" s="40"/>
      <c r="K939" s="40"/>
      <c r="L939" s="44"/>
      <c r="M939" s="216"/>
      <c r="N939" s="217"/>
      <c r="O939" s="84"/>
      <c r="P939" s="84"/>
      <c r="Q939" s="84"/>
      <c r="R939" s="84"/>
      <c r="S939" s="84"/>
      <c r="T939" s="85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T939" s="17" t="s">
        <v>153</v>
      </c>
      <c r="AU939" s="17" t="s">
        <v>78</v>
      </c>
    </row>
    <row r="940" spans="1:65" s="2" customFormat="1" ht="37.8" customHeight="1">
      <c r="A940" s="38"/>
      <c r="B940" s="39"/>
      <c r="C940" s="200" t="s">
        <v>1515</v>
      </c>
      <c r="D940" s="200" t="s">
        <v>147</v>
      </c>
      <c r="E940" s="201" t="s">
        <v>1516</v>
      </c>
      <c r="F940" s="202" t="s">
        <v>1517</v>
      </c>
      <c r="G940" s="203" t="s">
        <v>190</v>
      </c>
      <c r="H940" s="204">
        <v>2</v>
      </c>
      <c r="I940" s="205"/>
      <c r="J940" s="206">
        <f>ROUND(I940*H940,2)</f>
        <v>0</v>
      </c>
      <c r="K940" s="202" t="s">
        <v>151</v>
      </c>
      <c r="L940" s="44"/>
      <c r="M940" s="207" t="s">
        <v>19</v>
      </c>
      <c r="N940" s="208" t="s">
        <v>40</v>
      </c>
      <c r="O940" s="84"/>
      <c r="P940" s="209">
        <f>O940*H940</f>
        <v>0</v>
      </c>
      <c r="Q940" s="209">
        <v>0.00167</v>
      </c>
      <c r="R940" s="209">
        <f>Q940*H940</f>
        <v>0.00334</v>
      </c>
      <c r="S940" s="209">
        <v>0</v>
      </c>
      <c r="T940" s="210">
        <f>S940*H940</f>
        <v>0</v>
      </c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R940" s="211" t="s">
        <v>242</v>
      </c>
      <c r="AT940" s="211" t="s">
        <v>147</v>
      </c>
      <c r="AU940" s="211" t="s">
        <v>78</v>
      </c>
      <c r="AY940" s="17" t="s">
        <v>144</v>
      </c>
      <c r="BE940" s="212">
        <f>IF(N940="základní",J940,0)</f>
        <v>0</v>
      </c>
      <c r="BF940" s="212">
        <f>IF(N940="snížená",J940,0)</f>
        <v>0</v>
      </c>
      <c r="BG940" s="212">
        <f>IF(N940="zákl. přenesená",J940,0)</f>
        <v>0</v>
      </c>
      <c r="BH940" s="212">
        <f>IF(N940="sníž. přenesená",J940,0)</f>
        <v>0</v>
      </c>
      <c r="BI940" s="212">
        <f>IF(N940="nulová",J940,0)</f>
        <v>0</v>
      </c>
      <c r="BJ940" s="17" t="s">
        <v>74</v>
      </c>
      <c r="BK940" s="212">
        <f>ROUND(I940*H940,2)</f>
        <v>0</v>
      </c>
      <c r="BL940" s="17" t="s">
        <v>242</v>
      </c>
      <c r="BM940" s="211" t="s">
        <v>1518</v>
      </c>
    </row>
    <row r="941" spans="1:47" s="2" customFormat="1" ht="12">
      <c r="A941" s="38"/>
      <c r="B941" s="39"/>
      <c r="C941" s="40"/>
      <c r="D941" s="213" t="s">
        <v>153</v>
      </c>
      <c r="E941" s="40"/>
      <c r="F941" s="214" t="s">
        <v>1519</v>
      </c>
      <c r="G941" s="40"/>
      <c r="H941" s="40"/>
      <c r="I941" s="215"/>
      <c r="J941" s="40"/>
      <c r="K941" s="40"/>
      <c r="L941" s="44"/>
      <c r="M941" s="216"/>
      <c r="N941" s="217"/>
      <c r="O941" s="84"/>
      <c r="P941" s="84"/>
      <c r="Q941" s="84"/>
      <c r="R941" s="84"/>
      <c r="S941" s="84"/>
      <c r="T941" s="85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T941" s="17" t="s">
        <v>153</v>
      </c>
      <c r="AU941" s="17" t="s">
        <v>78</v>
      </c>
    </row>
    <row r="942" spans="1:47" s="2" customFormat="1" ht="12">
      <c r="A942" s="38"/>
      <c r="B942" s="39"/>
      <c r="C942" s="40"/>
      <c r="D942" s="218" t="s">
        <v>155</v>
      </c>
      <c r="E942" s="40"/>
      <c r="F942" s="219" t="s">
        <v>1520</v>
      </c>
      <c r="G942" s="40"/>
      <c r="H942" s="40"/>
      <c r="I942" s="215"/>
      <c r="J942" s="40"/>
      <c r="K942" s="40"/>
      <c r="L942" s="44"/>
      <c r="M942" s="216"/>
      <c r="N942" s="217"/>
      <c r="O942" s="84"/>
      <c r="P942" s="84"/>
      <c r="Q942" s="84"/>
      <c r="R942" s="84"/>
      <c r="S942" s="84"/>
      <c r="T942" s="85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T942" s="17" t="s">
        <v>155</v>
      </c>
      <c r="AU942" s="17" t="s">
        <v>78</v>
      </c>
    </row>
    <row r="943" spans="1:65" s="2" customFormat="1" ht="16.5" customHeight="1">
      <c r="A943" s="38"/>
      <c r="B943" s="39"/>
      <c r="C943" s="242" t="s">
        <v>1103</v>
      </c>
      <c r="D943" s="242" t="s">
        <v>228</v>
      </c>
      <c r="E943" s="243" t="s">
        <v>1521</v>
      </c>
      <c r="F943" s="244" t="s">
        <v>1522</v>
      </c>
      <c r="G943" s="245" t="s">
        <v>218</v>
      </c>
      <c r="H943" s="246">
        <v>2</v>
      </c>
      <c r="I943" s="247"/>
      <c r="J943" s="248">
        <f>ROUND(I943*H943,2)</f>
        <v>0</v>
      </c>
      <c r="K943" s="244" t="s">
        <v>19</v>
      </c>
      <c r="L943" s="249"/>
      <c r="M943" s="250" t="s">
        <v>19</v>
      </c>
      <c r="N943" s="251" t="s">
        <v>40</v>
      </c>
      <c r="O943" s="84"/>
      <c r="P943" s="209">
        <f>O943*H943</f>
        <v>0</v>
      </c>
      <c r="Q943" s="209">
        <v>0</v>
      </c>
      <c r="R943" s="209">
        <f>Q943*H943</f>
        <v>0</v>
      </c>
      <c r="S943" s="209">
        <v>0</v>
      </c>
      <c r="T943" s="210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11" t="s">
        <v>345</v>
      </c>
      <c r="AT943" s="211" t="s">
        <v>228</v>
      </c>
      <c r="AU943" s="211" t="s">
        <v>78</v>
      </c>
      <c r="AY943" s="17" t="s">
        <v>144</v>
      </c>
      <c r="BE943" s="212">
        <f>IF(N943="základní",J943,0)</f>
        <v>0</v>
      </c>
      <c r="BF943" s="212">
        <f>IF(N943="snížená",J943,0)</f>
        <v>0</v>
      </c>
      <c r="BG943" s="212">
        <f>IF(N943="zákl. přenesená",J943,0)</f>
        <v>0</v>
      </c>
      <c r="BH943" s="212">
        <f>IF(N943="sníž. přenesená",J943,0)</f>
        <v>0</v>
      </c>
      <c r="BI943" s="212">
        <f>IF(N943="nulová",J943,0)</f>
        <v>0</v>
      </c>
      <c r="BJ943" s="17" t="s">
        <v>74</v>
      </c>
      <c r="BK943" s="212">
        <f>ROUND(I943*H943,2)</f>
        <v>0</v>
      </c>
      <c r="BL943" s="17" t="s">
        <v>242</v>
      </c>
      <c r="BM943" s="211" t="s">
        <v>1523</v>
      </c>
    </row>
    <row r="944" spans="1:47" s="2" customFormat="1" ht="12">
      <c r="A944" s="38"/>
      <c r="B944" s="39"/>
      <c r="C944" s="40"/>
      <c r="D944" s="213" t="s">
        <v>153</v>
      </c>
      <c r="E944" s="40"/>
      <c r="F944" s="214" t="s">
        <v>1522</v>
      </c>
      <c r="G944" s="40"/>
      <c r="H944" s="40"/>
      <c r="I944" s="215"/>
      <c r="J944" s="40"/>
      <c r="K944" s="40"/>
      <c r="L944" s="44"/>
      <c r="M944" s="216"/>
      <c r="N944" s="217"/>
      <c r="O944" s="84"/>
      <c r="P944" s="84"/>
      <c r="Q944" s="84"/>
      <c r="R944" s="84"/>
      <c r="S944" s="84"/>
      <c r="T944" s="85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T944" s="17" t="s">
        <v>153</v>
      </c>
      <c r="AU944" s="17" t="s">
        <v>78</v>
      </c>
    </row>
    <row r="945" spans="1:63" s="12" customFormat="1" ht="22.8" customHeight="1">
      <c r="A945" s="12"/>
      <c r="B945" s="184"/>
      <c r="C945" s="185"/>
      <c r="D945" s="186" t="s">
        <v>68</v>
      </c>
      <c r="E945" s="198" t="s">
        <v>1524</v>
      </c>
      <c r="F945" s="198" t="s">
        <v>1525</v>
      </c>
      <c r="G945" s="185"/>
      <c r="H945" s="185"/>
      <c r="I945" s="188"/>
      <c r="J945" s="199">
        <f>BK945</f>
        <v>0</v>
      </c>
      <c r="K945" s="185"/>
      <c r="L945" s="190"/>
      <c r="M945" s="191"/>
      <c r="N945" s="192"/>
      <c r="O945" s="192"/>
      <c r="P945" s="193">
        <f>SUM(P946:P1002)</f>
        <v>0</v>
      </c>
      <c r="Q945" s="192"/>
      <c r="R945" s="193">
        <f>SUM(R946:R1002)</f>
        <v>1.8383141400000005</v>
      </c>
      <c r="S945" s="192"/>
      <c r="T945" s="194">
        <f>SUM(T946:T1002)</f>
        <v>0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195" t="s">
        <v>78</v>
      </c>
      <c r="AT945" s="196" t="s">
        <v>68</v>
      </c>
      <c r="AU945" s="196" t="s">
        <v>74</v>
      </c>
      <c r="AY945" s="195" t="s">
        <v>144</v>
      </c>
      <c r="BK945" s="197">
        <f>SUM(BK946:BK1002)</f>
        <v>0</v>
      </c>
    </row>
    <row r="946" spans="1:65" s="2" customFormat="1" ht="16.5" customHeight="1">
      <c r="A946" s="38"/>
      <c r="B946" s="39"/>
      <c r="C946" s="200" t="s">
        <v>1526</v>
      </c>
      <c r="D946" s="200" t="s">
        <v>147</v>
      </c>
      <c r="E946" s="201" t="s">
        <v>1527</v>
      </c>
      <c r="F946" s="202" t="s">
        <v>1528</v>
      </c>
      <c r="G946" s="203" t="s">
        <v>162</v>
      </c>
      <c r="H946" s="204">
        <v>76.727</v>
      </c>
      <c r="I946" s="205"/>
      <c r="J946" s="206">
        <f>ROUND(I946*H946,2)</f>
        <v>0</v>
      </c>
      <c r="K946" s="202" t="s">
        <v>151</v>
      </c>
      <c r="L946" s="44"/>
      <c r="M946" s="207" t="s">
        <v>19</v>
      </c>
      <c r="N946" s="208" t="s">
        <v>40</v>
      </c>
      <c r="O946" s="84"/>
      <c r="P946" s="209">
        <f>O946*H946</f>
        <v>0</v>
      </c>
      <c r="Q946" s="209">
        <v>0</v>
      </c>
      <c r="R946" s="209">
        <f>Q946*H946</f>
        <v>0</v>
      </c>
      <c r="S946" s="209">
        <v>0</v>
      </c>
      <c r="T946" s="210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211" t="s">
        <v>242</v>
      </c>
      <c r="AT946" s="211" t="s">
        <v>147</v>
      </c>
      <c r="AU946" s="211" t="s">
        <v>78</v>
      </c>
      <c r="AY946" s="17" t="s">
        <v>144</v>
      </c>
      <c r="BE946" s="212">
        <f>IF(N946="základní",J946,0)</f>
        <v>0</v>
      </c>
      <c r="BF946" s="212">
        <f>IF(N946="snížená",J946,0)</f>
        <v>0</v>
      </c>
      <c r="BG946" s="212">
        <f>IF(N946="zákl. přenesená",J946,0)</f>
        <v>0</v>
      </c>
      <c r="BH946" s="212">
        <f>IF(N946="sníž. přenesená",J946,0)</f>
        <v>0</v>
      </c>
      <c r="BI946" s="212">
        <f>IF(N946="nulová",J946,0)</f>
        <v>0</v>
      </c>
      <c r="BJ946" s="17" t="s">
        <v>74</v>
      </c>
      <c r="BK946" s="212">
        <f>ROUND(I946*H946,2)</f>
        <v>0</v>
      </c>
      <c r="BL946" s="17" t="s">
        <v>242</v>
      </c>
      <c r="BM946" s="211" t="s">
        <v>1529</v>
      </c>
    </row>
    <row r="947" spans="1:47" s="2" customFormat="1" ht="12">
      <c r="A947" s="38"/>
      <c r="B947" s="39"/>
      <c r="C947" s="40"/>
      <c r="D947" s="213" t="s">
        <v>153</v>
      </c>
      <c r="E947" s="40"/>
      <c r="F947" s="214" t="s">
        <v>1530</v>
      </c>
      <c r="G947" s="40"/>
      <c r="H947" s="40"/>
      <c r="I947" s="215"/>
      <c r="J947" s="40"/>
      <c r="K947" s="40"/>
      <c r="L947" s="44"/>
      <c r="M947" s="216"/>
      <c r="N947" s="217"/>
      <c r="O947" s="84"/>
      <c r="P947" s="84"/>
      <c r="Q947" s="84"/>
      <c r="R947" s="84"/>
      <c r="S947" s="84"/>
      <c r="T947" s="85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T947" s="17" t="s">
        <v>153</v>
      </c>
      <c r="AU947" s="17" t="s">
        <v>78</v>
      </c>
    </row>
    <row r="948" spans="1:47" s="2" customFormat="1" ht="12">
      <c r="A948" s="38"/>
      <c r="B948" s="39"/>
      <c r="C948" s="40"/>
      <c r="D948" s="218" t="s">
        <v>155</v>
      </c>
      <c r="E948" s="40"/>
      <c r="F948" s="219" t="s">
        <v>1531</v>
      </c>
      <c r="G948" s="40"/>
      <c r="H948" s="40"/>
      <c r="I948" s="215"/>
      <c r="J948" s="40"/>
      <c r="K948" s="40"/>
      <c r="L948" s="44"/>
      <c r="M948" s="216"/>
      <c r="N948" s="217"/>
      <c r="O948" s="84"/>
      <c r="P948" s="84"/>
      <c r="Q948" s="84"/>
      <c r="R948" s="84"/>
      <c r="S948" s="84"/>
      <c r="T948" s="85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T948" s="17" t="s">
        <v>155</v>
      </c>
      <c r="AU948" s="17" t="s">
        <v>78</v>
      </c>
    </row>
    <row r="949" spans="1:65" s="2" customFormat="1" ht="24.15" customHeight="1">
      <c r="A949" s="38"/>
      <c r="B949" s="39"/>
      <c r="C949" s="242" t="s">
        <v>1107</v>
      </c>
      <c r="D949" s="242" t="s">
        <v>228</v>
      </c>
      <c r="E949" s="243" t="s">
        <v>1532</v>
      </c>
      <c r="F949" s="244" t="s">
        <v>1533</v>
      </c>
      <c r="G949" s="245" t="s">
        <v>162</v>
      </c>
      <c r="H949" s="246">
        <v>84.4</v>
      </c>
      <c r="I949" s="247"/>
      <c r="J949" s="248">
        <f>ROUND(I949*H949,2)</f>
        <v>0</v>
      </c>
      <c r="K949" s="244" t="s">
        <v>151</v>
      </c>
      <c r="L949" s="249"/>
      <c r="M949" s="250" t="s">
        <v>19</v>
      </c>
      <c r="N949" s="251" t="s">
        <v>40</v>
      </c>
      <c r="O949" s="84"/>
      <c r="P949" s="209">
        <f>O949*H949</f>
        <v>0</v>
      </c>
      <c r="Q949" s="209">
        <v>0.00014</v>
      </c>
      <c r="R949" s="209">
        <f>Q949*H949</f>
        <v>0.011816</v>
      </c>
      <c r="S949" s="209">
        <v>0</v>
      </c>
      <c r="T949" s="210">
        <f>S949*H949</f>
        <v>0</v>
      </c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R949" s="211" t="s">
        <v>345</v>
      </c>
      <c r="AT949" s="211" t="s">
        <v>228</v>
      </c>
      <c r="AU949" s="211" t="s">
        <v>78</v>
      </c>
      <c r="AY949" s="17" t="s">
        <v>144</v>
      </c>
      <c r="BE949" s="212">
        <f>IF(N949="základní",J949,0)</f>
        <v>0</v>
      </c>
      <c r="BF949" s="212">
        <f>IF(N949="snížená",J949,0)</f>
        <v>0</v>
      </c>
      <c r="BG949" s="212">
        <f>IF(N949="zákl. přenesená",J949,0)</f>
        <v>0</v>
      </c>
      <c r="BH949" s="212">
        <f>IF(N949="sníž. přenesená",J949,0)</f>
        <v>0</v>
      </c>
      <c r="BI949" s="212">
        <f>IF(N949="nulová",J949,0)</f>
        <v>0</v>
      </c>
      <c r="BJ949" s="17" t="s">
        <v>74</v>
      </c>
      <c r="BK949" s="212">
        <f>ROUND(I949*H949,2)</f>
        <v>0</v>
      </c>
      <c r="BL949" s="17" t="s">
        <v>242</v>
      </c>
      <c r="BM949" s="211" t="s">
        <v>1534</v>
      </c>
    </row>
    <row r="950" spans="1:47" s="2" customFormat="1" ht="12">
      <c r="A950" s="38"/>
      <c r="B950" s="39"/>
      <c r="C950" s="40"/>
      <c r="D950" s="213" t="s">
        <v>153</v>
      </c>
      <c r="E950" s="40"/>
      <c r="F950" s="214" t="s">
        <v>1533</v>
      </c>
      <c r="G950" s="40"/>
      <c r="H950" s="40"/>
      <c r="I950" s="215"/>
      <c r="J950" s="40"/>
      <c r="K950" s="40"/>
      <c r="L950" s="44"/>
      <c r="M950" s="216"/>
      <c r="N950" s="217"/>
      <c r="O950" s="84"/>
      <c r="P950" s="84"/>
      <c r="Q950" s="84"/>
      <c r="R950" s="84"/>
      <c r="S950" s="84"/>
      <c r="T950" s="85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T950" s="17" t="s">
        <v>153</v>
      </c>
      <c r="AU950" s="17" t="s">
        <v>78</v>
      </c>
    </row>
    <row r="951" spans="1:65" s="2" customFormat="1" ht="21.75" customHeight="1">
      <c r="A951" s="38"/>
      <c r="B951" s="39"/>
      <c r="C951" s="200" t="s">
        <v>1535</v>
      </c>
      <c r="D951" s="200" t="s">
        <v>147</v>
      </c>
      <c r="E951" s="201" t="s">
        <v>1536</v>
      </c>
      <c r="F951" s="202" t="s">
        <v>1537</v>
      </c>
      <c r="G951" s="203" t="s">
        <v>162</v>
      </c>
      <c r="H951" s="204">
        <v>76.727</v>
      </c>
      <c r="I951" s="205"/>
      <c r="J951" s="206">
        <f>ROUND(I951*H951,2)</f>
        <v>0</v>
      </c>
      <c r="K951" s="202" t="s">
        <v>151</v>
      </c>
      <c r="L951" s="44"/>
      <c r="M951" s="207" t="s">
        <v>19</v>
      </c>
      <c r="N951" s="208" t="s">
        <v>40</v>
      </c>
      <c r="O951" s="84"/>
      <c r="P951" s="209">
        <f>O951*H951</f>
        <v>0</v>
      </c>
      <c r="Q951" s="209">
        <v>0</v>
      </c>
      <c r="R951" s="209">
        <f>Q951*H951</f>
        <v>0</v>
      </c>
      <c r="S951" s="209">
        <v>0</v>
      </c>
      <c r="T951" s="210">
        <f>S951*H951</f>
        <v>0</v>
      </c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R951" s="211" t="s">
        <v>242</v>
      </c>
      <c r="AT951" s="211" t="s">
        <v>147</v>
      </c>
      <c r="AU951" s="211" t="s">
        <v>78</v>
      </c>
      <c r="AY951" s="17" t="s">
        <v>144</v>
      </c>
      <c r="BE951" s="212">
        <f>IF(N951="základní",J951,0)</f>
        <v>0</v>
      </c>
      <c r="BF951" s="212">
        <f>IF(N951="snížená",J951,0)</f>
        <v>0</v>
      </c>
      <c r="BG951" s="212">
        <f>IF(N951="zákl. přenesená",J951,0)</f>
        <v>0</v>
      </c>
      <c r="BH951" s="212">
        <f>IF(N951="sníž. přenesená",J951,0)</f>
        <v>0</v>
      </c>
      <c r="BI951" s="212">
        <f>IF(N951="nulová",J951,0)</f>
        <v>0</v>
      </c>
      <c r="BJ951" s="17" t="s">
        <v>74</v>
      </c>
      <c r="BK951" s="212">
        <f>ROUND(I951*H951,2)</f>
        <v>0</v>
      </c>
      <c r="BL951" s="17" t="s">
        <v>242</v>
      </c>
      <c r="BM951" s="211" t="s">
        <v>1538</v>
      </c>
    </row>
    <row r="952" spans="1:47" s="2" customFormat="1" ht="12">
      <c r="A952" s="38"/>
      <c r="B952" s="39"/>
      <c r="C952" s="40"/>
      <c r="D952" s="213" t="s">
        <v>153</v>
      </c>
      <c r="E952" s="40"/>
      <c r="F952" s="214" t="s">
        <v>1539</v>
      </c>
      <c r="G952" s="40"/>
      <c r="H952" s="40"/>
      <c r="I952" s="215"/>
      <c r="J952" s="40"/>
      <c r="K952" s="40"/>
      <c r="L952" s="44"/>
      <c r="M952" s="216"/>
      <c r="N952" s="217"/>
      <c r="O952" s="84"/>
      <c r="P952" s="84"/>
      <c r="Q952" s="84"/>
      <c r="R952" s="84"/>
      <c r="S952" s="84"/>
      <c r="T952" s="85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T952" s="17" t="s">
        <v>153</v>
      </c>
      <c r="AU952" s="17" t="s">
        <v>78</v>
      </c>
    </row>
    <row r="953" spans="1:47" s="2" customFormat="1" ht="12">
      <c r="A953" s="38"/>
      <c r="B953" s="39"/>
      <c r="C953" s="40"/>
      <c r="D953" s="218" t="s">
        <v>155</v>
      </c>
      <c r="E953" s="40"/>
      <c r="F953" s="219" t="s">
        <v>1540</v>
      </c>
      <c r="G953" s="40"/>
      <c r="H953" s="40"/>
      <c r="I953" s="215"/>
      <c r="J953" s="40"/>
      <c r="K953" s="40"/>
      <c r="L953" s="44"/>
      <c r="M953" s="216"/>
      <c r="N953" s="217"/>
      <c r="O953" s="84"/>
      <c r="P953" s="84"/>
      <c r="Q953" s="84"/>
      <c r="R953" s="84"/>
      <c r="S953" s="84"/>
      <c r="T953" s="85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T953" s="17" t="s">
        <v>155</v>
      </c>
      <c r="AU953" s="17" t="s">
        <v>78</v>
      </c>
    </row>
    <row r="954" spans="1:65" s="2" customFormat="1" ht="24.15" customHeight="1">
      <c r="A954" s="38"/>
      <c r="B954" s="39"/>
      <c r="C954" s="242" t="s">
        <v>1113</v>
      </c>
      <c r="D954" s="242" t="s">
        <v>228</v>
      </c>
      <c r="E954" s="243" t="s">
        <v>1541</v>
      </c>
      <c r="F954" s="244" t="s">
        <v>1542</v>
      </c>
      <c r="G954" s="245" t="s">
        <v>162</v>
      </c>
      <c r="H954" s="246">
        <v>78.262</v>
      </c>
      <c r="I954" s="247"/>
      <c r="J954" s="248">
        <f>ROUND(I954*H954,2)</f>
        <v>0</v>
      </c>
      <c r="K954" s="244" t="s">
        <v>151</v>
      </c>
      <c r="L954" s="249"/>
      <c r="M954" s="250" t="s">
        <v>19</v>
      </c>
      <c r="N954" s="251" t="s">
        <v>40</v>
      </c>
      <c r="O954" s="84"/>
      <c r="P954" s="209">
        <f>O954*H954</f>
        <v>0</v>
      </c>
      <c r="Q954" s="209">
        <v>0.003</v>
      </c>
      <c r="R954" s="209">
        <f>Q954*H954</f>
        <v>0.234786</v>
      </c>
      <c r="S954" s="209">
        <v>0</v>
      </c>
      <c r="T954" s="210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211" t="s">
        <v>345</v>
      </c>
      <c r="AT954" s="211" t="s">
        <v>228</v>
      </c>
      <c r="AU954" s="211" t="s">
        <v>78</v>
      </c>
      <c r="AY954" s="17" t="s">
        <v>144</v>
      </c>
      <c r="BE954" s="212">
        <f>IF(N954="základní",J954,0)</f>
        <v>0</v>
      </c>
      <c r="BF954" s="212">
        <f>IF(N954="snížená",J954,0)</f>
        <v>0</v>
      </c>
      <c r="BG954" s="212">
        <f>IF(N954="zákl. přenesená",J954,0)</f>
        <v>0</v>
      </c>
      <c r="BH954" s="212">
        <f>IF(N954="sníž. přenesená",J954,0)</f>
        <v>0</v>
      </c>
      <c r="BI954" s="212">
        <f>IF(N954="nulová",J954,0)</f>
        <v>0</v>
      </c>
      <c r="BJ954" s="17" t="s">
        <v>74</v>
      </c>
      <c r="BK954" s="212">
        <f>ROUND(I954*H954,2)</f>
        <v>0</v>
      </c>
      <c r="BL954" s="17" t="s">
        <v>242</v>
      </c>
      <c r="BM954" s="211" t="s">
        <v>1543</v>
      </c>
    </row>
    <row r="955" spans="1:47" s="2" customFormat="1" ht="12">
      <c r="A955" s="38"/>
      <c r="B955" s="39"/>
      <c r="C955" s="40"/>
      <c r="D955" s="213" t="s">
        <v>153</v>
      </c>
      <c r="E955" s="40"/>
      <c r="F955" s="214" t="s">
        <v>1544</v>
      </c>
      <c r="G955" s="40"/>
      <c r="H955" s="40"/>
      <c r="I955" s="215"/>
      <c r="J955" s="40"/>
      <c r="K955" s="40"/>
      <c r="L955" s="44"/>
      <c r="M955" s="216"/>
      <c r="N955" s="217"/>
      <c r="O955" s="84"/>
      <c r="P955" s="84"/>
      <c r="Q955" s="84"/>
      <c r="R955" s="84"/>
      <c r="S955" s="84"/>
      <c r="T955" s="85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T955" s="17" t="s">
        <v>153</v>
      </c>
      <c r="AU955" s="17" t="s">
        <v>78</v>
      </c>
    </row>
    <row r="956" spans="1:65" s="2" customFormat="1" ht="24.15" customHeight="1">
      <c r="A956" s="38"/>
      <c r="B956" s="39"/>
      <c r="C956" s="200" t="s">
        <v>1545</v>
      </c>
      <c r="D956" s="200" t="s">
        <v>147</v>
      </c>
      <c r="E956" s="201" t="s">
        <v>1546</v>
      </c>
      <c r="F956" s="202" t="s">
        <v>1547</v>
      </c>
      <c r="G956" s="203" t="s">
        <v>162</v>
      </c>
      <c r="H956" s="204">
        <v>5.508</v>
      </c>
      <c r="I956" s="205"/>
      <c r="J956" s="206">
        <f>ROUND(I956*H956,2)</f>
        <v>0</v>
      </c>
      <c r="K956" s="202" t="s">
        <v>151</v>
      </c>
      <c r="L956" s="44"/>
      <c r="M956" s="207" t="s">
        <v>19</v>
      </c>
      <c r="N956" s="208" t="s">
        <v>40</v>
      </c>
      <c r="O956" s="84"/>
      <c r="P956" s="209">
        <f>O956*H956</f>
        <v>0</v>
      </c>
      <c r="Q956" s="209">
        <v>0.01182</v>
      </c>
      <c r="R956" s="209">
        <f>Q956*H956</f>
        <v>0.06510456</v>
      </c>
      <c r="S956" s="209">
        <v>0</v>
      </c>
      <c r="T956" s="210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211" t="s">
        <v>242</v>
      </c>
      <c r="AT956" s="211" t="s">
        <v>147</v>
      </c>
      <c r="AU956" s="211" t="s">
        <v>78</v>
      </c>
      <c r="AY956" s="17" t="s">
        <v>144</v>
      </c>
      <c r="BE956" s="212">
        <f>IF(N956="základní",J956,0)</f>
        <v>0</v>
      </c>
      <c r="BF956" s="212">
        <f>IF(N956="snížená",J956,0)</f>
        <v>0</v>
      </c>
      <c r="BG956" s="212">
        <f>IF(N956="zákl. přenesená",J956,0)</f>
        <v>0</v>
      </c>
      <c r="BH956" s="212">
        <f>IF(N956="sníž. přenesená",J956,0)</f>
        <v>0</v>
      </c>
      <c r="BI956" s="212">
        <f>IF(N956="nulová",J956,0)</f>
        <v>0</v>
      </c>
      <c r="BJ956" s="17" t="s">
        <v>74</v>
      </c>
      <c r="BK956" s="212">
        <f>ROUND(I956*H956,2)</f>
        <v>0</v>
      </c>
      <c r="BL956" s="17" t="s">
        <v>242</v>
      </c>
      <c r="BM956" s="211" t="s">
        <v>1548</v>
      </c>
    </row>
    <row r="957" spans="1:47" s="2" customFormat="1" ht="12">
      <c r="A957" s="38"/>
      <c r="B957" s="39"/>
      <c r="C957" s="40"/>
      <c r="D957" s="213" t="s">
        <v>153</v>
      </c>
      <c r="E957" s="40"/>
      <c r="F957" s="214" t="s">
        <v>1549</v>
      </c>
      <c r="G957" s="40"/>
      <c r="H957" s="40"/>
      <c r="I957" s="215"/>
      <c r="J957" s="40"/>
      <c r="K957" s="40"/>
      <c r="L957" s="44"/>
      <c r="M957" s="216"/>
      <c r="N957" s="217"/>
      <c r="O957" s="84"/>
      <c r="P957" s="84"/>
      <c r="Q957" s="84"/>
      <c r="R957" s="84"/>
      <c r="S957" s="84"/>
      <c r="T957" s="85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T957" s="17" t="s">
        <v>153</v>
      </c>
      <c r="AU957" s="17" t="s">
        <v>78</v>
      </c>
    </row>
    <row r="958" spans="1:47" s="2" customFormat="1" ht="12">
      <c r="A958" s="38"/>
      <c r="B958" s="39"/>
      <c r="C958" s="40"/>
      <c r="D958" s="218" t="s">
        <v>155</v>
      </c>
      <c r="E958" s="40"/>
      <c r="F958" s="219" t="s">
        <v>1550</v>
      </c>
      <c r="G958" s="40"/>
      <c r="H958" s="40"/>
      <c r="I958" s="215"/>
      <c r="J958" s="40"/>
      <c r="K958" s="40"/>
      <c r="L958" s="44"/>
      <c r="M958" s="216"/>
      <c r="N958" s="217"/>
      <c r="O958" s="84"/>
      <c r="P958" s="84"/>
      <c r="Q958" s="84"/>
      <c r="R958" s="84"/>
      <c r="S958" s="84"/>
      <c r="T958" s="85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T958" s="17" t="s">
        <v>155</v>
      </c>
      <c r="AU958" s="17" t="s">
        <v>78</v>
      </c>
    </row>
    <row r="959" spans="1:51" s="13" customFormat="1" ht="12">
      <c r="A959" s="13"/>
      <c r="B959" s="220"/>
      <c r="C959" s="221"/>
      <c r="D959" s="213" t="s">
        <v>157</v>
      </c>
      <c r="E959" s="222" t="s">
        <v>19</v>
      </c>
      <c r="F959" s="223" t="s">
        <v>1551</v>
      </c>
      <c r="G959" s="221"/>
      <c r="H959" s="224">
        <v>1.812</v>
      </c>
      <c r="I959" s="225"/>
      <c r="J959" s="221"/>
      <c r="K959" s="221"/>
      <c r="L959" s="226"/>
      <c r="M959" s="227"/>
      <c r="N959" s="228"/>
      <c r="O959" s="228"/>
      <c r="P959" s="228"/>
      <c r="Q959" s="228"/>
      <c r="R959" s="228"/>
      <c r="S959" s="228"/>
      <c r="T959" s="229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0" t="s">
        <v>157</v>
      </c>
      <c r="AU959" s="230" t="s">
        <v>78</v>
      </c>
      <c r="AV959" s="13" t="s">
        <v>78</v>
      </c>
      <c r="AW959" s="13" t="s">
        <v>32</v>
      </c>
      <c r="AX959" s="13" t="s">
        <v>69</v>
      </c>
      <c r="AY959" s="230" t="s">
        <v>144</v>
      </c>
    </row>
    <row r="960" spans="1:51" s="13" customFormat="1" ht="12">
      <c r="A960" s="13"/>
      <c r="B960" s="220"/>
      <c r="C960" s="221"/>
      <c r="D960" s="213" t="s">
        <v>157</v>
      </c>
      <c r="E960" s="222" t="s">
        <v>19</v>
      </c>
      <c r="F960" s="223" t="s">
        <v>1552</v>
      </c>
      <c r="G960" s="221"/>
      <c r="H960" s="224">
        <v>3.696</v>
      </c>
      <c r="I960" s="225"/>
      <c r="J960" s="221"/>
      <c r="K960" s="221"/>
      <c r="L960" s="226"/>
      <c r="M960" s="227"/>
      <c r="N960" s="228"/>
      <c r="O960" s="228"/>
      <c r="P960" s="228"/>
      <c r="Q960" s="228"/>
      <c r="R960" s="228"/>
      <c r="S960" s="228"/>
      <c r="T960" s="229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0" t="s">
        <v>157</v>
      </c>
      <c r="AU960" s="230" t="s">
        <v>78</v>
      </c>
      <c r="AV960" s="13" t="s">
        <v>78</v>
      </c>
      <c r="AW960" s="13" t="s">
        <v>32</v>
      </c>
      <c r="AX960" s="13" t="s">
        <v>69</v>
      </c>
      <c r="AY960" s="230" t="s">
        <v>144</v>
      </c>
    </row>
    <row r="961" spans="1:51" s="14" customFormat="1" ht="12">
      <c r="A961" s="14"/>
      <c r="B961" s="231"/>
      <c r="C961" s="232"/>
      <c r="D961" s="213" t="s">
        <v>157</v>
      </c>
      <c r="E961" s="233" t="s">
        <v>19</v>
      </c>
      <c r="F961" s="234" t="s">
        <v>159</v>
      </c>
      <c r="G961" s="232"/>
      <c r="H961" s="235">
        <v>5.508</v>
      </c>
      <c r="I961" s="236"/>
      <c r="J961" s="232"/>
      <c r="K961" s="232"/>
      <c r="L961" s="237"/>
      <c r="M961" s="238"/>
      <c r="N961" s="239"/>
      <c r="O961" s="239"/>
      <c r="P961" s="239"/>
      <c r="Q961" s="239"/>
      <c r="R961" s="239"/>
      <c r="S961" s="239"/>
      <c r="T961" s="24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1" t="s">
        <v>157</v>
      </c>
      <c r="AU961" s="241" t="s">
        <v>78</v>
      </c>
      <c r="AV961" s="14" t="s">
        <v>152</v>
      </c>
      <c r="AW961" s="14" t="s">
        <v>32</v>
      </c>
      <c r="AX961" s="14" t="s">
        <v>74</v>
      </c>
      <c r="AY961" s="241" t="s">
        <v>144</v>
      </c>
    </row>
    <row r="962" spans="1:65" s="2" customFormat="1" ht="33" customHeight="1">
      <c r="A962" s="38"/>
      <c r="B962" s="39"/>
      <c r="C962" s="200" t="s">
        <v>1118</v>
      </c>
      <c r="D962" s="200" t="s">
        <v>147</v>
      </c>
      <c r="E962" s="201" t="s">
        <v>1553</v>
      </c>
      <c r="F962" s="202" t="s">
        <v>1554</v>
      </c>
      <c r="G962" s="203" t="s">
        <v>162</v>
      </c>
      <c r="H962" s="204">
        <v>76.727</v>
      </c>
      <c r="I962" s="205"/>
      <c r="J962" s="206">
        <f>ROUND(I962*H962,2)</f>
        <v>0</v>
      </c>
      <c r="K962" s="202" t="s">
        <v>151</v>
      </c>
      <c r="L962" s="44"/>
      <c r="M962" s="207" t="s">
        <v>19</v>
      </c>
      <c r="N962" s="208" t="s">
        <v>40</v>
      </c>
      <c r="O962" s="84"/>
      <c r="P962" s="209">
        <f>O962*H962</f>
        <v>0</v>
      </c>
      <c r="Q962" s="209">
        <v>0.01624</v>
      </c>
      <c r="R962" s="209">
        <f>Q962*H962</f>
        <v>1.2460464800000002</v>
      </c>
      <c r="S962" s="209">
        <v>0</v>
      </c>
      <c r="T962" s="210">
        <f>S962*H962</f>
        <v>0</v>
      </c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R962" s="211" t="s">
        <v>242</v>
      </c>
      <c r="AT962" s="211" t="s">
        <v>147</v>
      </c>
      <c r="AU962" s="211" t="s">
        <v>78</v>
      </c>
      <c r="AY962" s="17" t="s">
        <v>144</v>
      </c>
      <c r="BE962" s="212">
        <f>IF(N962="základní",J962,0)</f>
        <v>0</v>
      </c>
      <c r="BF962" s="212">
        <f>IF(N962="snížená",J962,0)</f>
        <v>0</v>
      </c>
      <c r="BG962" s="212">
        <f>IF(N962="zákl. přenesená",J962,0)</f>
        <v>0</v>
      </c>
      <c r="BH962" s="212">
        <f>IF(N962="sníž. přenesená",J962,0)</f>
        <v>0</v>
      </c>
      <c r="BI962" s="212">
        <f>IF(N962="nulová",J962,0)</f>
        <v>0</v>
      </c>
      <c r="BJ962" s="17" t="s">
        <v>74</v>
      </c>
      <c r="BK962" s="212">
        <f>ROUND(I962*H962,2)</f>
        <v>0</v>
      </c>
      <c r="BL962" s="17" t="s">
        <v>242</v>
      </c>
      <c r="BM962" s="211" t="s">
        <v>1555</v>
      </c>
    </row>
    <row r="963" spans="1:47" s="2" customFormat="1" ht="12">
      <c r="A963" s="38"/>
      <c r="B963" s="39"/>
      <c r="C963" s="40"/>
      <c r="D963" s="213" t="s">
        <v>153</v>
      </c>
      <c r="E963" s="40"/>
      <c r="F963" s="214" t="s">
        <v>1556</v>
      </c>
      <c r="G963" s="40"/>
      <c r="H963" s="40"/>
      <c r="I963" s="215"/>
      <c r="J963" s="40"/>
      <c r="K963" s="40"/>
      <c r="L963" s="44"/>
      <c r="M963" s="216"/>
      <c r="N963" s="217"/>
      <c r="O963" s="84"/>
      <c r="P963" s="84"/>
      <c r="Q963" s="84"/>
      <c r="R963" s="84"/>
      <c r="S963" s="84"/>
      <c r="T963" s="85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T963" s="17" t="s">
        <v>153</v>
      </c>
      <c r="AU963" s="17" t="s">
        <v>78</v>
      </c>
    </row>
    <row r="964" spans="1:47" s="2" customFormat="1" ht="12">
      <c r="A964" s="38"/>
      <c r="B964" s="39"/>
      <c r="C964" s="40"/>
      <c r="D964" s="218" t="s">
        <v>155</v>
      </c>
      <c r="E964" s="40"/>
      <c r="F964" s="219" t="s">
        <v>1557</v>
      </c>
      <c r="G964" s="40"/>
      <c r="H964" s="40"/>
      <c r="I964" s="215"/>
      <c r="J964" s="40"/>
      <c r="K964" s="40"/>
      <c r="L964" s="44"/>
      <c r="M964" s="216"/>
      <c r="N964" s="217"/>
      <c r="O964" s="84"/>
      <c r="P964" s="84"/>
      <c r="Q964" s="84"/>
      <c r="R964" s="84"/>
      <c r="S964" s="84"/>
      <c r="T964" s="85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T964" s="17" t="s">
        <v>155</v>
      </c>
      <c r="AU964" s="17" t="s">
        <v>78</v>
      </c>
    </row>
    <row r="965" spans="1:65" s="2" customFormat="1" ht="16.5" customHeight="1">
      <c r="A965" s="38"/>
      <c r="B965" s="39"/>
      <c r="C965" s="200" t="s">
        <v>1558</v>
      </c>
      <c r="D965" s="200" t="s">
        <v>147</v>
      </c>
      <c r="E965" s="201" t="s">
        <v>1559</v>
      </c>
      <c r="F965" s="202" t="s">
        <v>1560</v>
      </c>
      <c r="G965" s="203" t="s">
        <v>162</v>
      </c>
      <c r="H965" s="204">
        <v>85.735</v>
      </c>
      <c r="I965" s="205"/>
      <c r="J965" s="206">
        <f>ROUND(I965*H965,2)</f>
        <v>0</v>
      </c>
      <c r="K965" s="202" t="s">
        <v>151</v>
      </c>
      <c r="L965" s="44"/>
      <c r="M965" s="207" t="s">
        <v>19</v>
      </c>
      <c r="N965" s="208" t="s">
        <v>40</v>
      </c>
      <c r="O965" s="84"/>
      <c r="P965" s="209">
        <f>O965*H965</f>
        <v>0</v>
      </c>
      <c r="Q965" s="209">
        <v>0.0001</v>
      </c>
      <c r="R965" s="209">
        <f>Q965*H965</f>
        <v>0.0085735</v>
      </c>
      <c r="S965" s="209">
        <v>0</v>
      </c>
      <c r="T965" s="210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11" t="s">
        <v>242</v>
      </c>
      <c r="AT965" s="211" t="s">
        <v>147</v>
      </c>
      <c r="AU965" s="211" t="s">
        <v>78</v>
      </c>
      <c r="AY965" s="17" t="s">
        <v>144</v>
      </c>
      <c r="BE965" s="212">
        <f>IF(N965="základní",J965,0)</f>
        <v>0</v>
      </c>
      <c r="BF965" s="212">
        <f>IF(N965="snížená",J965,0)</f>
        <v>0</v>
      </c>
      <c r="BG965" s="212">
        <f>IF(N965="zákl. přenesená",J965,0)</f>
        <v>0</v>
      </c>
      <c r="BH965" s="212">
        <f>IF(N965="sníž. přenesená",J965,0)</f>
        <v>0</v>
      </c>
      <c r="BI965" s="212">
        <f>IF(N965="nulová",J965,0)</f>
        <v>0</v>
      </c>
      <c r="BJ965" s="17" t="s">
        <v>74</v>
      </c>
      <c r="BK965" s="212">
        <f>ROUND(I965*H965,2)</f>
        <v>0</v>
      </c>
      <c r="BL965" s="17" t="s">
        <v>242</v>
      </c>
      <c r="BM965" s="211" t="s">
        <v>1561</v>
      </c>
    </row>
    <row r="966" spans="1:47" s="2" customFormat="1" ht="12">
      <c r="A966" s="38"/>
      <c r="B966" s="39"/>
      <c r="C966" s="40"/>
      <c r="D966" s="213" t="s">
        <v>153</v>
      </c>
      <c r="E966" s="40"/>
      <c r="F966" s="214" t="s">
        <v>1562</v>
      </c>
      <c r="G966" s="40"/>
      <c r="H966" s="40"/>
      <c r="I966" s="215"/>
      <c r="J966" s="40"/>
      <c r="K966" s="40"/>
      <c r="L966" s="44"/>
      <c r="M966" s="216"/>
      <c r="N966" s="217"/>
      <c r="O966" s="84"/>
      <c r="P966" s="84"/>
      <c r="Q966" s="84"/>
      <c r="R966" s="84"/>
      <c r="S966" s="84"/>
      <c r="T966" s="85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T966" s="17" t="s">
        <v>153</v>
      </c>
      <c r="AU966" s="17" t="s">
        <v>78</v>
      </c>
    </row>
    <row r="967" spans="1:47" s="2" customFormat="1" ht="12">
      <c r="A967" s="38"/>
      <c r="B967" s="39"/>
      <c r="C967" s="40"/>
      <c r="D967" s="218" t="s">
        <v>155</v>
      </c>
      <c r="E967" s="40"/>
      <c r="F967" s="219" t="s">
        <v>1563</v>
      </c>
      <c r="G967" s="40"/>
      <c r="H967" s="40"/>
      <c r="I967" s="215"/>
      <c r="J967" s="40"/>
      <c r="K967" s="40"/>
      <c r="L967" s="44"/>
      <c r="M967" s="216"/>
      <c r="N967" s="217"/>
      <c r="O967" s="84"/>
      <c r="P967" s="84"/>
      <c r="Q967" s="84"/>
      <c r="R967" s="84"/>
      <c r="S967" s="84"/>
      <c r="T967" s="85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T967" s="17" t="s">
        <v>155</v>
      </c>
      <c r="AU967" s="17" t="s">
        <v>78</v>
      </c>
    </row>
    <row r="968" spans="1:51" s="13" customFormat="1" ht="12">
      <c r="A968" s="13"/>
      <c r="B968" s="220"/>
      <c r="C968" s="221"/>
      <c r="D968" s="213" t="s">
        <v>157</v>
      </c>
      <c r="E968" s="222" t="s">
        <v>19</v>
      </c>
      <c r="F968" s="223" t="s">
        <v>1564</v>
      </c>
      <c r="G968" s="221"/>
      <c r="H968" s="224">
        <v>85.735</v>
      </c>
      <c r="I968" s="225"/>
      <c r="J968" s="221"/>
      <c r="K968" s="221"/>
      <c r="L968" s="226"/>
      <c r="M968" s="227"/>
      <c r="N968" s="228"/>
      <c r="O968" s="228"/>
      <c r="P968" s="228"/>
      <c r="Q968" s="228"/>
      <c r="R968" s="228"/>
      <c r="S968" s="228"/>
      <c r="T968" s="229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0" t="s">
        <v>157</v>
      </c>
      <c r="AU968" s="230" t="s">
        <v>78</v>
      </c>
      <c r="AV968" s="13" t="s">
        <v>78</v>
      </c>
      <c r="AW968" s="13" t="s">
        <v>32</v>
      </c>
      <c r="AX968" s="13" t="s">
        <v>74</v>
      </c>
      <c r="AY968" s="230" t="s">
        <v>144</v>
      </c>
    </row>
    <row r="969" spans="1:65" s="2" customFormat="1" ht="24.15" customHeight="1">
      <c r="A969" s="38"/>
      <c r="B969" s="39"/>
      <c r="C969" s="200" t="s">
        <v>1124</v>
      </c>
      <c r="D969" s="200" t="s">
        <v>147</v>
      </c>
      <c r="E969" s="201" t="s">
        <v>1565</v>
      </c>
      <c r="F969" s="202" t="s">
        <v>1566</v>
      </c>
      <c r="G969" s="203" t="s">
        <v>190</v>
      </c>
      <c r="H969" s="204">
        <v>33.52</v>
      </c>
      <c r="I969" s="205"/>
      <c r="J969" s="206">
        <f>ROUND(I969*H969,2)</f>
        <v>0</v>
      </c>
      <c r="K969" s="202" t="s">
        <v>151</v>
      </c>
      <c r="L969" s="44"/>
      <c r="M969" s="207" t="s">
        <v>19</v>
      </c>
      <c r="N969" s="208" t="s">
        <v>40</v>
      </c>
      <c r="O969" s="84"/>
      <c r="P969" s="209">
        <f>O969*H969</f>
        <v>0</v>
      </c>
      <c r="Q969" s="209">
        <v>0.0001</v>
      </c>
      <c r="R969" s="209">
        <f>Q969*H969</f>
        <v>0.0033520000000000004</v>
      </c>
      <c r="S969" s="209">
        <v>0</v>
      </c>
      <c r="T969" s="210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11" t="s">
        <v>242</v>
      </c>
      <c r="AT969" s="211" t="s">
        <v>147</v>
      </c>
      <c r="AU969" s="211" t="s">
        <v>78</v>
      </c>
      <c r="AY969" s="17" t="s">
        <v>144</v>
      </c>
      <c r="BE969" s="212">
        <f>IF(N969="základní",J969,0)</f>
        <v>0</v>
      </c>
      <c r="BF969" s="212">
        <f>IF(N969="snížená",J969,0)</f>
        <v>0</v>
      </c>
      <c r="BG969" s="212">
        <f>IF(N969="zákl. přenesená",J969,0)</f>
        <v>0</v>
      </c>
      <c r="BH969" s="212">
        <f>IF(N969="sníž. přenesená",J969,0)</f>
        <v>0</v>
      </c>
      <c r="BI969" s="212">
        <f>IF(N969="nulová",J969,0)</f>
        <v>0</v>
      </c>
      <c r="BJ969" s="17" t="s">
        <v>74</v>
      </c>
      <c r="BK969" s="212">
        <f>ROUND(I969*H969,2)</f>
        <v>0</v>
      </c>
      <c r="BL969" s="17" t="s">
        <v>242</v>
      </c>
      <c r="BM969" s="211" t="s">
        <v>1567</v>
      </c>
    </row>
    <row r="970" spans="1:47" s="2" customFormat="1" ht="12">
      <c r="A970" s="38"/>
      <c r="B970" s="39"/>
      <c r="C970" s="40"/>
      <c r="D970" s="213" t="s">
        <v>153</v>
      </c>
      <c r="E970" s="40"/>
      <c r="F970" s="214" t="s">
        <v>1568</v>
      </c>
      <c r="G970" s="40"/>
      <c r="H970" s="40"/>
      <c r="I970" s="215"/>
      <c r="J970" s="40"/>
      <c r="K970" s="40"/>
      <c r="L970" s="44"/>
      <c r="M970" s="216"/>
      <c r="N970" s="217"/>
      <c r="O970" s="84"/>
      <c r="P970" s="84"/>
      <c r="Q970" s="84"/>
      <c r="R970" s="84"/>
      <c r="S970" s="84"/>
      <c r="T970" s="85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T970" s="17" t="s">
        <v>153</v>
      </c>
      <c r="AU970" s="17" t="s">
        <v>78</v>
      </c>
    </row>
    <row r="971" spans="1:47" s="2" customFormat="1" ht="12">
      <c r="A971" s="38"/>
      <c r="B971" s="39"/>
      <c r="C971" s="40"/>
      <c r="D971" s="218" t="s">
        <v>155</v>
      </c>
      <c r="E971" s="40"/>
      <c r="F971" s="219" t="s">
        <v>1569</v>
      </c>
      <c r="G971" s="40"/>
      <c r="H971" s="40"/>
      <c r="I971" s="215"/>
      <c r="J971" s="40"/>
      <c r="K971" s="40"/>
      <c r="L971" s="44"/>
      <c r="M971" s="216"/>
      <c r="N971" s="217"/>
      <c r="O971" s="84"/>
      <c r="P971" s="84"/>
      <c r="Q971" s="84"/>
      <c r="R971" s="84"/>
      <c r="S971" s="84"/>
      <c r="T971" s="85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T971" s="17" t="s">
        <v>155</v>
      </c>
      <c r="AU971" s="17" t="s">
        <v>78</v>
      </c>
    </row>
    <row r="972" spans="1:51" s="13" customFormat="1" ht="12">
      <c r="A972" s="13"/>
      <c r="B972" s="220"/>
      <c r="C972" s="221"/>
      <c r="D972" s="213" t="s">
        <v>157</v>
      </c>
      <c r="E972" s="222" t="s">
        <v>19</v>
      </c>
      <c r="F972" s="223" t="s">
        <v>1570</v>
      </c>
      <c r="G972" s="221"/>
      <c r="H972" s="224">
        <v>33.52</v>
      </c>
      <c r="I972" s="225"/>
      <c r="J972" s="221"/>
      <c r="K972" s="221"/>
      <c r="L972" s="226"/>
      <c r="M972" s="227"/>
      <c r="N972" s="228"/>
      <c r="O972" s="228"/>
      <c r="P972" s="228"/>
      <c r="Q972" s="228"/>
      <c r="R972" s="228"/>
      <c r="S972" s="228"/>
      <c r="T972" s="229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0" t="s">
        <v>157</v>
      </c>
      <c r="AU972" s="230" t="s">
        <v>78</v>
      </c>
      <c r="AV972" s="13" t="s">
        <v>78</v>
      </c>
      <c r="AW972" s="13" t="s">
        <v>32</v>
      </c>
      <c r="AX972" s="13" t="s">
        <v>69</v>
      </c>
      <c r="AY972" s="230" t="s">
        <v>144</v>
      </c>
    </row>
    <row r="973" spans="1:51" s="14" customFormat="1" ht="12">
      <c r="A973" s="14"/>
      <c r="B973" s="231"/>
      <c r="C973" s="232"/>
      <c r="D973" s="213" t="s">
        <v>157</v>
      </c>
      <c r="E973" s="233" t="s">
        <v>19</v>
      </c>
      <c r="F973" s="234" t="s">
        <v>159</v>
      </c>
      <c r="G973" s="232"/>
      <c r="H973" s="235">
        <v>33.52</v>
      </c>
      <c r="I973" s="236"/>
      <c r="J973" s="232"/>
      <c r="K973" s="232"/>
      <c r="L973" s="237"/>
      <c r="M973" s="238"/>
      <c r="N973" s="239"/>
      <c r="O973" s="239"/>
      <c r="P973" s="239"/>
      <c r="Q973" s="239"/>
      <c r="R973" s="239"/>
      <c r="S973" s="239"/>
      <c r="T973" s="240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1" t="s">
        <v>157</v>
      </c>
      <c r="AU973" s="241" t="s">
        <v>78</v>
      </c>
      <c r="AV973" s="14" t="s">
        <v>152</v>
      </c>
      <c r="AW973" s="14" t="s">
        <v>32</v>
      </c>
      <c r="AX973" s="14" t="s">
        <v>74</v>
      </c>
      <c r="AY973" s="241" t="s">
        <v>144</v>
      </c>
    </row>
    <row r="974" spans="1:65" s="2" customFormat="1" ht="24.15" customHeight="1">
      <c r="A974" s="38"/>
      <c r="B974" s="39"/>
      <c r="C974" s="200" t="s">
        <v>1571</v>
      </c>
      <c r="D974" s="200" t="s">
        <v>147</v>
      </c>
      <c r="E974" s="201" t="s">
        <v>1572</v>
      </c>
      <c r="F974" s="202" t="s">
        <v>1573</v>
      </c>
      <c r="G974" s="203" t="s">
        <v>162</v>
      </c>
      <c r="H974" s="204">
        <v>5.89</v>
      </c>
      <c r="I974" s="205"/>
      <c r="J974" s="206">
        <f>ROUND(I974*H974,2)</f>
        <v>0</v>
      </c>
      <c r="K974" s="202" t="s">
        <v>151</v>
      </c>
      <c r="L974" s="44"/>
      <c r="M974" s="207" t="s">
        <v>19</v>
      </c>
      <c r="N974" s="208" t="s">
        <v>40</v>
      </c>
      <c r="O974" s="84"/>
      <c r="P974" s="209">
        <f>O974*H974</f>
        <v>0</v>
      </c>
      <c r="Q974" s="209">
        <v>0.02052</v>
      </c>
      <c r="R974" s="209">
        <f>Q974*H974</f>
        <v>0.12086279999999999</v>
      </c>
      <c r="S974" s="209">
        <v>0</v>
      </c>
      <c r="T974" s="210">
        <f>S974*H974</f>
        <v>0</v>
      </c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R974" s="211" t="s">
        <v>242</v>
      </c>
      <c r="AT974" s="211" t="s">
        <v>147</v>
      </c>
      <c r="AU974" s="211" t="s">
        <v>78</v>
      </c>
      <c r="AY974" s="17" t="s">
        <v>144</v>
      </c>
      <c r="BE974" s="212">
        <f>IF(N974="základní",J974,0)</f>
        <v>0</v>
      </c>
      <c r="BF974" s="212">
        <f>IF(N974="snížená",J974,0)</f>
        <v>0</v>
      </c>
      <c r="BG974" s="212">
        <f>IF(N974="zákl. přenesená",J974,0)</f>
        <v>0</v>
      </c>
      <c r="BH974" s="212">
        <f>IF(N974="sníž. přenesená",J974,0)</f>
        <v>0</v>
      </c>
      <c r="BI974" s="212">
        <f>IF(N974="nulová",J974,0)</f>
        <v>0</v>
      </c>
      <c r="BJ974" s="17" t="s">
        <v>74</v>
      </c>
      <c r="BK974" s="212">
        <f>ROUND(I974*H974,2)</f>
        <v>0</v>
      </c>
      <c r="BL974" s="17" t="s">
        <v>242</v>
      </c>
      <c r="BM974" s="211" t="s">
        <v>1574</v>
      </c>
    </row>
    <row r="975" spans="1:47" s="2" customFormat="1" ht="12">
      <c r="A975" s="38"/>
      <c r="B975" s="39"/>
      <c r="C975" s="40"/>
      <c r="D975" s="213" t="s">
        <v>153</v>
      </c>
      <c r="E975" s="40"/>
      <c r="F975" s="214" t="s">
        <v>1575</v>
      </c>
      <c r="G975" s="40"/>
      <c r="H975" s="40"/>
      <c r="I975" s="215"/>
      <c r="J975" s="40"/>
      <c r="K975" s="40"/>
      <c r="L975" s="44"/>
      <c r="M975" s="216"/>
      <c r="N975" s="217"/>
      <c r="O975" s="84"/>
      <c r="P975" s="84"/>
      <c r="Q975" s="84"/>
      <c r="R975" s="84"/>
      <c r="S975" s="84"/>
      <c r="T975" s="85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T975" s="17" t="s">
        <v>153</v>
      </c>
      <c r="AU975" s="17" t="s">
        <v>78</v>
      </c>
    </row>
    <row r="976" spans="1:47" s="2" customFormat="1" ht="12">
      <c r="A976" s="38"/>
      <c r="B976" s="39"/>
      <c r="C976" s="40"/>
      <c r="D976" s="218" t="s">
        <v>155</v>
      </c>
      <c r="E976" s="40"/>
      <c r="F976" s="219" t="s">
        <v>1576</v>
      </c>
      <c r="G976" s="40"/>
      <c r="H976" s="40"/>
      <c r="I976" s="215"/>
      <c r="J976" s="40"/>
      <c r="K976" s="40"/>
      <c r="L976" s="44"/>
      <c r="M976" s="216"/>
      <c r="N976" s="217"/>
      <c r="O976" s="84"/>
      <c r="P976" s="84"/>
      <c r="Q976" s="84"/>
      <c r="R976" s="84"/>
      <c r="S976" s="84"/>
      <c r="T976" s="85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T976" s="17" t="s">
        <v>155</v>
      </c>
      <c r="AU976" s="17" t="s">
        <v>78</v>
      </c>
    </row>
    <row r="977" spans="1:51" s="13" customFormat="1" ht="12">
      <c r="A977" s="13"/>
      <c r="B977" s="220"/>
      <c r="C977" s="221"/>
      <c r="D977" s="213" t="s">
        <v>157</v>
      </c>
      <c r="E977" s="222" t="s">
        <v>19</v>
      </c>
      <c r="F977" s="223" t="s">
        <v>1577</v>
      </c>
      <c r="G977" s="221"/>
      <c r="H977" s="224">
        <v>5.89</v>
      </c>
      <c r="I977" s="225"/>
      <c r="J977" s="221"/>
      <c r="K977" s="221"/>
      <c r="L977" s="226"/>
      <c r="M977" s="227"/>
      <c r="N977" s="228"/>
      <c r="O977" s="228"/>
      <c r="P977" s="228"/>
      <c r="Q977" s="228"/>
      <c r="R977" s="228"/>
      <c r="S977" s="228"/>
      <c r="T977" s="229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0" t="s">
        <v>157</v>
      </c>
      <c r="AU977" s="230" t="s">
        <v>78</v>
      </c>
      <c r="AV977" s="13" t="s">
        <v>78</v>
      </c>
      <c r="AW977" s="13" t="s">
        <v>32</v>
      </c>
      <c r="AX977" s="13" t="s">
        <v>69</v>
      </c>
      <c r="AY977" s="230" t="s">
        <v>144</v>
      </c>
    </row>
    <row r="978" spans="1:51" s="14" customFormat="1" ht="12">
      <c r="A978" s="14"/>
      <c r="B978" s="231"/>
      <c r="C978" s="232"/>
      <c r="D978" s="213" t="s">
        <v>157</v>
      </c>
      <c r="E978" s="233" t="s">
        <v>19</v>
      </c>
      <c r="F978" s="234" t="s">
        <v>159</v>
      </c>
      <c r="G978" s="232"/>
      <c r="H978" s="235">
        <v>5.89</v>
      </c>
      <c r="I978" s="236"/>
      <c r="J978" s="232"/>
      <c r="K978" s="232"/>
      <c r="L978" s="237"/>
      <c r="M978" s="238"/>
      <c r="N978" s="239"/>
      <c r="O978" s="239"/>
      <c r="P978" s="239"/>
      <c r="Q978" s="239"/>
      <c r="R978" s="239"/>
      <c r="S978" s="239"/>
      <c r="T978" s="240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1" t="s">
        <v>157</v>
      </c>
      <c r="AU978" s="241" t="s">
        <v>78</v>
      </c>
      <c r="AV978" s="14" t="s">
        <v>152</v>
      </c>
      <c r="AW978" s="14" t="s">
        <v>32</v>
      </c>
      <c r="AX978" s="14" t="s">
        <v>74</v>
      </c>
      <c r="AY978" s="241" t="s">
        <v>144</v>
      </c>
    </row>
    <row r="979" spans="1:65" s="2" customFormat="1" ht="21.75" customHeight="1">
      <c r="A979" s="38"/>
      <c r="B979" s="39"/>
      <c r="C979" s="200" t="s">
        <v>1139</v>
      </c>
      <c r="D979" s="200" t="s">
        <v>147</v>
      </c>
      <c r="E979" s="201" t="s">
        <v>1578</v>
      </c>
      <c r="F979" s="202" t="s">
        <v>1579</v>
      </c>
      <c r="G979" s="203" t="s">
        <v>190</v>
      </c>
      <c r="H979" s="204">
        <v>10</v>
      </c>
      <c r="I979" s="205"/>
      <c r="J979" s="206">
        <f>ROUND(I979*H979,2)</f>
        <v>0</v>
      </c>
      <c r="K979" s="202" t="s">
        <v>151</v>
      </c>
      <c r="L979" s="44"/>
      <c r="M979" s="207" t="s">
        <v>19</v>
      </c>
      <c r="N979" s="208" t="s">
        <v>40</v>
      </c>
      <c r="O979" s="84"/>
      <c r="P979" s="209">
        <f>O979*H979</f>
        <v>0</v>
      </c>
      <c r="Q979" s="209">
        <v>0.00882</v>
      </c>
      <c r="R979" s="209">
        <f>Q979*H979</f>
        <v>0.0882</v>
      </c>
      <c r="S979" s="209">
        <v>0</v>
      </c>
      <c r="T979" s="210">
        <f>S979*H979</f>
        <v>0</v>
      </c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R979" s="211" t="s">
        <v>242</v>
      </c>
      <c r="AT979" s="211" t="s">
        <v>147</v>
      </c>
      <c r="AU979" s="211" t="s">
        <v>78</v>
      </c>
      <c r="AY979" s="17" t="s">
        <v>144</v>
      </c>
      <c r="BE979" s="212">
        <f>IF(N979="základní",J979,0)</f>
        <v>0</v>
      </c>
      <c r="BF979" s="212">
        <f>IF(N979="snížená",J979,0)</f>
        <v>0</v>
      </c>
      <c r="BG979" s="212">
        <f>IF(N979="zákl. přenesená",J979,0)</f>
        <v>0</v>
      </c>
      <c r="BH979" s="212">
        <f>IF(N979="sníž. přenesená",J979,0)</f>
        <v>0</v>
      </c>
      <c r="BI979" s="212">
        <f>IF(N979="nulová",J979,0)</f>
        <v>0</v>
      </c>
      <c r="BJ979" s="17" t="s">
        <v>74</v>
      </c>
      <c r="BK979" s="212">
        <f>ROUND(I979*H979,2)</f>
        <v>0</v>
      </c>
      <c r="BL979" s="17" t="s">
        <v>242</v>
      </c>
      <c r="BM979" s="211" t="s">
        <v>1580</v>
      </c>
    </row>
    <row r="980" spans="1:47" s="2" customFormat="1" ht="12">
      <c r="A980" s="38"/>
      <c r="B980" s="39"/>
      <c r="C980" s="40"/>
      <c r="D980" s="213" t="s">
        <v>153</v>
      </c>
      <c r="E980" s="40"/>
      <c r="F980" s="214" t="s">
        <v>1581</v>
      </c>
      <c r="G980" s="40"/>
      <c r="H980" s="40"/>
      <c r="I980" s="215"/>
      <c r="J980" s="40"/>
      <c r="K980" s="40"/>
      <c r="L980" s="44"/>
      <c r="M980" s="216"/>
      <c r="N980" s="217"/>
      <c r="O980" s="84"/>
      <c r="P980" s="84"/>
      <c r="Q980" s="84"/>
      <c r="R980" s="84"/>
      <c r="S980" s="84"/>
      <c r="T980" s="85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T980" s="17" t="s">
        <v>153</v>
      </c>
      <c r="AU980" s="17" t="s">
        <v>78</v>
      </c>
    </row>
    <row r="981" spans="1:47" s="2" customFormat="1" ht="12">
      <c r="A981" s="38"/>
      <c r="B981" s="39"/>
      <c r="C981" s="40"/>
      <c r="D981" s="218" t="s">
        <v>155</v>
      </c>
      <c r="E981" s="40"/>
      <c r="F981" s="219" t="s">
        <v>1582</v>
      </c>
      <c r="G981" s="40"/>
      <c r="H981" s="40"/>
      <c r="I981" s="215"/>
      <c r="J981" s="40"/>
      <c r="K981" s="40"/>
      <c r="L981" s="44"/>
      <c r="M981" s="216"/>
      <c r="N981" s="217"/>
      <c r="O981" s="84"/>
      <c r="P981" s="84"/>
      <c r="Q981" s="84"/>
      <c r="R981" s="84"/>
      <c r="S981" s="84"/>
      <c r="T981" s="85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T981" s="17" t="s">
        <v>155</v>
      </c>
      <c r="AU981" s="17" t="s">
        <v>78</v>
      </c>
    </row>
    <row r="982" spans="1:51" s="13" customFormat="1" ht="12">
      <c r="A982" s="13"/>
      <c r="B982" s="220"/>
      <c r="C982" s="221"/>
      <c r="D982" s="213" t="s">
        <v>157</v>
      </c>
      <c r="E982" s="222" t="s">
        <v>19</v>
      </c>
      <c r="F982" s="223" t="s">
        <v>1583</v>
      </c>
      <c r="G982" s="221"/>
      <c r="H982" s="224">
        <v>10</v>
      </c>
      <c r="I982" s="225"/>
      <c r="J982" s="221"/>
      <c r="K982" s="221"/>
      <c r="L982" s="226"/>
      <c r="M982" s="227"/>
      <c r="N982" s="228"/>
      <c r="O982" s="228"/>
      <c r="P982" s="228"/>
      <c r="Q982" s="228"/>
      <c r="R982" s="228"/>
      <c r="S982" s="228"/>
      <c r="T982" s="229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0" t="s">
        <v>157</v>
      </c>
      <c r="AU982" s="230" t="s">
        <v>78</v>
      </c>
      <c r="AV982" s="13" t="s">
        <v>78</v>
      </c>
      <c r="AW982" s="13" t="s">
        <v>32</v>
      </c>
      <c r="AX982" s="13" t="s">
        <v>69</v>
      </c>
      <c r="AY982" s="230" t="s">
        <v>144</v>
      </c>
    </row>
    <row r="983" spans="1:65" s="2" customFormat="1" ht="24.15" customHeight="1">
      <c r="A983" s="38"/>
      <c r="B983" s="39"/>
      <c r="C983" s="200" t="s">
        <v>1584</v>
      </c>
      <c r="D983" s="200" t="s">
        <v>147</v>
      </c>
      <c r="E983" s="201" t="s">
        <v>1585</v>
      </c>
      <c r="F983" s="202" t="s">
        <v>1586</v>
      </c>
      <c r="G983" s="203" t="s">
        <v>218</v>
      </c>
      <c r="H983" s="204">
        <v>2</v>
      </c>
      <c r="I983" s="205"/>
      <c r="J983" s="206">
        <f>ROUND(I983*H983,2)</f>
        <v>0</v>
      </c>
      <c r="K983" s="202" t="s">
        <v>151</v>
      </c>
      <c r="L983" s="44"/>
      <c r="M983" s="207" t="s">
        <v>19</v>
      </c>
      <c r="N983" s="208" t="s">
        <v>40</v>
      </c>
      <c r="O983" s="84"/>
      <c r="P983" s="209">
        <f>O983*H983</f>
        <v>0</v>
      </c>
      <c r="Q983" s="209">
        <v>3E-05</v>
      </c>
      <c r="R983" s="209">
        <f>Q983*H983</f>
        <v>6E-05</v>
      </c>
      <c r="S983" s="209">
        <v>0</v>
      </c>
      <c r="T983" s="210">
        <f>S983*H983</f>
        <v>0</v>
      </c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R983" s="211" t="s">
        <v>242</v>
      </c>
      <c r="AT983" s="211" t="s">
        <v>147</v>
      </c>
      <c r="AU983" s="211" t="s">
        <v>78</v>
      </c>
      <c r="AY983" s="17" t="s">
        <v>144</v>
      </c>
      <c r="BE983" s="212">
        <f>IF(N983="základní",J983,0)</f>
        <v>0</v>
      </c>
      <c r="BF983" s="212">
        <f>IF(N983="snížená",J983,0)</f>
        <v>0</v>
      </c>
      <c r="BG983" s="212">
        <f>IF(N983="zákl. přenesená",J983,0)</f>
        <v>0</v>
      </c>
      <c r="BH983" s="212">
        <f>IF(N983="sníž. přenesená",J983,0)</f>
        <v>0</v>
      </c>
      <c r="BI983" s="212">
        <f>IF(N983="nulová",J983,0)</f>
        <v>0</v>
      </c>
      <c r="BJ983" s="17" t="s">
        <v>74</v>
      </c>
      <c r="BK983" s="212">
        <f>ROUND(I983*H983,2)</f>
        <v>0</v>
      </c>
      <c r="BL983" s="17" t="s">
        <v>242</v>
      </c>
      <c r="BM983" s="211" t="s">
        <v>1587</v>
      </c>
    </row>
    <row r="984" spans="1:47" s="2" customFormat="1" ht="12">
      <c r="A984" s="38"/>
      <c r="B984" s="39"/>
      <c r="C984" s="40"/>
      <c r="D984" s="213" t="s">
        <v>153</v>
      </c>
      <c r="E984" s="40"/>
      <c r="F984" s="214" t="s">
        <v>1588</v>
      </c>
      <c r="G984" s="40"/>
      <c r="H984" s="40"/>
      <c r="I984" s="215"/>
      <c r="J984" s="40"/>
      <c r="K984" s="40"/>
      <c r="L984" s="44"/>
      <c r="M984" s="216"/>
      <c r="N984" s="217"/>
      <c r="O984" s="84"/>
      <c r="P984" s="84"/>
      <c r="Q984" s="84"/>
      <c r="R984" s="84"/>
      <c r="S984" s="84"/>
      <c r="T984" s="85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T984" s="17" t="s">
        <v>153</v>
      </c>
      <c r="AU984" s="17" t="s">
        <v>78</v>
      </c>
    </row>
    <row r="985" spans="1:47" s="2" customFormat="1" ht="12">
      <c r="A985" s="38"/>
      <c r="B985" s="39"/>
      <c r="C985" s="40"/>
      <c r="D985" s="218" t="s">
        <v>155</v>
      </c>
      <c r="E985" s="40"/>
      <c r="F985" s="219" t="s">
        <v>1589</v>
      </c>
      <c r="G985" s="40"/>
      <c r="H985" s="40"/>
      <c r="I985" s="215"/>
      <c r="J985" s="40"/>
      <c r="K985" s="40"/>
      <c r="L985" s="44"/>
      <c r="M985" s="216"/>
      <c r="N985" s="217"/>
      <c r="O985" s="84"/>
      <c r="P985" s="84"/>
      <c r="Q985" s="84"/>
      <c r="R985" s="84"/>
      <c r="S985" s="84"/>
      <c r="T985" s="85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T985" s="17" t="s">
        <v>155</v>
      </c>
      <c r="AU985" s="17" t="s">
        <v>78</v>
      </c>
    </row>
    <row r="986" spans="1:65" s="2" customFormat="1" ht="24.15" customHeight="1">
      <c r="A986" s="38"/>
      <c r="B986" s="39"/>
      <c r="C986" s="242" t="s">
        <v>1144</v>
      </c>
      <c r="D986" s="242" t="s">
        <v>228</v>
      </c>
      <c r="E986" s="243" t="s">
        <v>1590</v>
      </c>
      <c r="F986" s="244" t="s">
        <v>1591</v>
      </c>
      <c r="G986" s="245" t="s">
        <v>218</v>
      </c>
      <c r="H986" s="246">
        <v>2</v>
      </c>
      <c r="I986" s="247"/>
      <c r="J986" s="248">
        <f>ROUND(I986*H986,2)</f>
        <v>0</v>
      </c>
      <c r="K986" s="244" t="s">
        <v>151</v>
      </c>
      <c r="L986" s="249"/>
      <c r="M986" s="250" t="s">
        <v>19</v>
      </c>
      <c r="N986" s="251" t="s">
        <v>40</v>
      </c>
      <c r="O986" s="84"/>
      <c r="P986" s="209">
        <f>O986*H986</f>
        <v>0</v>
      </c>
      <c r="Q986" s="209">
        <v>0.0009</v>
      </c>
      <c r="R986" s="209">
        <f>Q986*H986</f>
        <v>0.0018</v>
      </c>
      <c r="S986" s="209">
        <v>0</v>
      </c>
      <c r="T986" s="210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11" t="s">
        <v>345</v>
      </c>
      <c r="AT986" s="211" t="s">
        <v>228</v>
      </c>
      <c r="AU986" s="211" t="s">
        <v>78</v>
      </c>
      <c r="AY986" s="17" t="s">
        <v>144</v>
      </c>
      <c r="BE986" s="212">
        <f>IF(N986="základní",J986,0)</f>
        <v>0</v>
      </c>
      <c r="BF986" s="212">
        <f>IF(N986="snížená",J986,0)</f>
        <v>0</v>
      </c>
      <c r="BG986" s="212">
        <f>IF(N986="zákl. přenesená",J986,0)</f>
        <v>0</v>
      </c>
      <c r="BH986" s="212">
        <f>IF(N986="sníž. přenesená",J986,0)</f>
        <v>0</v>
      </c>
      <c r="BI986" s="212">
        <f>IF(N986="nulová",J986,0)</f>
        <v>0</v>
      </c>
      <c r="BJ986" s="17" t="s">
        <v>74</v>
      </c>
      <c r="BK986" s="212">
        <f>ROUND(I986*H986,2)</f>
        <v>0</v>
      </c>
      <c r="BL986" s="17" t="s">
        <v>242</v>
      </c>
      <c r="BM986" s="211" t="s">
        <v>1592</v>
      </c>
    </row>
    <row r="987" spans="1:47" s="2" customFormat="1" ht="12">
      <c r="A987" s="38"/>
      <c r="B987" s="39"/>
      <c r="C987" s="40"/>
      <c r="D987" s="213" t="s">
        <v>153</v>
      </c>
      <c r="E987" s="40"/>
      <c r="F987" s="214" t="s">
        <v>1591</v>
      </c>
      <c r="G987" s="40"/>
      <c r="H987" s="40"/>
      <c r="I987" s="215"/>
      <c r="J987" s="40"/>
      <c r="K987" s="40"/>
      <c r="L987" s="44"/>
      <c r="M987" s="216"/>
      <c r="N987" s="217"/>
      <c r="O987" s="84"/>
      <c r="P987" s="84"/>
      <c r="Q987" s="84"/>
      <c r="R987" s="84"/>
      <c r="S987" s="84"/>
      <c r="T987" s="85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T987" s="17" t="s">
        <v>153</v>
      </c>
      <c r="AU987" s="17" t="s">
        <v>78</v>
      </c>
    </row>
    <row r="988" spans="1:65" s="2" customFormat="1" ht="21.75" customHeight="1">
      <c r="A988" s="38"/>
      <c r="B988" s="39"/>
      <c r="C988" s="200" t="s">
        <v>1593</v>
      </c>
      <c r="D988" s="200" t="s">
        <v>147</v>
      </c>
      <c r="E988" s="201" t="s">
        <v>1594</v>
      </c>
      <c r="F988" s="202" t="s">
        <v>1595</v>
      </c>
      <c r="G988" s="203" t="s">
        <v>190</v>
      </c>
      <c r="H988" s="204">
        <v>20.76</v>
      </c>
      <c r="I988" s="205"/>
      <c r="J988" s="206">
        <f>ROUND(I988*H988,2)</f>
        <v>0</v>
      </c>
      <c r="K988" s="202" t="s">
        <v>151</v>
      </c>
      <c r="L988" s="44"/>
      <c r="M988" s="207" t="s">
        <v>19</v>
      </c>
      <c r="N988" s="208" t="s">
        <v>40</v>
      </c>
      <c r="O988" s="84"/>
      <c r="P988" s="209">
        <f>O988*H988</f>
        <v>0</v>
      </c>
      <c r="Q988" s="209">
        <v>0.00278</v>
      </c>
      <c r="R988" s="209">
        <f>Q988*H988</f>
        <v>0.0577128</v>
      </c>
      <c r="S988" s="209">
        <v>0</v>
      </c>
      <c r="T988" s="210">
        <f>S988*H988</f>
        <v>0</v>
      </c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R988" s="211" t="s">
        <v>242</v>
      </c>
      <c r="AT988" s="211" t="s">
        <v>147</v>
      </c>
      <c r="AU988" s="211" t="s">
        <v>78</v>
      </c>
      <c r="AY988" s="17" t="s">
        <v>144</v>
      </c>
      <c r="BE988" s="212">
        <f>IF(N988="základní",J988,0)</f>
        <v>0</v>
      </c>
      <c r="BF988" s="212">
        <f>IF(N988="snížená",J988,0)</f>
        <v>0</v>
      </c>
      <c r="BG988" s="212">
        <f>IF(N988="zákl. přenesená",J988,0)</f>
        <v>0</v>
      </c>
      <c r="BH988" s="212">
        <f>IF(N988="sníž. přenesená",J988,0)</f>
        <v>0</v>
      </c>
      <c r="BI988" s="212">
        <f>IF(N988="nulová",J988,0)</f>
        <v>0</v>
      </c>
      <c r="BJ988" s="17" t="s">
        <v>74</v>
      </c>
      <c r="BK988" s="212">
        <f>ROUND(I988*H988,2)</f>
        <v>0</v>
      </c>
      <c r="BL988" s="17" t="s">
        <v>242</v>
      </c>
      <c r="BM988" s="211" t="s">
        <v>1596</v>
      </c>
    </row>
    <row r="989" spans="1:47" s="2" customFormat="1" ht="12">
      <c r="A989" s="38"/>
      <c r="B989" s="39"/>
      <c r="C989" s="40"/>
      <c r="D989" s="213" t="s">
        <v>153</v>
      </c>
      <c r="E989" s="40"/>
      <c r="F989" s="214" t="s">
        <v>1597</v>
      </c>
      <c r="G989" s="40"/>
      <c r="H989" s="40"/>
      <c r="I989" s="215"/>
      <c r="J989" s="40"/>
      <c r="K989" s="40"/>
      <c r="L989" s="44"/>
      <c r="M989" s="216"/>
      <c r="N989" s="217"/>
      <c r="O989" s="84"/>
      <c r="P989" s="84"/>
      <c r="Q989" s="84"/>
      <c r="R989" s="84"/>
      <c r="S989" s="84"/>
      <c r="T989" s="85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T989" s="17" t="s">
        <v>153</v>
      </c>
      <c r="AU989" s="17" t="s">
        <v>78</v>
      </c>
    </row>
    <row r="990" spans="1:47" s="2" customFormat="1" ht="12">
      <c r="A990" s="38"/>
      <c r="B990" s="39"/>
      <c r="C990" s="40"/>
      <c r="D990" s="218" t="s">
        <v>155</v>
      </c>
      <c r="E990" s="40"/>
      <c r="F990" s="219" t="s">
        <v>1598</v>
      </c>
      <c r="G990" s="40"/>
      <c r="H990" s="40"/>
      <c r="I990" s="215"/>
      <c r="J990" s="40"/>
      <c r="K990" s="40"/>
      <c r="L990" s="44"/>
      <c r="M990" s="216"/>
      <c r="N990" s="217"/>
      <c r="O990" s="84"/>
      <c r="P990" s="84"/>
      <c r="Q990" s="84"/>
      <c r="R990" s="84"/>
      <c r="S990" s="84"/>
      <c r="T990" s="85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T990" s="17" t="s">
        <v>155</v>
      </c>
      <c r="AU990" s="17" t="s">
        <v>78</v>
      </c>
    </row>
    <row r="991" spans="1:51" s="13" customFormat="1" ht="12">
      <c r="A991" s="13"/>
      <c r="B991" s="220"/>
      <c r="C991" s="221"/>
      <c r="D991" s="213" t="s">
        <v>157</v>
      </c>
      <c r="E991" s="222" t="s">
        <v>19</v>
      </c>
      <c r="F991" s="223" t="s">
        <v>1599</v>
      </c>
      <c r="G991" s="221"/>
      <c r="H991" s="224">
        <v>6.28</v>
      </c>
      <c r="I991" s="225"/>
      <c r="J991" s="221"/>
      <c r="K991" s="221"/>
      <c r="L991" s="226"/>
      <c r="M991" s="227"/>
      <c r="N991" s="228"/>
      <c r="O991" s="228"/>
      <c r="P991" s="228"/>
      <c r="Q991" s="228"/>
      <c r="R991" s="228"/>
      <c r="S991" s="228"/>
      <c r="T991" s="229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30" t="s">
        <v>157</v>
      </c>
      <c r="AU991" s="230" t="s">
        <v>78</v>
      </c>
      <c r="AV991" s="13" t="s">
        <v>78</v>
      </c>
      <c r="AW991" s="13" t="s">
        <v>32</v>
      </c>
      <c r="AX991" s="13" t="s">
        <v>69</v>
      </c>
      <c r="AY991" s="230" t="s">
        <v>144</v>
      </c>
    </row>
    <row r="992" spans="1:51" s="13" customFormat="1" ht="12">
      <c r="A992" s="13"/>
      <c r="B992" s="220"/>
      <c r="C992" s="221"/>
      <c r="D992" s="213" t="s">
        <v>157</v>
      </c>
      <c r="E992" s="222" t="s">
        <v>19</v>
      </c>
      <c r="F992" s="223" t="s">
        <v>1600</v>
      </c>
      <c r="G992" s="221"/>
      <c r="H992" s="224">
        <v>7.78</v>
      </c>
      <c r="I992" s="225"/>
      <c r="J992" s="221"/>
      <c r="K992" s="221"/>
      <c r="L992" s="226"/>
      <c r="M992" s="227"/>
      <c r="N992" s="228"/>
      <c r="O992" s="228"/>
      <c r="P992" s="228"/>
      <c r="Q992" s="228"/>
      <c r="R992" s="228"/>
      <c r="S992" s="228"/>
      <c r="T992" s="229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0" t="s">
        <v>157</v>
      </c>
      <c r="AU992" s="230" t="s">
        <v>78</v>
      </c>
      <c r="AV992" s="13" t="s">
        <v>78</v>
      </c>
      <c r="AW992" s="13" t="s">
        <v>32</v>
      </c>
      <c r="AX992" s="13" t="s">
        <v>69</v>
      </c>
      <c r="AY992" s="230" t="s">
        <v>144</v>
      </c>
    </row>
    <row r="993" spans="1:51" s="13" customFormat="1" ht="12">
      <c r="A993" s="13"/>
      <c r="B993" s="220"/>
      <c r="C993" s="221"/>
      <c r="D993" s="213" t="s">
        <v>157</v>
      </c>
      <c r="E993" s="222" t="s">
        <v>19</v>
      </c>
      <c r="F993" s="223" t="s">
        <v>1601</v>
      </c>
      <c r="G993" s="221"/>
      <c r="H993" s="224">
        <v>6.7</v>
      </c>
      <c r="I993" s="225"/>
      <c r="J993" s="221"/>
      <c r="K993" s="221"/>
      <c r="L993" s="226"/>
      <c r="M993" s="227"/>
      <c r="N993" s="228"/>
      <c r="O993" s="228"/>
      <c r="P993" s="228"/>
      <c r="Q993" s="228"/>
      <c r="R993" s="228"/>
      <c r="S993" s="228"/>
      <c r="T993" s="22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0" t="s">
        <v>157</v>
      </c>
      <c r="AU993" s="230" t="s">
        <v>78</v>
      </c>
      <c r="AV993" s="13" t="s">
        <v>78</v>
      </c>
      <c r="AW993" s="13" t="s">
        <v>32</v>
      </c>
      <c r="AX993" s="13" t="s">
        <v>69</v>
      </c>
      <c r="AY993" s="230" t="s">
        <v>144</v>
      </c>
    </row>
    <row r="994" spans="1:51" s="14" customFormat="1" ht="12">
      <c r="A994" s="14"/>
      <c r="B994" s="231"/>
      <c r="C994" s="232"/>
      <c r="D994" s="213" t="s">
        <v>157</v>
      </c>
      <c r="E994" s="233" t="s">
        <v>19</v>
      </c>
      <c r="F994" s="234" t="s">
        <v>159</v>
      </c>
      <c r="G994" s="232"/>
      <c r="H994" s="235">
        <v>20.76</v>
      </c>
      <c r="I994" s="236"/>
      <c r="J994" s="232"/>
      <c r="K994" s="232"/>
      <c r="L994" s="237"/>
      <c r="M994" s="238"/>
      <c r="N994" s="239"/>
      <c r="O994" s="239"/>
      <c r="P994" s="239"/>
      <c r="Q994" s="239"/>
      <c r="R994" s="239"/>
      <c r="S994" s="239"/>
      <c r="T994" s="240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41" t="s">
        <v>157</v>
      </c>
      <c r="AU994" s="241" t="s">
        <v>78</v>
      </c>
      <c r="AV994" s="14" t="s">
        <v>152</v>
      </c>
      <c r="AW994" s="14" t="s">
        <v>32</v>
      </c>
      <c r="AX994" s="14" t="s">
        <v>74</v>
      </c>
      <c r="AY994" s="241" t="s">
        <v>144</v>
      </c>
    </row>
    <row r="995" spans="1:65" s="2" customFormat="1" ht="16.5" customHeight="1">
      <c r="A995" s="38"/>
      <c r="B995" s="39"/>
      <c r="C995" s="200" t="s">
        <v>1148</v>
      </c>
      <c r="D995" s="200" t="s">
        <v>147</v>
      </c>
      <c r="E995" s="201" t="s">
        <v>1602</v>
      </c>
      <c r="F995" s="202" t="s">
        <v>1603</v>
      </c>
      <c r="G995" s="203" t="s">
        <v>218</v>
      </c>
      <c r="H995" s="204">
        <v>6</v>
      </c>
      <c r="I995" s="205"/>
      <c r="J995" s="206">
        <f>ROUND(I995*H995,2)</f>
        <v>0</v>
      </c>
      <c r="K995" s="202" t="s">
        <v>19</v>
      </c>
      <c r="L995" s="44"/>
      <c r="M995" s="207" t="s">
        <v>19</v>
      </c>
      <c r="N995" s="208" t="s">
        <v>40</v>
      </c>
      <c r="O995" s="84"/>
      <c r="P995" s="209">
        <f>O995*H995</f>
        <v>0</v>
      </c>
      <c r="Q995" s="209">
        <v>0</v>
      </c>
      <c r="R995" s="209">
        <f>Q995*H995</f>
        <v>0</v>
      </c>
      <c r="S995" s="209">
        <v>0</v>
      </c>
      <c r="T995" s="210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11" t="s">
        <v>242</v>
      </c>
      <c r="AT995" s="211" t="s">
        <v>147</v>
      </c>
      <c r="AU995" s="211" t="s">
        <v>78</v>
      </c>
      <c r="AY995" s="17" t="s">
        <v>144</v>
      </c>
      <c r="BE995" s="212">
        <f>IF(N995="základní",J995,0)</f>
        <v>0</v>
      </c>
      <c r="BF995" s="212">
        <f>IF(N995="snížená",J995,0)</f>
        <v>0</v>
      </c>
      <c r="BG995" s="212">
        <f>IF(N995="zákl. přenesená",J995,0)</f>
        <v>0</v>
      </c>
      <c r="BH995" s="212">
        <f>IF(N995="sníž. přenesená",J995,0)</f>
        <v>0</v>
      </c>
      <c r="BI995" s="212">
        <f>IF(N995="nulová",J995,0)</f>
        <v>0</v>
      </c>
      <c r="BJ995" s="17" t="s">
        <v>74</v>
      </c>
      <c r="BK995" s="212">
        <f>ROUND(I995*H995,2)</f>
        <v>0</v>
      </c>
      <c r="BL995" s="17" t="s">
        <v>242</v>
      </c>
      <c r="BM995" s="211" t="s">
        <v>1604</v>
      </c>
    </row>
    <row r="996" spans="1:47" s="2" customFormat="1" ht="12">
      <c r="A996" s="38"/>
      <c r="B996" s="39"/>
      <c r="C996" s="40"/>
      <c r="D996" s="213" t="s">
        <v>153</v>
      </c>
      <c r="E996" s="40"/>
      <c r="F996" s="214" t="s">
        <v>1603</v>
      </c>
      <c r="G996" s="40"/>
      <c r="H996" s="40"/>
      <c r="I996" s="215"/>
      <c r="J996" s="40"/>
      <c r="K996" s="40"/>
      <c r="L996" s="44"/>
      <c r="M996" s="216"/>
      <c r="N996" s="217"/>
      <c r="O996" s="84"/>
      <c r="P996" s="84"/>
      <c r="Q996" s="84"/>
      <c r="R996" s="84"/>
      <c r="S996" s="84"/>
      <c r="T996" s="85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T996" s="17" t="s">
        <v>153</v>
      </c>
      <c r="AU996" s="17" t="s">
        <v>78</v>
      </c>
    </row>
    <row r="997" spans="1:65" s="2" customFormat="1" ht="24.15" customHeight="1">
      <c r="A997" s="38"/>
      <c r="B997" s="39"/>
      <c r="C997" s="200" t="s">
        <v>1605</v>
      </c>
      <c r="D997" s="200" t="s">
        <v>147</v>
      </c>
      <c r="E997" s="201" t="s">
        <v>1606</v>
      </c>
      <c r="F997" s="202" t="s">
        <v>1607</v>
      </c>
      <c r="G997" s="203" t="s">
        <v>150</v>
      </c>
      <c r="H997" s="204">
        <v>1.838</v>
      </c>
      <c r="I997" s="205"/>
      <c r="J997" s="206">
        <f>ROUND(I997*H997,2)</f>
        <v>0</v>
      </c>
      <c r="K997" s="202" t="s">
        <v>151</v>
      </c>
      <c r="L997" s="44"/>
      <c r="M997" s="207" t="s">
        <v>19</v>
      </c>
      <c r="N997" s="208" t="s">
        <v>40</v>
      </c>
      <c r="O997" s="84"/>
      <c r="P997" s="209">
        <f>O997*H997</f>
        <v>0</v>
      </c>
      <c r="Q997" s="209">
        <v>0</v>
      </c>
      <c r="R997" s="209">
        <f>Q997*H997</f>
        <v>0</v>
      </c>
      <c r="S997" s="209">
        <v>0</v>
      </c>
      <c r="T997" s="210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11" t="s">
        <v>242</v>
      </c>
      <c r="AT997" s="211" t="s">
        <v>147</v>
      </c>
      <c r="AU997" s="211" t="s">
        <v>78</v>
      </c>
      <c r="AY997" s="17" t="s">
        <v>144</v>
      </c>
      <c r="BE997" s="212">
        <f>IF(N997="základní",J997,0)</f>
        <v>0</v>
      </c>
      <c r="BF997" s="212">
        <f>IF(N997="snížená",J997,0)</f>
        <v>0</v>
      </c>
      <c r="BG997" s="212">
        <f>IF(N997="zákl. přenesená",J997,0)</f>
        <v>0</v>
      </c>
      <c r="BH997" s="212">
        <f>IF(N997="sníž. přenesená",J997,0)</f>
        <v>0</v>
      </c>
      <c r="BI997" s="212">
        <f>IF(N997="nulová",J997,0)</f>
        <v>0</v>
      </c>
      <c r="BJ997" s="17" t="s">
        <v>74</v>
      </c>
      <c r="BK997" s="212">
        <f>ROUND(I997*H997,2)</f>
        <v>0</v>
      </c>
      <c r="BL997" s="17" t="s">
        <v>242</v>
      </c>
      <c r="BM997" s="211" t="s">
        <v>1608</v>
      </c>
    </row>
    <row r="998" spans="1:47" s="2" customFormat="1" ht="12">
      <c r="A998" s="38"/>
      <c r="B998" s="39"/>
      <c r="C998" s="40"/>
      <c r="D998" s="213" t="s">
        <v>153</v>
      </c>
      <c r="E998" s="40"/>
      <c r="F998" s="214" t="s">
        <v>1609</v>
      </c>
      <c r="G998" s="40"/>
      <c r="H998" s="40"/>
      <c r="I998" s="215"/>
      <c r="J998" s="40"/>
      <c r="K998" s="40"/>
      <c r="L998" s="44"/>
      <c r="M998" s="216"/>
      <c r="N998" s="217"/>
      <c r="O998" s="84"/>
      <c r="P998" s="84"/>
      <c r="Q998" s="84"/>
      <c r="R998" s="84"/>
      <c r="S998" s="84"/>
      <c r="T998" s="85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T998" s="17" t="s">
        <v>153</v>
      </c>
      <c r="AU998" s="17" t="s">
        <v>78</v>
      </c>
    </row>
    <row r="999" spans="1:47" s="2" customFormat="1" ht="12">
      <c r="A999" s="38"/>
      <c r="B999" s="39"/>
      <c r="C999" s="40"/>
      <c r="D999" s="218" t="s">
        <v>155</v>
      </c>
      <c r="E999" s="40"/>
      <c r="F999" s="219" t="s">
        <v>1610</v>
      </c>
      <c r="G999" s="40"/>
      <c r="H999" s="40"/>
      <c r="I999" s="215"/>
      <c r="J999" s="40"/>
      <c r="K999" s="40"/>
      <c r="L999" s="44"/>
      <c r="M999" s="216"/>
      <c r="N999" s="217"/>
      <c r="O999" s="84"/>
      <c r="P999" s="84"/>
      <c r="Q999" s="84"/>
      <c r="R999" s="84"/>
      <c r="S999" s="84"/>
      <c r="T999" s="85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T999" s="17" t="s">
        <v>155</v>
      </c>
      <c r="AU999" s="17" t="s">
        <v>78</v>
      </c>
    </row>
    <row r="1000" spans="1:65" s="2" customFormat="1" ht="24.15" customHeight="1">
      <c r="A1000" s="38"/>
      <c r="B1000" s="39"/>
      <c r="C1000" s="200" t="s">
        <v>1151</v>
      </c>
      <c r="D1000" s="200" t="s">
        <v>147</v>
      </c>
      <c r="E1000" s="201" t="s">
        <v>1611</v>
      </c>
      <c r="F1000" s="202" t="s">
        <v>1612</v>
      </c>
      <c r="G1000" s="203" t="s">
        <v>150</v>
      </c>
      <c r="H1000" s="204">
        <v>1.837</v>
      </c>
      <c r="I1000" s="205"/>
      <c r="J1000" s="206">
        <f>ROUND(I1000*H1000,2)</f>
        <v>0</v>
      </c>
      <c r="K1000" s="202" t="s">
        <v>151</v>
      </c>
      <c r="L1000" s="44"/>
      <c r="M1000" s="207" t="s">
        <v>19</v>
      </c>
      <c r="N1000" s="208" t="s">
        <v>40</v>
      </c>
      <c r="O1000" s="84"/>
      <c r="P1000" s="209">
        <f>O1000*H1000</f>
        <v>0</v>
      </c>
      <c r="Q1000" s="209">
        <v>0</v>
      </c>
      <c r="R1000" s="209">
        <f>Q1000*H1000</f>
        <v>0</v>
      </c>
      <c r="S1000" s="209">
        <v>0</v>
      </c>
      <c r="T1000" s="210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11" t="s">
        <v>242</v>
      </c>
      <c r="AT1000" s="211" t="s">
        <v>147</v>
      </c>
      <c r="AU1000" s="211" t="s">
        <v>78</v>
      </c>
      <c r="AY1000" s="17" t="s">
        <v>144</v>
      </c>
      <c r="BE1000" s="212">
        <f>IF(N1000="základní",J1000,0)</f>
        <v>0</v>
      </c>
      <c r="BF1000" s="212">
        <f>IF(N1000="snížená",J1000,0)</f>
        <v>0</v>
      </c>
      <c r="BG1000" s="212">
        <f>IF(N1000="zákl. přenesená",J1000,0)</f>
        <v>0</v>
      </c>
      <c r="BH1000" s="212">
        <f>IF(N1000="sníž. přenesená",J1000,0)</f>
        <v>0</v>
      </c>
      <c r="BI1000" s="212">
        <f>IF(N1000="nulová",J1000,0)</f>
        <v>0</v>
      </c>
      <c r="BJ1000" s="17" t="s">
        <v>74</v>
      </c>
      <c r="BK1000" s="212">
        <f>ROUND(I1000*H1000,2)</f>
        <v>0</v>
      </c>
      <c r="BL1000" s="17" t="s">
        <v>242</v>
      </c>
      <c r="BM1000" s="211" t="s">
        <v>1613</v>
      </c>
    </row>
    <row r="1001" spans="1:47" s="2" customFormat="1" ht="12">
      <c r="A1001" s="38"/>
      <c r="B1001" s="39"/>
      <c r="C1001" s="40"/>
      <c r="D1001" s="213" t="s">
        <v>153</v>
      </c>
      <c r="E1001" s="40"/>
      <c r="F1001" s="214" t="s">
        <v>1614</v>
      </c>
      <c r="G1001" s="40"/>
      <c r="H1001" s="40"/>
      <c r="I1001" s="215"/>
      <c r="J1001" s="40"/>
      <c r="K1001" s="40"/>
      <c r="L1001" s="44"/>
      <c r="M1001" s="216"/>
      <c r="N1001" s="217"/>
      <c r="O1001" s="84"/>
      <c r="P1001" s="84"/>
      <c r="Q1001" s="84"/>
      <c r="R1001" s="84"/>
      <c r="S1001" s="84"/>
      <c r="T1001" s="85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T1001" s="17" t="s">
        <v>153</v>
      </c>
      <c r="AU1001" s="17" t="s">
        <v>78</v>
      </c>
    </row>
    <row r="1002" spans="1:47" s="2" customFormat="1" ht="12">
      <c r="A1002" s="38"/>
      <c r="B1002" s="39"/>
      <c r="C1002" s="40"/>
      <c r="D1002" s="218" t="s">
        <v>155</v>
      </c>
      <c r="E1002" s="40"/>
      <c r="F1002" s="219" t="s">
        <v>1615</v>
      </c>
      <c r="G1002" s="40"/>
      <c r="H1002" s="40"/>
      <c r="I1002" s="215"/>
      <c r="J1002" s="40"/>
      <c r="K1002" s="40"/>
      <c r="L1002" s="44"/>
      <c r="M1002" s="216"/>
      <c r="N1002" s="217"/>
      <c r="O1002" s="84"/>
      <c r="P1002" s="84"/>
      <c r="Q1002" s="84"/>
      <c r="R1002" s="84"/>
      <c r="S1002" s="84"/>
      <c r="T1002" s="85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T1002" s="17" t="s">
        <v>155</v>
      </c>
      <c r="AU1002" s="17" t="s">
        <v>78</v>
      </c>
    </row>
    <row r="1003" spans="1:63" s="12" customFormat="1" ht="22.8" customHeight="1">
      <c r="A1003" s="12"/>
      <c r="B1003" s="184"/>
      <c r="C1003" s="185"/>
      <c r="D1003" s="186" t="s">
        <v>68</v>
      </c>
      <c r="E1003" s="198" t="s">
        <v>1616</v>
      </c>
      <c r="F1003" s="198" t="s">
        <v>1617</v>
      </c>
      <c r="G1003" s="185"/>
      <c r="H1003" s="185"/>
      <c r="I1003" s="188"/>
      <c r="J1003" s="199">
        <f>BK1003</f>
        <v>0</v>
      </c>
      <c r="K1003" s="185"/>
      <c r="L1003" s="190"/>
      <c r="M1003" s="191"/>
      <c r="N1003" s="192"/>
      <c r="O1003" s="192"/>
      <c r="P1003" s="193">
        <f>SUM(P1004:P1007)</f>
        <v>0</v>
      </c>
      <c r="Q1003" s="192"/>
      <c r="R1003" s="193">
        <f>SUM(R1004:R1007)</f>
        <v>0.0022</v>
      </c>
      <c r="S1003" s="192"/>
      <c r="T1003" s="194">
        <f>SUM(T1004:T1007)</f>
        <v>0</v>
      </c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R1003" s="195" t="s">
        <v>78</v>
      </c>
      <c r="AT1003" s="196" t="s">
        <v>68</v>
      </c>
      <c r="AU1003" s="196" t="s">
        <v>74</v>
      </c>
      <c r="AY1003" s="195" t="s">
        <v>144</v>
      </c>
      <c r="BK1003" s="197">
        <f>SUM(BK1004:BK1007)</f>
        <v>0</v>
      </c>
    </row>
    <row r="1004" spans="1:65" s="2" customFormat="1" ht="16.5" customHeight="1">
      <c r="A1004" s="38"/>
      <c r="B1004" s="39"/>
      <c r="C1004" s="242" t="s">
        <v>1618</v>
      </c>
      <c r="D1004" s="242" t="s">
        <v>228</v>
      </c>
      <c r="E1004" s="243" t="s">
        <v>1619</v>
      </c>
      <c r="F1004" s="244" t="s">
        <v>1620</v>
      </c>
      <c r="G1004" s="245" t="s">
        <v>218</v>
      </c>
      <c r="H1004" s="246">
        <v>1</v>
      </c>
      <c r="I1004" s="247"/>
      <c r="J1004" s="248">
        <f>ROUND(I1004*H1004,2)</f>
        <v>0</v>
      </c>
      <c r="K1004" s="244" t="s">
        <v>151</v>
      </c>
      <c r="L1004" s="249"/>
      <c r="M1004" s="250" t="s">
        <v>19</v>
      </c>
      <c r="N1004" s="251" t="s">
        <v>40</v>
      </c>
      <c r="O1004" s="84"/>
      <c r="P1004" s="209">
        <f>O1004*H1004</f>
        <v>0</v>
      </c>
      <c r="Q1004" s="209">
        <v>0.0022</v>
      </c>
      <c r="R1004" s="209">
        <f>Q1004*H1004</f>
        <v>0.0022</v>
      </c>
      <c r="S1004" s="209">
        <v>0</v>
      </c>
      <c r="T1004" s="210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11" t="s">
        <v>345</v>
      </c>
      <c r="AT1004" s="211" t="s">
        <v>228</v>
      </c>
      <c r="AU1004" s="211" t="s">
        <v>78</v>
      </c>
      <c r="AY1004" s="17" t="s">
        <v>144</v>
      </c>
      <c r="BE1004" s="212">
        <f>IF(N1004="základní",J1004,0)</f>
        <v>0</v>
      </c>
      <c r="BF1004" s="212">
        <f>IF(N1004="snížená",J1004,0)</f>
        <v>0</v>
      </c>
      <c r="BG1004" s="212">
        <f>IF(N1004="zákl. přenesená",J1004,0)</f>
        <v>0</v>
      </c>
      <c r="BH1004" s="212">
        <f>IF(N1004="sníž. přenesená",J1004,0)</f>
        <v>0</v>
      </c>
      <c r="BI1004" s="212">
        <f>IF(N1004="nulová",J1004,0)</f>
        <v>0</v>
      </c>
      <c r="BJ1004" s="17" t="s">
        <v>74</v>
      </c>
      <c r="BK1004" s="212">
        <f>ROUND(I1004*H1004,2)</f>
        <v>0</v>
      </c>
      <c r="BL1004" s="17" t="s">
        <v>242</v>
      </c>
      <c r="BM1004" s="211" t="s">
        <v>1621</v>
      </c>
    </row>
    <row r="1005" spans="1:47" s="2" customFormat="1" ht="12">
      <c r="A1005" s="38"/>
      <c r="B1005" s="39"/>
      <c r="C1005" s="40"/>
      <c r="D1005" s="213" t="s">
        <v>153</v>
      </c>
      <c r="E1005" s="40"/>
      <c r="F1005" s="214" t="s">
        <v>1620</v>
      </c>
      <c r="G1005" s="40"/>
      <c r="H1005" s="40"/>
      <c r="I1005" s="215"/>
      <c r="J1005" s="40"/>
      <c r="K1005" s="40"/>
      <c r="L1005" s="44"/>
      <c r="M1005" s="216"/>
      <c r="N1005" s="217"/>
      <c r="O1005" s="84"/>
      <c r="P1005" s="84"/>
      <c r="Q1005" s="84"/>
      <c r="R1005" s="84"/>
      <c r="S1005" s="84"/>
      <c r="T1005" s="85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T1005" s="17" t="s">
        <v>153</v>
      </c>
      <c r="AU1005" s="17" t="s">
        <v>78</v>
      </c>
    </row>
    <row r="1006" spans="1:65" s="2" customFormat="1" ht="21.75" customHeight="1">
      <c r="A1006" s="38"/>
      <c r="B1006" s="39"/>
      <c r="C1006" s="200" t="s">
        <v>1157</v>
      </c>
      <c r="D1006" s="200" t="s">
        <v>147</v>
      </c>
      <c r="E1006" s="201" t="s">
        <v>1622</v>
      </c>
      <c r="F1006" s="202" t="s">
        <v>1623</v>
      </c>
      <c r="G1006" s="203" t="s">
        <v>495</v>
      </c>
      <c r="H1006" s="204">
        <v>1</v>
      </c>
      <c r="I1006" s="205"/>
      <c r="J1006" s="206">
        <f>ROUND(I1006*H1006,2)</f>
        <v>0</v>
      </c>
      <c r="K1006" s="202" t="s">
        <v>19</v>
      </c>
      <c r="L1006" s="44"/>
      <c r="M1006" s="207" t="s">
        <v>19</v>
      </c>
      <c r="N1006" s="208" t="s">
        <v>40</v>
      </c>
      <c r="O1006" s="84"/>
      <c r="P1006" s="209">
        <f>O1006*H1006</f>
        <v>0</v>
      </c>
      <c r="Q1006" s="209">
        <v>0</v>
      </c>
      <c r="R1006" s="209">
        <f>Q1006*H1006</f>
        <v>0</v>
      </c>
      <c r="S1006" s="209">
        <v>0</v>
      </c>
      <c r="T1006" s="210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211" t="s">
        <v>242</v>
      </c>
      <c r="AT1006" s="211" t="s">
        <v>147</v>
      </c>
      <c r="AU1006" s="211" t="s">
        <v>78</v>
      </c>
      <c r="AY1006" s="17" t="s">
        <v>144</v>
      </c>
      <c r="BE1006" s="212">
        <f>IF(N1006="základní",J1006,0)</f>
        <v>0</v>
      </c>
      <c r="BF1006" s="212">
        <f>IF(N1006="snížená",J1006,0)</f>
        <v>0</v>
      </c>
      <c r="BG1006" s="212">
        <f>IF(N1006="zákl. přenesená",J1006,0)</f>
        <v>0</v>
      </c>
      <c r="BH1006" s="212">
        <f>IF(N1006="sníž. přenesená",J1006,0)</f>
        <v>0</v>
      </c>
      <c r="BI1006" s="212">
        <f>IF(N1006="nulová",J1006,0)</f>
        <v>0</v>
      </c>
      <c r="BJ1006" s="17" t="s">
        <v>74</v>
      </c>
      <c r="BK1006" s="212">
        <f>ROUND(I1006*H1006,2)</f>
        <v>0</v>
      </c>
      <c r="BL1006" s="17" t="s">
        <v>242</v>
      </c>
      <c r="BM1006" s="211" t="s">
        <v>1624</v>
      </c>
    </row>
    <row r="1007" spans="1:47" s="2" customFormat="1" ht="12">
      <c r="A1007" s="38"/>
      <c r="B1007" s="39"/>
      <c r="C1007" s="40"/>
      <c r="D1007" s="213" t="s">
        <v>153</v>
      </c>
      <c r="E1007" s="40"/>
      <c r="F1007" s="214" t="s">
        <v>1623</v>
      </c>
      <c r="G1007" s="40"/>
      <c r="H1007" s="40"/>
      <c r="I1007" s="215"/>
      <c r="J1007" s="40"/>
      <c r="K1007" s="40"/>
      <c r="L1007" s="44"/>
      <c r="M1007" s="216"/>
      <c r="N1007" s="217"/>
      <c r="O1007" s="84"/>
      <c r="P1007" s="84"/>
      <c r="Q1007" s="84"/>
      <c r="R1007" s="84"/>
      <c r="S1007" s="84"/>
      <c r="T1007" s="85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T1007" s="17" t="s">
        <v>153</v>
      </c>
      <c r="AU1007" s="17" t="s">
        <v>78</v>
      </c>
    </row>
    <row r="1008" spans="1:63" s="12" customFormat="1" ht="22.8" customHeight="1">
      <c r="A1008" s="12"/>
      <c r="B1008" s="184"/>
      <c r="C1008" s="185"/>
      <c r="D1008" s="186" t="s">
        <v>68</v>
      </c>
      <c r="E1008" s="198" t="s">
        <v>1625</v>
      </c>
      <c r="F1008" s="198" t="s">
        <v>1626</v>
      </c>
      <c r="G1008" s="185"/>
      <c r="H1008" s="185"/>
      <c r="I1008" s="188"/>
      <c r="J1008" s="199">
        <f>BK1008</f>
        <v>0</v>
      </c>
      <c r="K1008" s="185"/>
      <c r="L1008" s="190"/>
      <c r="M1008" s="191"/>
      <c r="N1008" s="192"/>
      <c r="O1008" s="192"/>
      <c r="P1008" s="193">
        <f>SUM(P1009:P1156)</f>
        <v>0</v>
      </c>
      <c r="Q1008" s="192"/>
      <c r="R1008" s="193">
        <f>SUM(R1009:R1156)</f>
        <v>0.8535354042</v>
      </c>
      <c r="S1008" s="192"/>
      <c r="T1008" s="194">
        <f>SUM(T1009:T1156)</f>
        <v>0</v>
      </c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R1008" s="195" t="s">
        <v>78</v>
      </c>
      <c r="AT1008" s="196" t="s">
        <v>68</v>
      </c>
      <c r="AU1008" s="196" t="s">
        <v>74</v>
      </c>
      <c r="AY1008" s="195" t="s">
        <v>144</v>
      </c>
      <c r="BK1008" s="197">
        <f>SUM(BK1009:BK1156)</f>
        <v>0</v>
      </c>
    </row>
    <row r="1009" spans="1:65" s="2" customFormat="1" ht="16.5" customHeight="1">
      <c r="A1009" s="38"/>
      <c r="B1009" s="39"/>
      <c r="C1009" s="200" t="s">
        <v>1627</v>
      </c>
      <c r="D1009" s="200" t="s">
        <v>147</v>
      </c>
      <c r="E1009" s="201" t="s">
        <v>1628</v>
      </c>
      <c r="F1009" s="202" t="s">
        <v>1629</v>
      </c>
      <c r="G1009" s="203" t="s">
        <v>218</v>
      </c>
      <c r="H1009" s="204">
        <v>1</v>
      </c>
      <c r="I1009" s="205"/>
      <c r="J1009" s="206">
        <f>ROUND(I1009*H1009,2)</f>
        <v>0</v>
      </c>
      <c r="K1009" s="202" t="s">
        <v>19</v>
      </c>
      <c r="L1009" s="44"/>
      <c r="M1009" s="207" t="s">
        <v>19</v>
      </c>
      <c r="N1009" s="208" t="s">
        <v>40</v>
      </c>
      <c r="O1009" s="84"/>
      <c r="P1009" s="209">
        <f>O1009*H1009</f>
        <v>0</v>
      </c>
      <c r="Q1009" s="209">
        <v>0</v>
      </c>
      <c r="R1009" s="209">
        <f>Q1009*H1009</f>
        <v>0</v>
      </c>
      <c r="S1009" s="209">
        <v>0</v>
      </c>
      <c r="T1009" s="210">
        <f>S1009*H1009</f>
        <v>0</v>
      </c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R1009" s="211" t="s">
        <v>152</v>
      </c>
      <c r="AT1009" s="211" t="s">
        <v>147</v>
      </c>
      <c r="AU1009" s="211" t="s">
        <v>78</v>
      </c>
      <c r="AY1009" s="17" t="s">
        <v>144</v>
      </c>
      <c r="BE1009" s="212">
        <f>IF(N1009="základní",J1009,0)</f>
        <v>0</v>
      </c>
      <c r="BF1009" s="212">
        <f>IF(N1009="snížená",J1009,0)</f>
        <v>0</v>
      </c>
      <c r="BG1009" s="212">
        <f>IF(N1009="zákl. přenesená",J1009,0)</f>
        <v>0</v>
      </c>
      <c r="BH1009" s="212">
        <f>IF(N1009="sníž. přenesená",J1009,0)</f>
        <v>0</v>
      </c>
      <c r="BI1009" s="212">
        <f>IF(N1009="nulová",J1009,0)</f>
        <v>0</v>
      </c>
      <c r="BJ1009" s="17" t="s">
        <v>74</v>
      </c>
      <c r="BK1009" s="212">
        <f>ROUND(I1009*H1009,2)</f>
        <v>0</v>
      </c>
      <c r="BL1009" s="17" t="s">
        <v>152</v>
      </c>
      <c r="BM1009" s="211" t="s">
        <v>1630</v>
      </c>
    </row>
    <row r="1010" spans="1:47" s="2" customFormat="1" ht="12">
      <c r="A1010" s="38"/>
      <c r="B1010" s="39"/>
      <c r="C1010" s="40"/>
      <c r="D1010" s="213" t="s">
        <v>153</v>
      </c>
      <c r="E1010" s="40"/>
      <c r="F1010" s="214" t="s">
        <v>1629</v>
      </c>
      <c r="G1010" s="40"/>
      <c r="H1010" s="40"/>
      <c r="I1010" s="215"/>
      <c r="J1010" s="40"/>
      <c r="K1010" s="40"/>
      <c r="L1010" s="44"/>
      <c r="M1010" s="216"/>
      <c r="N1010" s="217"/>
      <c r="O1010" s="84"/>
      <c r="P1010" s="84"/>
      <c r="Q1010" s="84"/>
      <c r="R1010" s="84"/>
      <c r="S1010" s="84"/>
      <c r="T1010" s="85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T1010" s="17" t="s">
        <v>153</v>
      </c>
      <c r="AU1010" s="17" t="s">
        <v>78</v>
      </c>
    </row>
    <row r="1011" spans="1:51" s="13" customFormat="1" ht="12">
      <c r="A1011" s="13"/>
      <c r="B1011" s="220"/>
      <c r="C1011" s="221"/>
      <c r="D1011" s="213" t="s">
        <v>157</v>
      </c>
      <c r="E1011" s="222" t="s">
        <v>19</v>
      </c>
      <c r="F1011" s="223" t="s">
        <v>1631</v>
      </c>
      <c r="G1011" s="221"/>
      <c r="H1011" s="224">
        <v>1</v>
      </c>
      <c r="I1011" s="225"/>
      <c r="J1011" s="221"/>
      <c r="K1011" s="221"/>
      <c r="L1011" s="226"/>
      <c r="M1011" s="227"/>
      <c r="N1011" s="228"/>
      <c r="O1011" s="228"/>
      <c r="P1011" s="228"/>
      <c r="Q1011" s="228"/>
      <c r="R1011" s="228"/>
      <c r="S1011" s="228"/>
      <c r="T1011" s="229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0" t="s">
        <v>157</v>
      </c>
      <c r="AU1011" s="230" t="s">
        <v>78</v>
      </c>
      <c r="AV1011" s="13" t="s">
        <v>78</v>
      </c>
      <c r="AW1011" s="13" t="s">
        <v>32</v>
      </c>
      <c r="AX1011" s="13" t="s">
        <v>69</v>
      </c>
      <c r="AY1011" s="230" t="s">
        <v>144</v>
      </c>
    </row>
    <row r="1012" spans="1:65" s="2" customFormat="1" ht="16.5" customHeight="1">
      <c r="A1012" s="38"/>
      <c r="B1012" s="39"/>
      <c r="C1012" s="242" t="s">
        <v>1162</v>
      </c>
      <c r="D1012" s="242" t="s">
        <v>228</v>
      </c>
      <c r="E1012" s="243" t="s">
        <v>1632</v>
      </c>
      <c r="F1012" s="244" t="s">
        <v>1633</v>
      </c>
      <c r="G1012" s="245" t="s">
        <v>218</v>
      </c>
      <c r="H1012" s="246">
        <v>1</v>
      </c>
      <c r="I1012" s="247"/>
      <c r="J1012" s="248">
        <f>ROUND(I1012*H1012,2)</f>
        <v>0</v>
      </c>
      <c r="K1012" s="244" t="s">
        <v>19</v>
      </c>
      <c r="L1012" s="249"/>
      <c r="M1012" s="250" t="s">
        <v>19</v>
      </c>
      <c r="N1012" s="251" t="s">
        <v>40</v>
      </c>
      <c r="O1012" s="84"/>
      <c r="P1012" s="209">
        <f>O1012*H1012</f>
        <v>0</v>
      </c>
      <c r="Q1012" s="209">
        <v>0.01</v>
      </c>
      <c r="R1012" s="209">
        <f>Q1012*H1012</f>
        <v>0.01</v>
      </c>
      <c r="S1012" s="209">
        <v>0</v>
      </c>
      <c r="T1012" s="210">
        <f>S1012*H1012</f>
        <v>0</v>
      </c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R1012" s="211" t="s">
        <v>201</v>
      </c>
      <c r="AT1012" s="211" t="s">
        <v>228</v>
      </c>
      <c r="AU1012" s="211" t="s">
        <v>78</v>
      </c>
      <c r="AY1012" s="17" t="s">
        <v>144</v>
      </c>
      <c r="BE1012" s="212">
        <f>IF(N1012="základní",J1012,0)</f>
        <v>0</v>
      </c>
      <c r="BF1012" s="212">
        <f>IF(N1012="snížená",J1012,0)</f>
        <v>0</v>
      </c>
      <c r="BG1012" s="212">
        <f>IF(N1012="zákl. přenesená",J1012,0)</f>
        <v>0</v>
      </c>
      <c r="BH1012" s="212">
        <f>IF(N1012="sníž. přenesená",J1012,0)</f>
        <v>0</v>
      </c>
      <c r="BI1012" s="212">
        <f>IF(N1012="nulová",J1012,0)</f>
        <v>0</v>
      </c>
      <c r="BJ1012" s="17" t="s">
        <v>74</v>
      </c>
      <c r="BK1012" s="212">
        <f>ROUND(I1012*H1012,2)</f>
        <v>0</v>
      </c>
      <c r="BL1012" s="17" t="s">
        <v>152</v>
      </c>
      <c r="BM1012" s="211" t="s">
        <v>1634</v>
      </c>
    </row>
    <row r="1013" spans="1:47" s="2" customFormat="1" ht="12">
      <c r="A1013" s="38"/>
      <c r="B1013" s="39"/>
      <c r="C1013" s="40"/>
      <c r="D1013" s="213" t="s">
        <v>153</v>
      </c>
      <c r="E1013" s="40"/>
      <c r="F1013" s="214" t="s">
        <v>1633</v>
      </c>
      <c r="G1013" s="40"/>
      <c r="H1013" s="40"/>
      <c r="I1013" s="215"/>
      <c r="J1013" s="40"/>
      <c r="K1013" s="40"/>
      <c r="L1013" s="44"/>
      <c r="M1013" s="216"/>
      <c r="N1013" s="217"/>
      <c r="O1013" s="84"/>
      <c r="P1013" s="84"/>
      <c r="Q1013" s="84"/>
      <c r="R1013" s="84"/>
      <c r="S1013" s="84"/>
      <c r="T1013" s="85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T1013" s="17" t="s">
        <v>153</v>
      </c>
      <c r="AU1013" s="17" t="s">
        <v>78</v>
      </c>
    </row>
    <row r="1014" spans="1:65" s="2" customFormat="1" ht="24.15" customHeight="1">
      <c r="A1014" s="38"/>
      <c r="B1014" s="39"/>
      <c r="C1014" s="200" t="s">
        <v>1635</v>
      </c>
      <c r="D1014" s="200" t="s">
        <v>147</v>
      </c>
      <c r="E1014" s="201" t="s">
        <v>1636</v>
      </c>
      <c r="F1014" s="202" t="s">
        <v>1637</v>
      </c>
      <c r="G1014" s="203" t="s">
        <v>162</v>
      </c>
      <c r="H1014" s="204">
        <v>2.724</v>
      </c>
      <c r="I1014" s="205"/>
      <c r="J1014" s="206">
        <f>ROUND(I1014*H1014,2)</f>
        <v>0</v>
      </c>
      <c r="K1014" s="202" t="s">
        <v>151</v>
      </c>
      <c r="L1014" s="44"/>
      <c r="M1014" s="207" t="s">
        <v>19</v>
      </c>
      <c r="N1014" s="208" t="s">
        <v>40</v>
      </c>
      <c r="O1014" s="84"/>
      <c r="P1014" s="209">
        <f>O1014*H1014</f>
        <v>0</v>
      </c>
      <c r="Q1014" s="209">
        <v>0.00027</v>
      </c>
      <c r="R1014" s="209">
        <f>Q1014*H1014</f>
        <v>0.00073548</v>
      </c>
      <c r="S1014" s="209">
        <v>0</v>
      </c>
      <c r="T1014" s="210">
        <f>S1014*H1014</f>
        <v>0</v>
      </c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R1014" s="211" t="s">
        <v>242</v>
      </c>
      <c r="AT1014" s="211" t="s">
        <v>147</v>
      </c>
      <c r="AU1014" s="211" t="s">
        <v>78</v>
      </c>
      <c r="AY1014" s="17" t="s">
        <v>144</v>
      </c>
      <c r="BE1014" s="212">
        <f>IF(N1014="základní",J1014,0)</f>
        <v>0</v>
      </c>
      <c r="BF1014" s="212">
        <f>IF(N1014="snížená",J1014,0)</f>
        <v>0</v>
      </c>
      <c r="BG1014" s="212">
        <f>IF(N1014="zákl. přenesená",J1014,0)</f>
        <v>0</v>
      </c>
      <c r="BH1014" s="212">
        <f>IF(N1014="sníž. přenesená",J1014,0)</f>
        <v>0</v>
      </c>
      <c r="BI1014" s="212">
        <f>IF(N1014="nulová",J1014,0)</f>
        <v>0</v>
      </c>
      <c r="BJ1014" s="17" t="s">
        <v>74</v>
      </c>
      <c r="BK1014" s="212">
        <f>ROUND(I1014*H1014,2)</f>
        <v>0</v>
      </c>
      <c r="BL1014" s="17" t="s">
        <v>242</v>
      </c>
      <c r="BM1014" s="211" t="s">
        <v>1638</v>
      </c>
    </row>
    <row r="1015" spans="1:47" s="2" customFormat="1" ht="12">
      <c r="A1015" s="38"/>
      <c r="B1015" s="39"/>
      <c r="C1015" s="40"/>
      <c r="D1015" s="213" t="s">
        <v>153</v>
      </c>
      <c r="E1015" s="40"/>
      <c r="F1015" s="214" t="s">
        <v>1639</v>
      </c>
      <c r="G1015" s="40"/>
      <c r="H1015" s="40"/>
      <c r="I1015" s="215"/>
      <c r="J1015" s="40"/>
      <c r="K1015" s="40"/>
      <c r="L1015" s="44"/>
      <c r="M1015" s="216"/>
      <c r="N1015" s="217"/>
      <c r="O1015" s="84"/>
      <c r="P1015" s="84"/>
      <c r="Q1015" s="84"/>
      <c r="R1015" s="84"/>
      <c r="S1015" s="84"/>
      <c r="T1015" s="85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T1015" s="17" t="s">
        <v>153</v>
      </c>
      <c r="AU1015" s="17" t="s">
        <v>78</v>
      </c>
    </row>
    <row r="1016" spans="1:47" s="2" customFormat="1" ht="12">
      <c r="A1016" s="38"/>
      <c r="B1016" s="39"/>
      <c r="C1016" s="40"/>
      <c r="D1016" s="218" t="s">
        <v>155</v>
      </c>
      <c r="E1016" s="40"/>
      <c r="F1016" s="219" t="s">
        <v>1640</v>
      </c>
      <c r="G1016" s="40"/>
      <c r="H1016" s="40"/>
      <c r="I1016" s="215"/>
      <c r="J1016" s="40"/>
      <c r="K1016" s="40"/>
      <c r="L1016" s="44"/>
      <c r="M1016" s="216"/>
      <c r="N1016" s="217"/>
      <c r="O1016" s="84"/>
      <c r="P1016" s="84"/>
      <c r="Q1016" s="84"/>
      <c r="R1016" s="84"/>
      <c r="S1016" s="84"/>
      <c r="T1016" s="85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T1016" s="17" t="s">
        <v>155</v>
      </c>
      <c r="AU1016" s="17" t="s">
        <v>78</v>
      </c>
    </row>
    <row r="1017" spans="1:51" s="13" customFormat="1" ht="12">
      <c r="A1017" s="13"/>
      <c r="B1017" s="220"/>
      <c r="C1017" s="221"/>
      <c r="D1017" s="213" t="s">
        <v>157</v>
      </c>
      <c r="E1017" s="222" t="s">
        <v>19</v>
      </c>
      <c r="F1017" s="223" t="s">
        <v>1641</v>
      </c>
      <c r="G1017" s="221"/>
      <c r="H1017" s="224">
        <v>2.724</v>
      </c>
      <c r="I1017" s="225"/>
      <c r="J1017" s="221"/>
      <c r="K1017" s="221"/>
      <c r="L1017" s="226"/>
      <c r="M1017" s="227"/>
      <c r="N1017" s="228"/>
      <c r="O1017" s="228"/>
      <c r="P1017" s="228"/>
      <c r="Q1017" s="228"/>
      <c r="R1017" s="228"/>
      <c r="S1017" s="228"/>
      <c r="T1017" s="229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0" t="s">
        <v>157</v>
      </c>
      <c r="AU1017" s="230" t="s">
        <v>78</v>
      </c>
      <c r="AV1017" s="13" t="s">
        <v>78</v>
      </c>
      <c r="AW1017" s="13" t="s">
        <v>32</v>
      </c>
      <c r="AX1017" s="13" t="s">
        <v>69</v>
      </c>
      <c r="AY1017" s="230" t="s">
        <v>144</v>
      </c>
    </row>
    <row r="1018" spans="1:65" s="2" customFormat="1" ht="24.15" customHeight="1">
      <c r="A1018" s="38"/>
      <c r="B1018" s="39"/>
      <c r="C1018" s="200" t="s">
        <v>1166</v>
      </c>
      <c r="D1018" s="200" t="s">
        <v>147</v>
      </c>
      <c r="E1018" s="201" t="s">
        <v>1642</v>
      </c>
      <c r="F1018" s="202" t="s">
        <v>1643</v>
      </c>
      <c r="G1018" s="203" t="s">
        <v>218</v>
      </c>
      <c r="H1018" s="204">
        <v>6.15</v>
      </c>
      <c r="I1018" s="205"/>
      <c r="J1018" s="206">
        <f>ROUND(I1018*H1018,2)</f>
        <v>0</v>
      </c>
      <c r="K1018" s="202" t="s">
        <v>151</v>
      </c>
      <c r="L1018" s="44"/>
      <c r="M1018" s="207" t="s">
        <v>19</v>
      </c>
      <c r="N1018" s="208" t="s">
        <v>40</v>
      </c>
      <c r="O1018" s="84"/>
      <c r="P1018" s="209">
        <f>O1018*H1018</f>
        <v>0</v>
      </c>
      <c r="Q1018" s="209">
        <v>0.00027</v>
      </c>
      <c r="R1018" s="209">
        <f>Q1018*H1018</f>
        <v>0.0016605</v>
      </c>
      <c r="S1018" s="209">
        <v>0</v>
      </c>
      <c r="T1018" s="210">
        <f>S1018*H1018</f>
        <v>0</v>
      </c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R1018" s="211" t="s">
        <v>242</v>
      </c>
      <c r="AT1018" s="211" t="s">
        <v>147</v>
      </c>
      <c r="AU1018" s="211" t="s">
        <v>78</v>
      </c>
      <c r="AY1018" s="17" t="s">
        <v>144</v>
      </c>
      <c r="BE1018" s="212">
        <f>IF(N1018="základní",J1018,0)</f>
        <v>0</v>
      </c>
      <c r="BF1018" s="212">
        <f>IF(N1018="snížená",J1018,0)</f>
        <v>0</v>
      </c>
      <c r="BG1018" s="212">
        <f>IF(N1018="zákl. přenesená",J1018,0)</f>
        <v>0</v>
      </c>
      <c r="BH1018" s="212">
        <f>IF(N1018="sníž. přenesená",J1018,0)</f>
        <v>0</v>
      </c>
      <c r="BI1018" s="212">
        <f>IF(N1018="nulová",J1018,0)</f>
        <v>0</v>
      </c>
      <c r="BJ1018" s="17" t="s">
        <v>74</v>
      </c>
      <c r="BK1018" s="212">
        <f>ROUND(I1018*H1018,2)</f>
        <v>0</v>
      </c>
      <c r="BL1018" s="17" t="s">
        <v>242</v>
      </c>
      <c r="BM1018" s="211" t="s">
        <v>1644</v>
      </c>
    </row>
    <row r="1019" spans="1:47" s="2" customFormat="1" ht="12">
      <c r="A1019" s="38"/>
      <c r="B1019" s="39"/>
      <c r="C1019" s="40"/>
      <c r="D1019" s="213" t="s">
        <v>153</v>
      </c>
      <c r="E1019" s="40"/>
      <c r="F1019" s="214" t="s">
        <v>1645</v>
      </c>
      <c r="G1019" s="40"/>
      <c r="H1019" s="40"/>
      <c r="I1019" s="215"/>
      <c r="J1019" s="40"/>
      <c r="K1019" s="40"/>
      <c r="L1019" s="44"/>
      <c r="M1019" s="216"/>
      <c r="N1019" s="217"/>
      <c r="O1019" s="84"/>
      <c r="P1019" s="84"/>
      <c r="Q1019" s="84"/>
      <c r="R1019" s="84"/>
      <c r="S1019" s="84"/>
      <c r="T1019" s="85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T1019" s="17" t="s">
        <v>153</v>
      </c>
      <c r="AU1019" s="17" t="s">
        <v>78</v>
      </c>
    </row>
    <row r="1020" spans="1:47" s="2" customFormat="1" ht="12">
      <c r="A1020" s="38"/>
      <c r="B1020" s="39"/>
      <c r="C1020" s="40"/>
      <c r="D1020" s="218" t="s">
        <v>155</v>
      </c>
      <c r="E1020" s="40"/>
      <c r="F1020" s="219" t="s">
        <v>1646</v>
      </c>
      <c r="G1020" s="40"/>
      <c r="H1020" s="40"/>
      <c r="I1020" s="215"/>
      <c r="J1020" s="40"/>
      <c r="K1020" s="40"/>
      <c r="L1020" s="44"/>
      <c r="M1020" s="216"/>
      <c r="N1020" s="217"/>
      <c r="O1020" s="84"/>
      <c r="P1020" s="84"/>
      <c r="Q1020" s="84"/>
      <c r="R1020" s="84"/>
      <c r="S1020" s="84"/>
      <c r="T1020" s="85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T1020" s="17" t="s">
        <v>155</v>
      </c>
      <c r="AU1020" s="17" t="s">
        <v>78</v>
      </c>
    </row>
    <row r="1021" spans="1:51" s="13" customFormat="1" ht="12">
      <c r="A1021" s="13"/>
      <c r="B1021" s="220"/>
      <c r="C1021" s="221"/>
      <c r="D1021" s="213" t="s">
        <v>157</v>
      </c>
      <c r="E1021" s="222" t="s">
        <v>19</v>
      </c>
      <c r="F1021" s="223" t="s">
        <v>1647</v>
      </c>
      <c r="G1021" s="221"/>
      <c r="H1021" s="224">
        <v>6.14965</v>
      </c>
      <c r="I1021" s="225"/>
      <c r="J1021" s="221"/>
      <c r="K1021" s="221"/>
      <c r="L1021" s="226"/>
      <c r="M1021" s="227"/>
      <c r="N1021" s="228"/>
      <c r="O1021" s="228"/>
      <c r="P1021" s="228"/>
      <c r="Q1021" s="228"/>
      <c r="R1021" s="228"/>
      <c r="S1021" s="228"/>
      <c r="T1021" s="229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30" t="s">
        <v>157</v>
      </c>
      <c r="AU1021" s="230" t="s">
        <v>78</v>
      </c>
      <c r="AV1021" s="13" t="s">
        <v>78</v>
      </c>
      <c r="AW1021" s="13" t="s">
        <v>32</v>
      </c>
      <c r="AX1021" s="13" t="s">
        <v>69</v>
      </c>
      <c r="AY1021" s="230" t="s">
        <v>144</v>
      </c>
    </row>
    <row r="1022" spans="1:65" s="2" customFormat="1" ht="24.15" customHeight="1">
      <c r="A1022" s="38"/>
      <c r="B1022" s="39"/>
      <c r="C1022" s="242" t="s">
        <v>1648</v>
      </c>
      <c r="D1022" s="242" t="s">
        <v>228</v>
      </c>
      <c r="E1022" s="243" t="s">
        <v>1649</v>
      </c>
      <c r="F1022" s="244" t="s">
        <v>1650</v>
      </c>
      <c r="G1022" s="245" t="s">
        <v>218</v>
      </c>
      <c r="H1022" s="246">
        <v>1</v>
      </c>
      <c r="I1022" s="247"/>
      <c r="J1022" s="248">
        <f>ROUND(I1022*H1022,2)</f>
        <v>0</v>
      </c>
      <c r="K1022" s="244" t="s">
        <v>19</v>
      </c>
      <c r="L1022" s="249"/>
      <c r="M1022" s="250" t="s">
        <v>19</v>
      </c>
      <c r="N1022" s="251" t="s">
        <v>40</v>
      </c>
      <c r="O1022" s="84"/>
      <c r="P1022" s="209">
        <f>O1022*H1022</f>
        <v>0</v>
      </c>
      <c r="Q1022" s="209">
        <v>0</v>
      </c>
      <c r="R1022" s="209">
        <f>Q1022*H1022</f>
        <v>0</v>
      </c>
      <c r="S1022" s="209">
        <v>0</v>
      </c>
      <c r="T1022" s="210">
        <f>S1022*H1022</f>
        <v>0</v>
      </c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R1022" s="211" t="s">
        <v>345</v>
      </c>
      <c r="AT1022" s="211" t="s">
        <v>228</v>
      </c>
      <c r="AU1022" s="211" t="s">
        <v>78</v>
      </c>
      <c r="AY1022" s="17" t="s">
        <v>144</v>
      </c>
      <c r="BE1022" s="212">
        <f>IF(N1022="základní",J1022,0)</f>
        <v>0</v>
      </c>
      <c r="BF1022" s="212">
        <f>IF(N1022="snížená",J1022,0)</f>
        <v>0</v>
      </c>
      <c r="BG1022" s="212">
        <f>IF(N1022="zákl. přenesená",J1022,0)</f>
        <v>0</v>
      </c>
      <c r="BH1022" s="212">
        <f>IF(N1022="sníž. přenesená",J1022,0)</f>
        <v>0</v>
      </c>
      <c r="BI1022" s="212">
        <f>IF(N1022="nulová",J1022,0)</f>
        <v>0</v>
      </c>
      <c r="BJ1022" s="17" t="s">
        <v>74</v>
      </c>
      <c r="BK1022" s="212">
        <f>ROUND(I1022*H1022,2)</f>
        <v>0</v>
      </c>
      <c r="BL1022" s="17" t="s">
        <v>242</v>
      </c>
      <c r="BM1022" s="211" t="s">
        <v>1651</v>
      </c>
    </row>
    <row r="1023" spans="1:47" s="2" customFormat="1" ht="12">
      <c r="A1023" s="38"/>
      <c r="B1023" s="39"/>
      <c r="C1023" s="40"/>
      <c r="D1023" s="213" t="s">
        <v>153</v>
      </c>
      <c r="E1023" s="40"/>
      <c r="F1023" s="214" t="s">
        <v>1650</v>
      </c>
      <c r="G1023" s="40"/>
      <c r="H1023" s="40"/>
      <c r="I1023" s="215"/>
      <c r="J1023" s="40"/>
      <c r="K1023" s="40"/>
      <c r="L1023" s="44"/>
      <c r="M1023" s="216"/>
      <c r="N1023" s="217"/>
      <c r="O1023" s="84"/>
      <c r="P1023" s="84"/>
      <c r="Q1023" s="84"/>
      <c r="R1023" s="84"/>
      <c r="S1023" s="84"/>
      <c r="T1023" s="85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T1023" s="17" t="s">
        <v>153</v>
      </c>
      <c r="AU1023" s="17" t="s">
        <v>78</v>
      </c>
    </row>
    <row r="1024" spans="1:65" s="2" customFormat="1" ht="16.5" customHeight="1">
      <c r="A1024" s="38"/>
      <c r="B1024" s="39"/>
      <c r="C1024" s="242" t="s">
        <v>1172</v>
      </c>
      <c r="D1024" s="242" t="s">
        <v>228</v>
      </c>
      <c r="E1024" s="243" t="s">
        <v>1652</v>
      </c>
      <c r="F1024" s="244" t="s">
        <v>1653</v>
      </c>
      <c r="G1024" s="245" t="s">
        <v>218</v>
      </c>
      <c r="H1024" s="246">
        <v>1</v>
      </c>
      <c r="I1024" s="247"/>
      <c r="J1024" s="248">
        <f>ROUND(I1024*H1024,2)</f>
        <v>0</v>
      </c>
      <c r="K1024" s="244" t="s">
        <v>19</v>
      </c>
      <c r="L1024" s="249"/>
      <c r="M1024" s="250" t="s">
        <v>19</v>
      </c>
      <c r="N1024" s="251" t="s">
        <v>40</v>
      </c>
      <c r="O1024" s="84"/>
      <c r="P1024" s="209">
        <f>O1024*H1024</f>
        <v>0</v>
      </c>
      <c r="Q1024" s="209">
        <v>0.036</v>
      </c>
      <c r="R1024" s="209">
        <f>Q1024*H1024</f>
        <v>0.036</v>
      </c>
      <c r="S1024" s="209">
        <v>0</v>
      </c>
      <c r="T1024" s="210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11" t="s">
        <v>345</v>
      </c>
      <c r="AT1024" s="211" t="s">
        <v>228</v>
      </c>
      <c r="AU1024" s="211" t="s">
        <v>78</v>
      </c>
      <c r="AY1024" s="17" t="s">
        <v>144</v>
      </c>
      <c r="BE1024" s="212">
        <f>IF(N1024="základní",J1024,0)</f>
        <v>0</v>
      </c>
      <c r="BF1024" s="212">
        <f>IF(N1024="snížená",J1024,0)</f>
        <v>0</v>
      </c>
      <c r="BG1024" s="212">
        <f>IF(N1024="zákl. přenesená",J1024,0)</f>
        <v>0</v>
      </c>
      <c r="BH1024" s="212">
        <f>IF(N1024="sníž. přenesená",J1024,0)</f>
        <v>0</v>
      </c>
      <c r="BI1024" s="212">
        <f>IF(N1024="nulová",J1024,0)</f>
        <v>0</v>
      </c>
      <c r="BJ1024" s="17" t="s">
        <v>74</v>
      </c>
      <c r="BK1024" s="212">
        <f>ROUND(I1024*H1024,2)</f>
        <v>0</v>
      </c>
      <c r="BL1024" s="17" t="s">
        <v>242</v>
      </c>
      <c r="BM1024" s="211" t="s">
        <v>1654</v>
      </c>
    </row>
    <row r="1025" spans="1:47" s="2" customFormat="1" ht="12">
      <c r="A1025" s="38"/>
      <c r="B1025" s="39"/>
      <c r="C1025" s="40"/>
      <c r="D1025" s="213" t="s">
        <v>153</v>
      </c>
      <c r="E1025" s="40"/>
      <c r="F1025" s="214" t="s">
        <v>1653</v>
      </c>
      <c r="G1025" s="40"/>
      <c r="H1025" s="40"/>
      <c r="I1025" s="215"/>
      <c r="J1025" s="40"/>
      <c r="K1025" s="40"/>
      <c r="L1025" s="44"/>
      <c r="M1025" s="216"/>
      <c r="N1025" s="217"/>
      <c r="O1025" s="84"/>
      <c r="P1025" s="84"/>
      <c r="Q1025" s="84"/>
      <c r="R1025" s="84"/>
      <c r="S1025" s="84"/>
      <c r="T1025" s="85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T1025" s="17" t="s">
        <v>153</v>
      </c>
      <c r="AU1025" s="17" t="s">
        <v>78</v>
      </c>
    </row>
    <row r="1026" spans="1:65" s="2" customFormat="1" ht="16.5" customHeight="1">
      <c r="A1026" s="38"/>
      <c r="B1026" s="39"/>
      <c r="C1026" s="242" t="s">
        <v>1655</v>
      </c>
      <c r="D1026" s="242" t="s">
        <v>228</v>
      </c>
      <c r="E1026" s="243" t="s">
        <v>1656</v>
      </c>
      <c r="F1026" s="244" t="s">
        <v>1657</v>
      </c>
      <c r="G1026" s="245" t="s">
        <v>218</v>
      </c>
      <c r="H1026" s="246">
        <v>1</v>
      </c>
      <c r="I1026" s="247"/>
      <c r="J1026" s="248">
        <f>ROUND(I1026*H1026,2)</f>
        <v>0</v>
      </c>
      <c r="K1026" s="244" t="s">
        <v>19</v>
      </c>
      <c r="L1026" s="249"/>
      <c r="M1026" s="250" t="s">
        <v>19</v>
      </c>
      <c r="N1026" s="251" t="s">
        <v>40</v>
      </c>
      <c r="O1026" s="84"/>
      <c r="P1026" s="209">
        <f>O1026*H1026</f>
        <v>0</v>
      </c>
      <c r="Q1026" s="209">
        <v>0.055</v>
      </c>
      <c r="R1026" s="209">
        <f>Q1026*H1026</f>
        <v>0.055</v>
      </c>
      <c r="S1026" s="209">
        <v>0</v>
      </c>
      <c r="T1026" s="210">
        <f>S1026*H1026</f>
        <v>0</v>
      </c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R1026" s="211" t="s">
        <v>345</v>
      </c>
      <c r="AT1026" s="211" t="s">
        <v>228</v>
      </c>
      <c r="AU1026" s="211" t="s">
        <v>78</v>
      </c>
      <c r="AY1026" s="17" t="s">
        <v>144</v>
      </c>
      <c r="BE1026" s="212">
        <f>IF(N1026="základní",J1026,0)</f>
        <v>0</v>
      </c>
      <c r="BF1026" s="212">
        <f>IF(N1026="snížená",J1026,0)</f>
        <v>0</v>
      </c>
      <c r="BG1026" s="212">
        <f>IF(N1026="zákl. přenesená",J1026,0)</f>
        <v>0</v>
      </c>
      <c r="BH1026" s="212">
        <f>IF(N1026="sníž. přenesená",J1026,0)</f>
        <v>0</v>
      </c>
      <c r="BI1026" s="212">
        <f>IF(N1026="nulová",J1026,0)</f>
        <v>0</v>
      </c>
      <c r="BJ1026" s="17" t="s">
        <v>74</v>
      </c>
      <c r="BK1026" s="212">
        <f>ROUND(I1026*H1026,2)</f>
        <v>0</v>
      </c>
      <c r="BL1026" s="17" t="s">
        <v>242</v>
      </c>
      <c r="BM1026" s="211" t="s">
        <v>1658</v>
      </c>
    </row>
    <row r="1027" spans="1:47" s="2" customFormat="1" ht="12">
      <c r="A1027" s="38"/>
      <c r="B1027" s="39"/>
      <c r="C1027" s="40"/>
      <c r="D1027" s="213" t="s">
        <v>153</v>
      </c>
      <c r="E1027" s="40"/>
      <c r="F1027" s="214" t="s">
        <v>1657</v>
      </c>
      <c r="G1027" s="40"/>
      <c r="H1027" s="40"/>
      <c r="I1027" s="215"/>
      <c r="J1027" s="40"/>
      <c r="K1027" s="40"/>
      <c r="L1027" s="44"/>
      <c r="M1027" s="216"/>
      <c r="N1027" s="217"/>
      <c r="O1027" s="84"/>
      <c r="P1027" s="84"/>
      <c r="Q1027" s="84"/>
      <c r="R1027" s="84"/>
      <c r="S1027" s="84"/>
      <c r="T1027" s="85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T1027" s="17" t="s">
        <v>153</v>
      </c>
      <c r="AU1027" s="17" t="s">
        <v>78</v>
      </c>
    </row>
    <row r="1028" spans="1:65" s="2" customFormat="1" ht="16.5" customHeight="1">
      <c r="A1028" s="38"/>
      <c r="B1028" s="39"/>
      <c r="C1028" s="242" t="s">
        <v>1176</v>
      </c>
      <c r="D1028" s="242" t="s">
        <v>228</v>
      </c>
      <c r="E1028" s="243" t="s">
        <v>1659</v>
      </c>
      <c r="F1028" s="244" t="s">
        <v>1660</v>
      </c>
      <c r="G1028" s="245" t="s">
        <v>218</v>
      </c>
      <c r="H1028" s="246">
        <v>1</v>
      </c>
      <c r="I1028" s="247"/>
      <c r="J1028" s="248">
        <f>ROUND(I1028*H1028,2)</f>
        <v>0</v>
      </c>
      <c r="K1028" s="244" t="s">
        <v>19</v>
      </c>
      <c r="L1028" s="249"/>
      <c r="M1028" s="250" t="s">
        <v>19</v>
      </c>
      <c r="N1028" s="251" t="s">
        <v>40</v>
      </c>
      <c r="O1028" s="84"/>
      <c r="P1028" s="209">
        <f>O1028*H1028</f>
        <v>0</v>
      </c>
      <c r="Q1028" s="209">
        <v>0.013</v>
      </c>
      <c r="R1028" s="209">
        <f>Q1028*H1028</f>
        <v>0.013</v>
      </c>
      <c r="S1028" s="209">
        <v>0</v>
      </c>
      <c r="T1028" s="210">
        <f>S1028*H1028</f>
        <v>0</v>
      </c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R1028" s="211" t="s">
        <v>345</v>
      </c>
      <c r="AT1028" s="211" t="s">
        <v>228</v>
      </c>
      <c r="AU1028" s="211" t="s">
        <v>78</v>
      </c>
      <c r="AY1028" s="17" t="s">
        <v>144</v>
      </c>
      <c r="BE1028" s="212">
        <f>IF(N1028="základní",J1028,0)</f>
        <v>0</v>
      </c>
      <c r="BF1028" s="212">
        <f>IF(N1028="snížená",J1028,0)</f>
        <v>0</v>
      </c>
      <c r="BG1028" s="212">
        <f>IF(N1028="zákl. přenesená",J1028,0)</f>
        <v>0</v>
      </c>
      <c r="BH1028" s="212">
        <f>IF(N1028="sníž. přenesená",J1028,0)</f>
        <v>0</v>
      </c>
      <c r="BI1028" s="212">
        <f>IF(N1028="nulová",J1028,0)</f>
        <v>0</v>
      </c>
      <c r="BJ1028" s="17" t="s">
        <v>74</v>
      </c>
      <c r="BK1028" s="212">
        <f>ROUND(I1028*H1028,2)</f>
        <v>0</v>
      </c>
      <c r="BL1028" s="17" t="s">
        <v>242</v>
      </c>
      <c r="BM1028" s="211" t="s">
        <v>1661</v>
      </c>
    </row>
    <row r="1029" spans="1:47" s="2" customFormat="1" ht="12">
      <c r="A1029" s="38"/>
      <c r="B1029" s="39"/>
      <c r="C1029" s="40"/>
      <c r="D1029" s="213" t="s">
        <v>153</v>
      </c>
      <c r="E1029" s="40"/>
      <c r="F1029" s="214" t="s">
        <v>1660</v>
      </c>
      <c r="G1029" s="40"/>
      <c r="H1029" s="40"/>
      <c r="I1029" s="215"/>
      <c r="J1029" s="40"/>
      <c r="K1029" s="40"/>
      <c r="L1029" s="44"/>
      <c r="M1029" s="216"/>
      <c r="N1029" s="217"/>
      <c r="O1029" s="84"/>
      <c r="P1029" s="84"/>
      <c r="Q1029" s="84"/>
      <c r="R1029" s="84"/>
      <c r="S1029" s="84"/>
      <c r="T1029" s="85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T1029" s="17" t="s">
        <v>153</v>
      </c>
      <c r="AU1029" s="17" t="s">
        <v>78</v>
      </c>
    </row>
    <row r="1030" spans="1:65" s="2" customFormat="1" ht="16.5" customHeight="1">
      <c r="A1030" s="38"/>
      <c r="B1030" s="39"/>
      <c r="C1030" s="242" t="s">
        <v>1662</v>
      </c>
      <c r="D1030" s="242" t="s">
        <v>228</v>
      </c>
      <c r="E1030" s="243" t="s">
        <v>1663</v>
      </c>
      <c r="F1030" s="244" t="s">
        <v>1664</v>
      </c>
      <c r="G1030" s="245" t="s">
        <v>218</v>
      </c>
      <c r="H1030" s="246">
        <v>1</v>
      </c>
      <c r="I1030" s="247"/>
      <c r="J1030" s="248">
        <f>ROUND(I1030*H1030,2)</f>
        <v>0</v>
      </c>
      <c r="K1030" s="244" t="s">
        <v>19</v>
      </c>
      <c r="L1030" s="249"/>
      <c r="M1030" s="250" t="s">
        <v>19</v>
      </c>
      <c r="N1030" s="251" t="s">
        <v>40</v>
      </c>
      <c r="O1030" s="84"/>
      <c r="P1030" s="209">
        <f>O1030*H1030</f>
        <v>0</v>
      </c>
      <c r="Q1030" s="209">
        <v>0.019</v>
      </c>
      <c r="R1030" s="209">
        <f>Q1030*H1030</f>
        <v>0.019</v>
      </c>
      <c r="S1030" s="209">
        <v>0</v>
      </c>
      <c r="T1030" s="210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11" t="s">
        <v>345</v>
      </c>
      <c r="AT1030" s="211" t="s">
        <v>228</v>
      </c>
      <c r="AU1030" s="211" t="s">
        <v>78</v>
      </c>
      <c r="AY1030" s="17" t="s">
        <v>144</v>
      </c>
      <c r="BE1030" s="212">
        <f>IF(N1030="základní",J1030,0)</f>
        <v>0</v>
      </c>
      <c r="BF1030" s="212">
        <f>IF(N1030="snížená",J1030,0)</f>
        <v>0</v>
      </c>
      <c r="BG1030" s="212">
        <f>IF(N1030="zákl. přenesená",J1030,0)</f>
        <v>0</v>
      </c>
      <c r="BH1030" s="212">
        <f>IF(N1030="sníž. přenesená",J1030,0)</f>
        <v>0</v>
      </c>
      <c r="BI1030" s="212">
        <f>IF(N1030="nulová",J1030,0)</f>
        <v>0</v>
      </c>
      <c r="BJ1030" s="17" t="s">
        <v>74</v>
      </c>
      <c r="BK1030" s="212">
        <f>ROUND(I1030*H1030,2)</f>
        <v>0</v>
      </c>
      <c r="BL1030" s="17" t="s">
        <v>242</v>
      </c>
      <c r="BM1030" s="211" t="s">
        <v>1665</v>
      </c>
    </row>
    <row r="1031" spans="1:47" s="2" customFormat="1" ht="12">
      <c r="A1031" s="38"/>
      <c r="B1031" s="39"/>
      <c r="C1031" s="40"/>
      <c r="D1031" s="213" t="s">
        <v>153</v>
      </c>
      <c r="E1031" s="40"/>
      <c r="F1031" s="214" t="s">
        <v>1664</v>
      </c>
      <c r="G1031" s="40"/>
      <c r="H1031" s="40"/>
      <c r="I1031" s="215"/>
      <c r="J1031" s="40"/>
      <c r="K1031" s="40"/>
      <c r="L1031" s="44"/>
      <c r="M1031" s="216"/>
      <c r="N1031" s="217"/>
      <c r="O1031" s="84"/>
      <c r="P1031" s="84"/>
      <c r="Q1031" s="84"/>
      <c r="R1031" s="84"/>
      <c r="S1031" s="84"/>
      <c r="T1031" s="85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T1031" s="17" t="s">
        <v>153</v>
      </c>
      <c r="AU1031" s="17" t="s">
        <v>78</v>
      </c>
    </row>
    <row r="1032" spans="1:65" s="2" customFormat="1" ht="16.5" customHeight="1">
      <c r="A1032" s="38"/>
      <c r="B1032" s="39"/>
      <c r="C1032" s="242" t="s">
        <v>1177</v>
      </c>
      <c r="D1032" s="242" t="s">
        <v>228</v>
      </c>
      <c r="E1032" s="243" t="s">
        <v>1666</v>
      </c>
      <c r="F1032" s="244" t="s">
        <v>1667</v>
      </c>
      <c r="G1032" s="245" t="s">
        <v>218</v>
      </c>
      <c r="H1032" s="246">
        <v>1</v>
      </c>
      <c r="I1032" s="247"/>
      <c r="J1032" s="248">
        <f>ROUND(I1032*H1032,2)</f>
        <v>0</v>
      </c>
      <c r="K1032" s="244" t="s">
        <v>19</v>
      </c>
      <c r="L1032" s="249"/>
      <c r="M1032" s="250" t="s">
        <v>19</v>
      </c>
      <c r="N1032" s="251" t="s">
        <v>40</v>
      </c>
      <c r="O1032" s="84"/>
      <c r="P1032" s="209">
        <f>O1032*H1032</f>
        <v>0</v>
      </c>
      <c r="Q1032" s="209">
        <v>0.038</v>
      </c>
      <c r="R1032" s="209">
        <f>Q1032*H1032</f>
        <v>0.038</v>
      </c>
      <c r="S1032" s="209">
        <v>0</v>
      </c>
      <c r="T1032" s="210">
        <f>S1032*H1032</f>
        <v>0</v>
      </c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R1032" s="211" t="s">
        <v>345</v>
      </c>
      <c r="AT1032" s="211" t="s">
        <v>228</v>
      </c>
      <c r="AU1032" s="211" t="s">
        <v>78</v>
      </c>
      <c r="AY1032" s="17" t="s">
        <v>144</v>
      </c>
      <c r="BE1032" s="212">
        <f>IF(N1032="základní",J1032,0)</f>
        <v>0</v>
      </c>
      <c r="BF1032" s="212">
        <f>IF(N1032="snížená",J1032,0)</f>
        <v>0</v>
      </c>
      <c r="BG1032" s="212">
        <f>IF(N1032="zákl. přenesená",J1032,0)</f>
        <v>0</v>
      </c>
      <c r="BH1032" s="212">
        <f>IF(N1032="sníž. přenesená",J1032,0)</f>
        <v>0</v>
      </c>
      <c r="BI1032" s="212">
        <f>IF(N1032="nulová",J1032,0)</f>
        <v>0</v>
      </c>
      <c r="BJ1032" s="17" t="s">
        <v>74</v>
      </c>
      <c r="BK1032" s="212">
        <f>ROUND(I1032*H1032,2)</f>
        <v>0</v>
      </c>
      <c r="BL1032" s="17" t="s">
        <v>242</v>
      </c>
      <c r="BM1032" s="211" t="s">
        <v>1668</v>
      </c>
    </row>
    <row r="1033" spans="1:47" s="2" customFormat="1" ht="12">
      <c r="A1033" s="38"/>
      <c r="B1033" s="39"/>
      <c r="C1033" s="40"/>
      <c r="D1033" s="213" t="s">
        <v>153</v>
      </c>
      <c r="E1033" s="40"/>
      <c r="F1033" s="214" t="s">
        <v>1667</v>
      </c>
      <c r="G1033" s="40"/>
      <c r="H1033" s="40"/>
      <c r="I1033" s="215"/>
      <c r="J1033" s="40"/>
      <c r="K1033" s="40"/>
      <c r="L1033" s="44"/>
      <c r="M1033" s="216"/>
      <c r="N1033" s="217"/>
      <c r="O1033" s="84"/>
      <c r="P1033" s="84"/>
      <c r="Q1033" s="84"/>
      <c r="R1033" s="84"/>
      <c r="S1033" s="84"/>
      <c r="T1033" s="85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T1033" s="17" t="s">
        <v>153</v>
      </c>
      <c r="AU1033" s="17" t="s">
        <v>78</v>
      </c>
    </row>
    <row r="1034" spans="1:65" s="2" customFormat="1" ht="16.5" customHeight="1">
      <c r="A1034" s="38"/>
      <c r="B1034" s="39"/>
      <c r="C1034" s="242" t="s">
        <v>1669</v>
      </c>
      <c r="D1034" s="242" t="s">
        <v>228</v>
      </c>
      <c r="E1034" s="243" t="s">
        <v>1670</v>
      </c>
      <c r="F1034" s="244" t="s">
        <v>1671</v>
      </c>
      <c r="G1034" s="245" t="s">
        <v>218</v>
      </c>
      <c r="H1034" s="246">
        <v>1</v>
      </c>
      <c r="I1034" s="247"/>
      <c r="J1034" s="248">
        <f>ROUND(I1034*H1034,2)</f>
        <v>0</v>
      </c>
      <c r="K1034" s="244" t="s">
        <v>19</v>
      </c>
      <c r="L1034" s="249"/>
      <c r="M1034" s="250" t="s">
        <v>19</v>
      </c>
      <c r="N1034" s="251" t="s">
        <v>40</v>
      </c>
      <c r="O1034" s="84"/>
      <c r="P1034" s="209">
        <f>O1034*H1034</f>
        <v>0</v>
      </c>
      <c r="Q1034" s="209">
        <v>0.037</v>
      </c>
      <c r="R1034" s="209">
        <f>Q1034*H1034</f>
        <v>0.037</v>
      </c>
      <c r="S1034" s="209">
        <v>0</v>
      </c>
      <c r="T1034" s="210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211" t="s">
        <v>345</v>
      </c>
      <c r="AT1034" s="211" t="s">
        <v>228</v>
      </c>
      <c r="AU1034" s="211" t="s">
        <v>78</v>
      </c>
      <c r="AY1034" s="17" t="s">
        <v>144</v>
      </c>
      <c r="BE1034" s="212">
        <f>IF(N1034="základní",J1034,0)</f>
        <v>0</v>
      </c>
      <c r="BF1034" s="212">
        <f>IF(N1034="snížená",J1034,0)</f>
        <v>0</v>
      </c>
      <c r="BG1034" s="212">
        <f>IF(N1034="zákl. přenesená",J1034,0)</f>
        <v>0</v>
      </c>
      <c r="BH1034" s="212">
        <f>IF(N1034="sníž. přenesená",J1034,0)</f>
        <v>0</v>
      </c>
      <c r="BI1034" s="212">
        <f>IF(N1034="nulová",J1034,0)</f>
        <v>0</v>
      </c>
      <c r="BJ1034" s="17" t="s">
        <v>74</v>
      </c>
      <c r="BK1034" s="212">
        <f>ROUND(I1034*H1034,2)</f>
        <v>0</v>
      </c>
      <c r="BL1034" s="17" t="s">
        <v>242</v>
      </c>
      <c r="BM1034" s="211" t="s">
        <v>1672</v>
      </c>
    </row>
    <row r="1035" spans="1:47" s="2" customFormat="1" ht="12">
      <c r="A1035" s="38"/>
      <c r="B1035" s="39"/>
      <c r="C1035" s="40"/>
      <c r="D1035" s="213" t="s">
        <v>153</v>
      </c>
      <c r="E1035" s="40"/>
      <c r="F1035" s="214" t="s">
        <v>1671</v>
      </c>
      <c r="G1035" s="40"/>
      <c r="H1035" s="40"/>
      <c r="I1035" s="215"/>
      <c r="J1035" s="40"/>
      <c r="K1035" s="40"/>
      <c r="L1035" s="44"/>
      <c r="M1035" s="216"/>
      <c r="N1035" s="217"/>
      <c r="O1035" s="84"/>
      <c r="P1035" s="84"/>
      <c r="Q1035" s="84"/>
      <c r="R1035" s="84"/>
      <c r="S1035" s="84"/>
      <c r="T1035" s="85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T1035" s="17" t="s">
        <v>153</v>
      </c>
      <c r="AU1035" s="17" t="s">
        <v>78</v>
      </c>
    </row>
    <row r="1036" spans="1:65" s="2" customFormat="1" ht="16.5" customHeight="1">
      <c r="A1036" s="38"/>
      <c r="B1036" s="39"/>
      <c r="C1036" s="242" t="s">
        <v>1181</v>
      </c>
      <c r="D1036" s="242" t="s">
        <v>228</v>
      </c>
      <c r="E1036" s="243" t="s">
        <v>1673</v>
      </c>
      <c r="F1036" s="244" t="s">
        <v>1674</v>
      </c>
      <c r="G1036" s="245" t="s">
        <v>218</v>
      </c>
      <c r="H1036" s="246">
        <v>2</v>
      </c>
      <c r="I1036" s="247"/>
      <c r="J1036" s="248">
        <f>ROUND(I1036*H1036,2)</f>
        <v>0</v>
      </c>
      <c r="K1036" s="244" t="s">
        <v>19</v>
      </c>
      <c r="L1036" s="249"/>
      <c r="M1036" s="250" t="s">
        <v>19</v>
      </c>
      <c r="N1036" s="251" t="s">
        <v>40</v>
      </c>
      <c r="O1036" s="84"/>
      <c r="P1036" s="209">
        <f>O1036*H1036</f>
        <v>0</v>
      </c>
      <c r="Q1036" s="209">
        <v>0.017</v>
      </c>
      <c r="R1036" s="209">
        <f>Q1036*H1036</f>
        <v>0.034</v>
      </c>
      <c r="S1036" s="209">
        <v>0</v>
      </c>
      <c r="T1036" s="210">
        <f>S1036*H1036</f>
        <v>0</v>
      </c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R1036" s="211" t="s">
        <v>345</v>
      </c>
      <c r="AT1036" s="211" t="s">
        <v>228</v>
      </c>
      <c r="AU1036" s="211" t="s">
        <v>78</v>
      </c>
      <c r="AY1036" s="17" t="s">
        <v>144</v>
      </c>
      <c r="BE1036" s="212">
        <f>IF(N1036="základní",J1036,0)</f>
        <v>0</v>
      </c>
      <c r="BF1036" s="212">
        <f>IF(N1036="snížená",J1036,0)</f>
        <v>0</v>
      </c>
      <c r="BG1036" s="212">
        <f>IF(N1036="zákl. přenesená",J1036,0)</f>
        <v>0</v>
      </c>
      <c r="BH1036" s="212">
        <f>IF(N1036="sníž. přenesená",J1036,0)</f>
        <v>0</v>
      </c>
      <c r="BI1036" s="212">
        <f>IF(N1036="nulová",J1036,0)</f>
        <v>0</v>
      </c>
      <c r="BJ1036" s="17" t="s">
        <v>74</v>
      </c>
      <c r="BK1036" s="212">
        <f>ROUND(I1036*H1036,2)</f>
        <v>0</v>
      </c>
      <c r="BL1036" s="17" t="s">
        <v>242</v>
      </c>
      <c r="BM1036" s="211" t="s">
        <v>1675</v>
      </c>
    </row>
    <row r="1037" spans="1:47" s="2" customFormat="1" ht="12">
      <c r="A1037" s="38"/>
      <c r="B1037" s="39"/>
      <c r="C1037" s="40"/>
      <c r="D1037" s="213" t="s">
        <v>153</v>
      </c>
      <c r="E1037" s="40"/>
      <c r="F1037" s="214" t="s">
        <v>1674</v>
      </c>
      <c r="G1037" s="40"/>
      <c r="H1037" s="40"/>
      <c r="I1037" s="215"/>
      <c r="J1037" s="40"/>
      <c r="K1037" s="40"/>
      <c r="L1037" s="44"/>
      <c r="M1037" s="216"/>
      <c r="N1037" s="217"/>
      <c r="O1037" s="84"/>
      <c r="P1037" s="84"/>
      <c r="Q1037" s="84"/>
      <c r="R1037" s="84"/>
      <c r="S1037" s="84"/>
      <c r="T1037" s="85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T1037" s="17" t="s">
        <v>153</v>
      </c>
      <c r="AU1037" s="17" t="s">
        <v>78</v>
      </c>
    </row>
    <row r="1038" spans="1:65" s="2" customFormat="1" ht="16.5" customHeight="1">
      <c r="A1038" s="38"/>
      <c r="B1038" s="39"/>
      <c r="C1038" s="242" t="s">
        <v>1676</v>
      </c>
      <c r="D1038" s="242" t="s">
        <v>228</v>
      </c>
      <c r="E1038" s="243" t="s">
        <v>1677</v>
      </c>
      <c r="F1038" s="244" t="s">
        <v>1678</v>
      </c>
      <c r="G1038" s="245" t="s">
        <v>218</v>
      </c>
      <c r="H1038" s="246">
        <v>1</v>
      </c>
      <c r="I1038" s="247"/>
      <c r="J1038" s="248">
        <f>ROUND(I1038*H1038,2)</f>
        <v>0</v>
      </c>
      <c r="K1038" s="244" t="s">
        <v>19</v>
      </c>
      <c r="L1038" s="249"/>
      <c r="M1038" s="250" t="s">
        <v>19</v>
      </c>
      <c r="N1038" s="251" t="s">
        <v>40</v>
      </c>
      <c r="O1038" s="84"/>
      <c r="P1038" s="209">
        <f>O1038*H1038</f>
        <v>0</v>
      </c>
      <c r="Q1038" s="209">
        <v>0.019</v>
      </c>
      <c r="R1038" s="209">
        <f>Q1038*H1038</f>
        <v>0.019</v>
      </c>
      <c r="S1038" s="209">
        <v>0</v>
      </c>
      <c r="T1038" s="210">
        <f>S1038*H1038</f>
        <v>0</v>
      </c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R1038" s="211" t="s">
        <v>345</v>
      </c>
      <c r="AT1038" s="211" t="s">
        <v>228</v>
      </c>
      <c r="AU1038" s="211" t="s">
        <v>78</v>
      </c>
      <c r="AY1038" s="17" t="s">
        <v>144</v>
      </c>
      <c r="BE1038" s="212">
        <f>IF(N1038="základní",J1038,0)</f>
        <v>0</v>
      </c>
      <c r="BF1038" s="212">
        <f>IF(N1038="snížená",J1038,0)</f>
        <v>0</v>
      </c>
      <c r="BG1038" s="212">
        <f>IF(N1038="zákl. přenesená",J1038,0)</f>
        <v>0</v>
      </c>
      <c r="BH1038" s="212">
        <f>IF(N1038="sníž. přenesená",J1038,0)</f>
        <v>0</v>
      </c>
      <c r="BI1038" s="212">
        <f>IF(N1038="nulová",J1038,0)</f>
        <v>0</v>
      </c>
      <c r="BJ1038" s="17" t="s">
        <v>74</v>
      </c>
      <c r="BK1038" s="212">
        <f>ROUND(I1038*H1038,2)</f>
        <v>0</v>
      </c>
      <c r="BL1038" s="17" t="s">
        <v>242</v>
      </c>
      <c r="BM1038" s="211" t="s">
        <v>1679</v>
      </c>
    </row>
    <row r="1039" spans="1:47" s="2" customFormat="1" ht="12">
      <c r="A1039" s="38"/>
      <c r="B1039" s="39"/>
      <c r="C1039" s="40"/>
      <c r="D1039" s="213" t="s">
        <v>153</v>
      </c>
      <c r="E1039" s="40"/>
      <c r="F1039" s="214" t="s">
        <v>1678</v>
      </c>
      <c r="G1039" s="40"/>
      <c r="H1039" s="40"/>
      <c r="I1039" s="215"/>
      <c r="J1039" s="40"/>
      <c r="K1039" s="40"/>
      <c r="L1039" s="44"/>
      <c r="M1039" s="216"/>
      <c r="N1039" s="217"/>
      <c r="O1039" s="84"/>
      <c r="P1039" s="84"/>
      <c r="Q1039" s="84"/>
      <c r="R1039" s="84"/>
      <c r="S1039" s="84"/>
      <c r="T1039" s="85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T1039" s="17" t="s">
        <v>153</v>
      </c>
      <c r="AU1039" s="17" t="s">
        <v>78</v>
      </c>
    </row>
    <row r="1040" spans="1:65" s="2" customFormat="1" ht="16.5" customHeight="1">
      <c r="A1040" s="38"/>
      <c r="B1040" s="39"/>
      <c r="C1040" s="242" t="s">
        <v>1186</v>
      </c>
      <c r="D1040" s="242" t="s">
        <v>228</v>
      </c>
      <c r="E1040" s="243" t="s">
        <v>1680</v>
      </c>
      <c r="F1040" s="244" t="s">
        <v>1681</v>
      </c>
      <c r="G1040" s="245" t="s">
        <v>218</v>
      </c>
      <c r="H1040" s="246">
        <v>1</v>
      </c>
      <c r="I1040" s="247"/>
      <c r="J1040" s="248">
        <f>ROUND(I1040*H1040,2)</f>
        <v>0</v>
      </c>
      <c r="K1040" s="244" t="s">
        <v>19</v>
      </c>
      <c r="L1040" s="249"/>
      <c r="M1040" s="250" t="s">
        <v>19</v>
      </c>
      <c r="N1040" s="251" t="s">
        <v>40</v>
      </c>
      <c r="O1040" s="84"/>
      <c r="P1040" s="209">
        <f>O1040*H1040</f>
        <v>0</v>
      </c>
      <c r="Q1040" s="209">
        <v>0.01</v>
      </c>
      <c r="R1040" s="209">
        <f>Q1040*H1040</f>
        <v>0.01</v>
      </c>
      <c r="S1040" s="209">
        <v>0</v>
      </c>
      <c r="T1040" s="210">
        <f>S1040*H1040</f>
        <v>0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11" t="s">
        <v>345</v>
      </c>
      <c r="AT1040" s="211" t="s">
        <v>228</v>
      </c>
      <c r="AU1040" s="211" t="s">
        <v>78</v>
      </c>
      <c r="AY1040" s="17" t="s">
        <v>144</v>
      </c>
      <c r="BE1040" s="212">
        <f>IF(N1040="základní",J1040,0)</f>
        <v>0</v>
      </c>
      <c r="BF1040" s="212">
        <f>IF(N1040="snížená",J1040,0)</f>
        <v>0</v>
      </c>
      <c r="BG1040" s="212">
        <f>IF(N1040="zákl. přenesená",J1040,0)</f>
        <v>0</v>
      </c>
      <c r="BH1040" s="212">
        <f>IF(N1040="sníž. přenesená",J1040,0)</f>
        <v>0</v>
      </c>
      <c r="BI1040" s="212">
        <f>IF(N1040="nulová",J1040,0)</f>
        <v>0</v>
      </c>
      <c r="BJ1040" s="17" t="s">
        <v>74</v>
      </c>
      <c r="BK1040" s="212">
        <f>ROUND(I1040*H1040,2)</f>
        <v>0</v>
      </c>
      <c r="BL1040" s="17" t="s">
        <v>242</v>
      </c>
      <c r="BM1040" s="211" t="s">
        <v>1682</v>
      </c>
    </row>
    <row r="1041" spans="1:47" s="2" customFormat="1" ht="12">
      <c r="A1041" s="38"/>
      <c r="B1041" s="39"/>
      <c r="C1041" s="40"/>
      <c r="D1041" s="213" t="s">
        <v>153</v>
      </c>
      <c r="E1041" s="40"/>
      <c r="F1041" s="214" t="s">
        <v>1681</v>
      </c>
      <c r="G1041" s="40"/>
      <c r="H1041" s="40"/>
      <c r="I1041" s="215"/>
      <c r="J1041" s="40"/>
      <c r="K1041" s="40"/>
      <c r="L1041" s="44"/>
      <c r="M1041" s="216"/>
      <c r="N1041" s="217"/>
      <c r="O1041" s="84"/>
      <c r="P1041" s="84"/>
      <c r="Q1041" s="84"/>
      <c r="R1041" s="84"/>
      <c r="S1041" s="84"/>
      <c r="T1041" s="85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T1041" s="17" t="s">
        <v>153</v>
      </c>
      <c r="AU1041" s="17" t="s">
        <v>78</v>
      </c>
    </row>
    <row r="1042" spans="1:65" s="2" customFormat="1" ht="16.5" customHeight="1">
      <c r="A1042" s="38"/>
      <c r="B1042" s="39"/>
      <c r="C1042" s="242" t="s">
        <v>1683</v>
      </c>
      <c r="D1042" s="242" t="s">
        <v>228</v>
      </c>
      <c r="E1042" s="243" t="s">
        <v>1684</v>
      </c>
      <c r="F1042" s="244" t="s">
        <v>1685</v>
      </c>
      <c r="G1042" s="245" t="s">
        <v>218</v>
      </c>
      <c r="H1042" s="246">
        <v>1</v>
      </c>
      <c r="I1042" s="247"/>
      <c r="J1042" s="248">
        <f>ROUND(I1042*H1042,2)</f>
        <v>0</v>
      </c>
      <c r="K1042" s="244" t="s">
        <v>19</v>
      </c>
      <c r="L1042" s="249"/>
      <c r="M1042" s="250" t="s">
        <v>19</v>
      </c>
      <c r="N1042" s="251" t="s">
        <v>40</v>
      </c>
      <c r="O1042" s="84"/>
      <c r="P1042" s="209">
        <f>O1042*H1042</f>
        <v>0</v>
      </c>
      <c r="Q1042" s="209">
        <v>0.018</v>
      </c>
      <c r="R1042" s="209">
        <f>Q1042*H1042</f>
        <v>0.018</v>
      </c>
      <c r="S1042" s="209">
        <v>0</v>
      </c>
      <c r="T1042" s="210">
        <f>S1042*H1042</f>
        <v>0</v>
      </c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R1042" s="211" t="s">
        <v>345</v>
      </c>
      <c r="AT1042" s="211" t="s">
        <v>228</v>
      </c>
      <c r="AU1042" s="211" t="s">
        <v>78</v>
      </c>
      <c r="AY1042" s="17" t="s">
        <v>144</v>
      </c>
      <c r="BE1042" s="212">
        <f>IF(N1042="základní",J1042,0)</f>
        <v>0</v>
      </c>
      <c r="BF1042" s="212">
        <f>IF(N1042="snížená",J1042,0)</f>
        <v>0</v>
      </c>
      <c r="BG1042" s="212">
        <f>IF(N1042="zákl. přenesená",J1042,0)</f>
        <v>0</v>
      </c>
      <c r="BH1042" s="212">
        <f>IF(N1042="sníž. přenesená",J1042,0)</f>
        <v>0</v>
      </c>
      <c r="BI1042" s="212">
        <f>IF(N1042="nulová",J1042,0)</f>
        <v>0</v>
      </c>
      <c r="BJ1042" s="17" t="s">
        <v>74</v>
      </c>
      <c r="BK1042" s="212">
        <f>ROUND(I1042*H1042,2)</f>
        <v>0</v>
      </c>
      <c r="BL1042" s="17" t="s">
        <v>242</v>
      </c>
      <c r="BM1042" s="211" t="s">
        <v>1686</v>
      </c>
    </row>
    <row r="1043" spans="1:47" s="2" customFormat="1" ht="12">
      <c r="A1043" s="38"/>
      <c r="B1043" s="39"/>
      <c r="C1043" s="40"/>
      <c r="D1043" s="213" t="s">
        <v>153</v>
      </c>
      <c r="E1043" s="40"/>
      <c r="F1043" s="214" t="s">
        <v>1685</v>
      </c>
      <c r="G1043" s="40"/>
      <c r="H1043" s="40"/>
      <c r="I1043" s="215"/>
      <c r="J1043" s="40"/>
      <c r="K1043" s="40"/>
      <c r="L1043" s="44"/>
      <c r="M1043" s="216"/>
      <c r="N1043" s="217"/>
      <c r="O1043" s="84"/>
      <c r="P1043" s="84"/>
      <c r="Q1043" s="84"/>
      <c r="R1043" s="84"/>
      <c r="S1043" s="84"/>
      <c r="T1043" s="85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T1043" s="17" t="s">
        <v>153</v>
      </c>
      <c r="AU1043" s="17" t="s">
        <v>78</v>
      </c>
    </row>
    <row r="1044" spans="1:65" s="2" customFormat="1" ht="16.5" customHeight="1">
      <c r="A1044" s="38"/>
      <c r="B1044" s="39"/>
      <c r="C1044" s="242" t="s">
        <v>1190</v>
      </c>
      <c r="D1044" s="242" t="s">
        <v>228</v>
      </c>
      <c r="E1044" s="243" t="s">
        <v>1687</v>
      </c>
      <c r="F1044" s="244" t="s">
        <v>1688</v>
      </c>
      <c r="G1044" s="245" t="s">
        <v>218</v>
      </c>
      <c r="H1044" s="246">
        <v>1</v>
      </c>
      <c r="I1044" s="247"/>
      <c r="J1044" s="248">
        <f>ROUND(I1044*H1044,2)</f>
        <v>0</v>
      </c>
      <c r="K1044" s="244" t="s">
        <v>19</v>
      </c>
      <c r="L1044" s="249"/>
      <c r="M1044" s="250" t="s">
        <v>19</v>
      </c>
      <c r="N1044" s="251" t="s">
        <v>40</v>
      </c>
      <c r="O1044" s="84"/>
      <c r="P1044" s="209">
        <f>O1044*H1044</f>
        <v>0</v>
      </c>
      <c r="Q1044" s="209">
        <v>0.006</v>
      </c>
      <c r="R1044" s="209">
        <f>Q1044*H1044</f>
        <v>0.006</v>
      </c>
      <c r="S1044" s="209">
        <v>0</v>
      </c>
      <c r="T1044" s="210">
        <f>S1044*H1044</f>
        <v>0</v>
      </c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R1044" s="211" t="s">
        <v>345</v>
      </c>
      <c r="AT1044" s="211" t="s">
        <v>228</v>
      </c>
      <c r="AU1044" s="211" t="s">
        <v>78</v>
      </c>
      <c r="AY1044" s="17" t="s">
        <v>144</v>
      </c>
      <c r="BE1044" s="212">
        <f>IF(N1044="základní",J1044,0)</f>
        <v>0</v>
      </c>
      <c r="BF1044" s="212">
        <f>IF(N1044="snížená",J1044,0)</f>
        <v>0</v>
      </c>
      <c r="BG1044" s="212">
        <f>IF(N1044="zákl. přenesená",J1044,0)</f>
        <v>0</v>
      </c>
      <c r="BH1044" s="212">
        <f>IF(N1044="sníž. přenesená",J1044,0)</f>
        <v>0</v>
      </c>
      <c r="BI1044" s="212">
        <f>IF(N1044="nulová",J1044,0)</f>
        <v>0</v>
      </c>
      <c r="BJ1044" s="17" t="s">
        <v>74</v>
      </c>
      <c r="BK1044" s="212">
        <f>ROUND(I1044*H1044,2)</f>
        <v>0</v>
      </c>
      <c r="BL1044" s="17" t="s">
        <v>242</v>
      </c>
      <c r="BM1044" s="211" t="s">
        <v>1689</v>
      </c>
    </row>
    <row r="1045" spans="1:47" s="2" customFormat="1" ht="12">
      <c r="A1045" s="38"/>
      <c r="B1045" s="39"/>
      <c r="C1045" s="40"/>
      <c r="D1045" s="213" t="s">
        <v>153</v>
      </c>
      <c r="E1045" s="40"/>
      <c r="F1045" s="214" t="s">
        <v>1688</v>
      </c>
      <c r="G1045" s="40"/>
      <c r="H1045" s="40"/>
      <c r="I1045" s="215"/>
      <c r="J1045" s="40"/>
      <c r="K1045" s="40"/>
      <c r="L1045" s="44"/>
      <c r="M1045" s="216"/>
      <c r="N1045" s="217"/>
      <c r="O1045" s="84"/>
      <c r="P1045" s="84"/>
      <c r="Q1045" s="84"/>
      <c r="R1045" s="84"/>
      <c r="S1045" s="84"/>
      <c r="T1045" s="85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T1045" s="17" t="s">
        <v>153</v>
      </c>
      <c r="AU1045" s="17" t="s">
        <v>78</v>
      </c>
    </row>
    <row r="1046" spans="1:65" s="2" customFormat="1" ht="16.5" customHeight="1">
      <c r="A1046" s="38"/>
      <c r="B1046" s="39"/>
      <c r="C1046" s="242" t="s">
        <v>1690</v>
      </c>
      <c r="D1046" s="242" t="s">
        <v>228</v>
      </c>
      <c r="E1046" s="243" t="s">
        <v>1691</v>
      </c>
      <c r="F1046" s="244" t="s">
        <v>1692</v>
      </c>
      <c r="G1046" s="245" t="s">
        <v>218</v>
      </c>
      <c r="H1046" s="246">
        <v>1</v>
      </c>
      <c r="I1046" s="247"/>
      <c r="J1046" s="248">
        <f>ROUND(I1046*H1046,2)</f>
        <v>0</v>
      </c>
      <c r="K1046" s="244" t="s">
        <v>19</v>
      </c>
      <c r="L1046" s="249"/>
      <c r="M1046" s="250" t="s">
        <v>19</v>
      </c>
      <c r="N1046" s="251" t="s">
        <v>40</v>
      </c>
      <c r="O1046" s="84"/>
      <c r="P1046" s="209">
        <f>O1046*H1046</f>
        <v>0</v>
      </c>
      <c r="Q1046" s="209">
        <v>0.026</v>
      </c>
      <c r="R1046" s="209">
        <f>Q1046*H1046</f>
        <v>0.026</v>
      </c>
      <c r="S1046" s="209">
        <v>0</v>
      </c>
      <c r="T1046" s="210">
        <f>S1046*H1046</f>
        <v>0</v>
      </c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R1046" s="211" t="s">
        <v>345</v>
      </c>
      <c r="AT1046" s="211" t="s">
        <v>228</v>
      </c>
      <c r="AU1046" s="211" t="s">
        <v>78</v>
      </c>
      <c r="AY1046" s="17" t="s">
        <v>144</v>
      </c>
      <c r="BE1046" s="212">
        <f>IF(N1046="základní",J1046,0)</f>
        <v>0</v>
      </c>
      <c r="BF1046" s="212">
        <f>IF(N1046="snížená",J1046,0)</f>
        <v>0</v>
      </c>
      <c r="BG1046" s="212">
        <f>IF(N1046="zákl. přenesená",J1046,0)</f>
        <v>0</v>
      </c>
      <c r="BH1046" s="212">
        <f>IF(N1046="sníž. přenesená",J1046,0)</f>
        <v>0</v>
      </c>
      <c r="BI1046" s="212">
        <f>IF(N1046="nulová",J1046,0)</f>
        <v>0</v>
      </c>
      <c r="BJ1046" s="17" t="s">
        <v>74</v>
      </c>
      <c r="BK1046" s="212">
        <f>ROUND(I1046*H1046,2)</f>
        <v>0</v>
      </c>
      <c r="BL1046" s="17" t="s">
        <v>242</v>
      </c>
      <c r="BM1046" s="211" t="s">
        <v>1693</v>
      </c>
    </row>
    <row r="1047" spans="1:47" s="2" customFormat="1" ht="12">
      <c r="A1047" s="38"/>
      <c r="B1047" s="39"/>
      <c r="C1047" s="40"/>
      <c r="D1047" s="213" t="s">
        <v>153</v>
      </c>
      <c r="E1047" s="40"/>
      <c r="F1047" s="214" t="s">
        <v>1692</v>
      </c>
      <c r="G1047" s="40"/>
      <c r="H1047" s="40"/>
      <c r="I1047" s="215"/>
      <c r="J1047" s="40"/>
      <c r="K1047" s="40"/>
      <c r="L1047" s="44"/>
      <c r="M1047" s="216"/>
      <c r="N1047" s="217"/>
      <c r="O1047" s="84"/>
      <c r="P1047" s="84"/>
      <c r="Q1047" s="84"/>
      <c r="R1047" s="84"/>
      <c r="S1047" s="84"/>
      <c r="T1047" s="85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T1047" s="17" t="s">
        <v>153</v>
      </c>
      <c r="AU1047" s="17" t="s">
        <v>78</v>
      </c>
    </row>
    <row r="1048" spans="1:65" s="2" customFormat="1" ht="16.5" customHeight="1">
      <c r="A1048" s="38"/>
      <c r="B1048" s="39"/>
      <c r="C1048" s="242" t="s">
        <v>1196</v>
      </c>
      <c r="D1048" s="242" t="s">
        <v>228</v>
      </c>
      <c r="E1048" s="243" t="s">
        <v>1694</v>
      </c>
      <c r="F1048" s="244" t="s">
        <v>1695</v>
      </c>
      <c r="G1048" s="245" t="s">
        <v>218</v>
      </c>
      <c r="H1048" s="246">
        <v>1</v>
      </c>
      <c r="I1048" s="247"/>
      <c r="J1048" s="248">
        <f>ROUND(I1048*H1048,2)</f>
        <v>0</v>
      </c>
      <c r="K1048" s="244" t="s">
        <v>19</v>
      </c>
      <c r="L1048" s="249"/>
      <c r="M1048" s="250" t="s">
        <v>19</v>
      </c>
      <c r="N1048" s="251" t="s">
        <v>40</v>
      </c>
      <c r="O1048" s="84"/>
      <c r="P1048" s="209">
        <f>O1048*H1048</f>
        <v>0</v>
      </c>
      <c r="Q1048" s="209">
        <v>0.039</v>
      </c>
      <c r="R1048" s="209">
        <f>Q1048*H1048</f>
        <v>0.039</v>
      </c>
      <c r="S1048" s="209">
        <v>0</v>
      </c>
      <c r="T1048" s="210">
        <f>S1048*H1048</f>
        <v>0</v>
      </c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R1048" s="211" t="s">
        <v>345</v>
      </c>
      <c r="AT1048" s="211" t="s">
        <v>228</v>
      </c>
      <c r="AU1048" s="211" t="s">
        <v>78</v>
      </c>
      <c r="AY1048" s="17" t="s">
        <v>144</v>
      </c>
      <c r="BE1048" s="212">
        <f>IF(N1048="základní",J1048,0)</f>
        <v>0</v>
      </c>
      <c r="BF1048" s="212">
        <f>IF(N1048="snížená",J1048,0)</f>
        <v>0</v>
      </c>
      <c r="BG1048" s="212">
        <f>IF(N1048="zákl. přenesená",J1048,0)</f>
        <v>0</v>
      </c>
      <c r="BH1048" s="212">
        <f>IF(N1048="sníž. přenesená",J1048,0)</f>
        <v>0</v>
      </c>
      <c r="BI1048" s="212">
        <f>IF(N1048="nulová",J1048,0)</f>
        <v>0</v>
      </c>
      <c r="BJ1048" s="17" t="s">
        <v>74</v>
      </c>
      <c r="BK1048" s="212">
        <f>ROUND(I1048*H1048,2)</f>
        <v>0</v>
      </c>
      <c r="BL1048" s="17" t="s">
        <v>242</v>
      </c>
      <c r="BM1048" s="211" t="s">
        <v>1696</v>
      </c>
    </row>
    <row r="1049" spans="1:47" s="2" customFormat="1" ht="12">
      <c r="A1049" s="38"/>
      <c r="B1049" s="39"/>
      <c r="C1049" s="40"/>
      <c r="D1049" s="213" t="s">
        <v>153</v>
      </c>
      <c r="E1049" s="40"/>
      <c r="F1049" s="214" t="s">
        <v>1695</v>
      </c>
      <c r="G1049" s="40"/>
      <c r="H1049" s="40"/>
      <c r="I1049" s="215"/>
      <c r="J1049" s="40"/>
      <c r="K1049" s="40"/>
      <c r="L1049" s="44"/>
      <c r="M1049" s="216"/>
      <c r="N1049" s="217"/>
      <c r="O1049" s="84"/>
      <c r="P1049" s="84"/>
      <c r="Q1049" s="84"/>
      <c r="R1049" s="84"/>
      <c r="S1049" s="84"/>
      <c r="T1049" s="85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T1049" s="17" t="s">
        <v>153</v>
      </c>
      <c r="AU1049" s="17" t="s">
        <v>78</v>
      </c>
    </row>
    <row r="1050" spans="1:65" s="2" customFormat="1" ht="24.15" customHeight="1">
      <c r="A1050" s="38"/>
      <c r="B1050" s="39"/>
      <c r="C1050" s="200" t="s">
        <v>1697</v>
      </c>
      <c r="D1050" s="200" t="s">
        <v>147</v>
      </c>
      <c r="E1050" s="201" t="s">
        <v>1698</v>
      </c>
      <c r="F1050" s="202" t="s">
        <v>1699</v>
      </c>
      <c r="G1050" s="203" t="s">
        <v>218</v>
      </c>
      <c r="H1050" s="204">
        <v>13</v>
      </c>
      <c r="I1050" s="205"/>
      <c r="J1050" s="206">
        <f>ROUND(I1050*H1050,2)</f>
        <v>0</v>
      </c>
      <c r="K1050" s="202" t="s">
        <v>151</v>
      </c>
      <c r="L1050" s="44"/>
      <c r="M1050" s="207" t="s">
        <v>19</v>
      </c>
      <c r="N1050" s="208" t="s">
        <v>40</v>
      </c>
      <c r="O1050" s="84"/>
      <c r="P1050" s="209">
        <f>O1050*H1050</f>
        <v>0</v>
      </c>
      <c r="Q1050" s="209">
        <v>0</v>
      </c>
      <c r="R1050" s="209">
        <f>Q1050*H1050</f>
        <v>0</v>
      </c>
      <c r="S1050" s="209">
        <v>0</v>
      </c>
      <c r="T1050" s="210">
        <f>S1050*H1050</f>
        <v>0</v>
      </c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R1050" s="211" t="s">
        <v>242</v>
      </c>
      <c r="AT1050" s="211" t="s">
        <v>147</v>
      </c>
      <c r="AU1050" s="211" t="s">
        <v>78</v>
      </c>
      <c r="AY1050" s="17" t="s">
        <v>144</v>
      </c>
      <c r="BE1050" s="212">
        <f>IF(N1050="základní",J1050,0)</f>
        <v>0</v>
      </c>
      <c r="BF1050" s="212">
        <f>IF(N1050="snížená",J1050,0)</f>
        <v>0</v>
      </c>
      <c r="BG1050" s="212">
        <f>IF(N1050="zákl. přenesená",J1050,0)</f>
        <v>0</v>
      </c>
      <c r="BH1050" s="212">
        <f>IF(N1050="sníž. přenesená",J1050,0)</f>
        <v>0</v>
      </c>
      <c r="BI1050" s="212">
        <f>IF(N1050="nulová",J1050,0)</f>
        <v>0</v>
      </c>
      <c r="BJ1050" s="17" t="s">
        <v>74</v>
      </c>
      <c r="BK1050" s="212">
        <f>ROUND(I1050*H1050,2)</f>
        <v>0</v>
      </c>
      <c r="BL1050" s="17" t="s">
        <v>242</v>
      </c>
      <c r="BM1050" s="211" t="s">
        <v>1700</v>
      </c>
    </row>
    <row r="1051" spans="1:47" s="2" customFormat="1" ht="12">
      <c r="A1051" s="38"/>
      <c r="B1051" s="39"/>
      <c r="C1051" s="40"/>
      <c r="D1051" s="213" t="s">
        <v>153</v>
      </c>
      <c r="E1051" s="40"/>
      <c r="F1051" s="214" t="s">
        <v>1701</v>
      </c>
      <c r="G1051" s="40"/>
      <c r="H1051" s="40"/>
      <c r="I1051" s="215"/>
      <c r="J1051" s="40"/>
      <c r="K1051" s="40"/>
      <c r="L1051" s="44"/>
      <c r="M1051" s="216"/>
      <c r="N1051" s="217"/>
      <c r="O1051" s="84"/>
      <c r="P1051" s="84"/>
      <c r="Q1051" s="84"/>
      <c r="R1051" s="84"/>
      <c r="S1051" s="84"/>
      <c r="T1051" s="85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T1051" s="17" t="s">
        <v>153</v>
      </c>
      <c r="AU1051" s="17" t="s">
        <v>78</v>
      </c>
    </row>
    <row r="1052" spans="1:47" s="2" customFormat="1" ht="12">
      <c r="A1052" s="38"/>
      <c r="B1052" s="39"/>
      <c r="C1052" s="40"/>
      <c r="D1052" s="218" t="s">
        <v>155</v>
      </c>
      <c r="E1052" s="40"/>
      <c r="F1052" s="219" t="s">
        <v>1702</v>
      </c>
      <c r="G1052" s="40"/>
      <c r="H1052" s="40"/>
      <c r="I1052" s="215"/>
      <c r="J1052" s="40"/>
      <c r="K1052" s="40"/>
      <c r="L1052" s="44"/>
      <c r="M1052" s="216"/>
      <c r="N1052" s="217"/>
      <c r="O1052" s="84"/>
      <c r="P1052" s="84"/>
      <c r="Q1052" s="84"/>
      <c r="R1052" s="84"/>
      <c r="S1052" s="84"/>
      <c r="T1052" s="85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T1052" s="17" t="s">
        <v>155</v>
      </c>
      <c r="AU1052" s="17" t="s">
        <v>78</v>
      </c>
    </row>
    <row r="1053" spans="1:51" s="13" customFormat="1" ht="12">
      <c r="A1053" s="13"/>
      <c r="B1053" s="220"/>
      <c r="C1053" s="221"/>
      <c r="D1053" s="213" t="s">
        <v>157</v>
      </c>
      <c r="E1053" s="222" t="s">
        <v>19</v>
      </c>
      <c r="F1053" s="223" t="s">
        <v>374</v>
      </c>
      <c r="G1053" s="221"/>
      <c r="H1053" s="224">
        <v>3</v>
      </c>
      <c r="I1053" s="225"/>
      <c r="J1053" s="221"/>
      <c r="K1053" s="221"/>
      <c r="L1053" s="226"/>
      <c r="M1053" s="227"/>
      <c r="N1053" s="228"/>
      <c r="O1053" s="228"/>
      <c r="P1053" s="228"/>
      <c r="Q1053" s="228"/>
      <c r="R1053" s="228"/>
      <c r="S1053" s="228"/>
      <c r="T1053" s="229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0" t="s">
        <v>157</v>
      </c>
      <c r="AU1053" s="230" t="s">
        <v>78</v>
      </c>
      <c r="AV1053" s="13" t="s">
        <v>78</v>
      </c>
      <c r="AW1053" s="13" t="s">
        <v>32</v>
      </c>
      <c r="AX1053" s="13" t="s">
        <v>69</v>
      </c>
      <c r="AY1053" s="230" t="s">
        <v>144</v>
      </c>
    </row>
    <row r="1054" spans="1:51" s="13" customFormat="1" ht="12">
      <c r="A1054" s="13"/>
      <c r="B1054" s="220"/>
      <c r="C1054" s="221"/>
      <c r="D1054" s="213" t="s">
        <v>157</v>
      </c>
      <c r="E1054" s="222" t="s">
        <v>19</v>
      </c>
      <c r="F1054" s="223" t="s">
        <v>375</v>
      </c>
      <c r="G1054" s="221"/>
      <c r="H1054" s="224">
        <v>4</v>
      </c>
      <c r="I1054" s="225"/>
      <c r="J1054" s="221"/>
      <c r="K1054" s="221"/>
      <c r="L1054" s="226"/>
      <c r="M1054" s="227"/>
      <c r="N1054" s="228"/>
      <c r="O1054" s="228"/>
      <c r="P1054" s="228"/>
      <c r="Q1054" s="228"/>
      <c r="R1054" s="228"/>
      <c r="S1054" s="228"/>
      <c r="T1054" s="229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30" t="s">
        <v>157</v>
      </c>
      <c r="AU1054" s="230" t="s">
        <v>78</v>
      </c>
      <c r="AV1054" s="13" t="s">
        <v>78</v>
      </c>
      <c r="AW1054" s="13" t="s">
        <v>32</v>
      </c>
      <c r="AX1054" s="13" t="s">
        <v>69</v>
      </c>
      <c r="AY1054" s="230" t="s">
        <v>144</v>
      </c>
    </row>
    <row r="1055" spans="1:51" s="13" customFormat="1" ht="12">
      <c r="A1055" s="13"/>
      <c r="B1055" s="220"/>
      <c r="C1055" s="221"/>
      <c r="D1055" s="213" t="s">
        <v>157</v>
      </c>
      <c r="E1055" s="222" t="s">
        <v>19</v>
      </c>
      <c r="F1055" s="223" t="s">
        <v>376</v>
      </c>
      <c r="G1055" s="221"/>
      <c r="H1055" s="224">
        <v>4</v>
      </c>
      <c r="I1055" s="225"/>
      <c r="J1055" s="221"/>
      <c r="K1055" s="221"/>
      <c r="L1055" s="226"/>
      <c r="M1055" s="227"/>
      <c r="N1055" s="228"/>
      <c r="O1055" s="228"/>
      <c r="P1055" s="228"/>
      <c r="Q1055" s="228"/>
      <c r="R1055" s="228"/>
      <c r="S1055" s="228"/>
      <c r="T1055" s="229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0" t="s">
        <v>157</v>
      </c>
      <c r="AU1055" s="230" t="s">
        <v>78</v>
      </c>
      <c r="AV1055" s="13" t="s">
        <v>78</v>
      </c>
      <c r="AW1055" s="13" t="s">
        <v>32</v>
      </c>
      <c r="AX1055" s="13" t="s">
        <v>69</v>
      </c>
      <c r="AY1055" s="230" t="s">
        <v>144</v>
      </c>
    </row>
    <row r="1056" spans="1:51" s="13" customFormat="1" ht="12">
      <c r="A1056" s="13"/>
      <c r="B1056" s="220"/>
      <c r="C1056" s="221"/>
      <c r="D1056" s="213" t="s">
        <v>157</v>
      </c>
      <c r="E1056" s="222" t="s">
        <v>19</v>
      </c>
      <c r="F1056" s="223" t="s">
        <v>377</v>
      </c>
      <c r="G1056" s="221"/>
      <c r="H1056" s="224">
        <v>2</v>
      </c>
      <c r="I1056" s="225"/>
      <c r="J1056" s="221"/>
      <c r="K1056" s="221"/>
      <c r="L1056" s="226"/>
      <c r="M1056" s="227"/>
      <c r="N1056" s="228"/>
      <c r="O1056" s="228"/>
      <c r="P1056" s="228"/>
      <c r="Q1056" s="228"/>
      <c r="R1056" s="228"/>
      <c r="S1056" s="228"/>
      <c r="T1056" s="229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0" t="s">
        <v>157</v>
      </c>
      <c r="AU1056" s="230" t="s">
        <v>78</v>
      </c>
      <c r="AV1056" s="13" t="s">
        <v>78</v>
      </c>
      <c r="AW1056" s="13" t="s">
        <v>32</v>
      </c>
      <c r="AX1056" s="13" t="s">
        <v>69</v>
      </c>
      <c r="AY1056" s="230" t="s">
        <v>144</v>
      </c>
    </row>
    <row r="1057" spans="1:65" s="2" customFormat="1" ht="24.15" customHeight="1">
      <c r="A1057" s="38"/>
      <c r="B1057" s="39"/>
      <c r="C1057" s="242" t="s">
        <v>1200</v>
      </c>
      <c r="D1057" s="242" t="s">
        <v>228</v>
      </c>
      <c r="E1057" s="243" t="s">
        <v>1703</v>
      </c>
      <c r="F1057" s="244" t="s">
        <v>1704</v>
      </c>
      <c r="G1057" s="245" t="s">
        <v>218</v>
      </c>
      <c r="H1057" s="246">
        <v>5</v>
      </c>
      <c r="I1057" s="247"/>
      <c r="J1057" s="248">
        <f>ROUND(I1057*H1057,2)</f>
        <v>0</v>
      </c>
      <c r="K1057" s="244" t="s">
        <v>151</v>
      </c>
      <c r="L1057" s="249"/>
      <c r="M1057" s="250" t="s">
        <v>19</v>
      </c>
      <c r="N1057" s="251" t="s">
        <v>40</v>
      </c>
      <c r="O1057" s="84"/>
      <c r="P1057" s="209">
        <f>O1057*H1057</f>
        <v>0</v>
      </c>
      <c r="Q1057" s="209">
        <v>0.018</v>
      </c>
      <c r="R1057" s="209">
        <f>Q1057*H1057</f>
        <v>0.09</v>
      </c>
      <c r="S1057" s="209">
        <v>0</v>
      </c>
      <c r="T1057" s="210">
        <f>S1057*H1057</f>
        <v>0</v>
      </c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R1057" s="211" t="s">
        <v>345</v>
      </c>
      <c r="AT1057" s="211" t="s">
        <v>228</v>
      </c>
      <c r="AU1057" s="211" t="s">
        <v>78</v>
      </c>
      <c r="AY1057" s="17" t="s">
        <v>144</v>
      </c>
      <c r="BE1057" s="212">
        <f>IF(N1057="základní",J1057,0)</f>
        <v>0</v>
      </c>
      <c r="BF1057" s="212">
        <f>IF(N1057="snížená",J1057,0)</f>
        <v>0</v>
      </c>
      <c r="BG1057" s="212">
        <f>IF(N1057="zákl. přenesená",J1057,0)</f>
        <v>0</v>
      </c>
      <c r="BH1057" s="212">
        <f>IF(N1057="sníž. přenesená",J1057,0)</f>
        <v>0</v>
      </c>
      <c r="BI1057" s="212">
        <f>IF(N1057="nulová",J1057,0)</f>
        <v>0</v>
      </c>
      <c r="BJ1057" s="17" t="s">
        <v>74</v>
      </c>
      <c r="BK1057" s="212">
        <f>ROUND(I1057*H1057,2)</f>
        <v>0</v>
      </c>
      <c r="BL1057" s="17" t="s">
        <v>242</v>
      </c>
      <c r="BM1057" s="211" t="s">
        <v>1705</v>
      </c>
    </row>
    <row r="1058" spans="1:47" s="2" customFormat="1" ht="12">
      <c r="A1058" s="38"/>
      <c r="B1058" s="39"/>
      <c r="C1058" s="40"/>
      <c r="D1058" s="213" t="s">
        <v>153</v>
      </c>
      <c r="E1058" s="40"/>
      <c r="F1058" s="214" t="s">
        <v>1704</v>
      </c>
      <c r="G1058" s="40"/>
      <c r="H1058" s="40"/>
      <c r="I1058" s="215"/>
      <c r="J1058" s="40"/>
      <c r="K1058" s="40"/>
      <c r="L1058" s="44"/>
      <c r="M1058" s="216"/>
      <c r="N1058" s="217"/>
      <c r="O1058" s="84"/>
      <c r="P1058" s="84"/>
      <c r="Q1058" s="84"/>
      <c r="R1058" s="84"/>
      <c r="S1058" s="84"/>
      <c r="T1058" s="85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T1058" s="17" t="s">
        <v>153</v>
      </c>
      <c r="AU1058" s="17" t="s">
        <v>78</v>
      </c>
    </row>
    <row r="1059" spans="1:51" s="13" customFormat="1" ht="12">
      <c r="A1059" s="13"/>
      <c r="B1059" s="220"/>
      <c r="C1059" s="221"/>
      <c r="D1059" s="213" t="s">
        <v>157</v>
      </c>
      <c r="E1059" s="222" t="s">
        <v>19</v>
      </c>
      <c r="F1059" s="223" t="s">
        <v>381</v>
      </c>
      <c r="G1059" s="221"/>
      <c r="H1059" s="224">
        <v>2</v>
      </c>
      <c r="I1059" s="225"/>
      <c r="J1059" s="221"/>
      <c r="K1059" s="221"/>
      <c r="L1059" s="226"/>
      <c r="M1059" s="227"/>
      <c r="N1059" s="228"/>
      <c r="O1059" s="228"/>
      <c r="P1059" s="228"/>
      <c r="Q1059" s="228"/>
      <c r="R1059" s="228"/>
      <c r="S1059" s="228"/>
      <c r="T1059" s="229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0" t="s">
        <v>157</v>
      </c>
      <c r="AU1059" s="230" t="s">
        <v>78</v>
      </c>
      <c r="AV1059" s="13" t="s">
        <v>78</v>
      </c>
      <c r="AW1059" s="13" t="s">
        <v>32</v>
      </c>
      <c r="AX1059" s="13" t="s">
        <v>69</v>
      </c>
      <c r="AY1059" s="230" t="s">
        <v>144</v>
      </c>
    </row>
    <row r="1060" spans="1:51" s="13" customFormat="1" ht="12">
      <c r="A1060" s="13"/>
      <c r="B1060" s="220"/>
      <c r="C1060" s="221"/>
      <c r="D1060" s="213" t="s">
        <v>157</v>
      </c>
      <c r="E1060" s="222" t="s">
        <v>19</v>
      </c>
      <c r="F1060" s="223" t="s">
        <v>382</v>
      </c>
      <c r="G1060" s="221"/>
      <c r="H1060" s="224">
        <v>1</v>
      </c>
      <c r="I1060" s="225"/>
      <c r="J1060" s="221"/>
      <c r="K1060" s="221"/>
      <c r="L1060" s="226"/>
      <c r="M1060" s="227"/>
      <c r="N1060" s="228"/>
      <c r="O1060" s="228"/>
      <c r="P1060" s="228"/>
      <c r="Q1060" s="228"/>
      <c r="R1060" s="228"/>
      <c r="S1060" s="228"/>
      <c r="T1060" s="22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30" t="s">
        <v>157</v>
      </c>
      <c r="AU1060" s="230" t="s">
        <v>78</v>
      </c>
      <c r="AV1060" s="13" t="s">
        <v>78</v>
      </c>
      <c r="AW1060" s="13" t="s">
        <v>32</v>
      </c>
      <c r="AX1060" s="13" t="s">
        <v>69</v>
      </c>
      <c r="AY1060" s="230" t="s">
        <v>144</v>
      </c>
    </row>
    <row r="1061" spans="1:51" s="13" customFormat="1" ht="12">
      <c r="A1061" s="13"/>
      <c r="B1061" s="220"/>
      <c r="C1061" s="221"/>
      <c r="D1061" s="213" t="s">
        <v>157</v>
      </c>
      <c r="E1061" s="222" t="s">
        <v>19</v>
      </c>
      <c r="F1061" s="223" t="s">
        <v>383</v>
      </c>
      <c r="G1061" s="221"/>
      <c r="H1061" s="224">
        <v>2</v>
      </c>
      <c r="I1061" s="225"/>
      <c r="J1061" s="221"/>
      <c r="K1061" s="221"/>
      <c r="L1061" s="226"/>
      <c r="M1061" s="227"/>
      <c r="N1061" s="228"/>
      <c r="O1061" s="228"/>
      <c r="P1061" s="228"/>
      <c r="Q1061" s="228"/>
      <c r="R1061" s="228"/>
      <c r="S1061" s="228"/>
      <c r="T1061" s="229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30" t="s">
        <v>157</v>
      </c>
      <c r="AU1061" s="230" t="s">
        <v>78</v>
      </c>
      <c r="AV1061" s="13" t="s">
        <v>78</v>
      </c>
      <c r="AW1061" s="13" t="s">
        <v>32</v>
      </c>
      <c r="AX1061" s="13" t="s">
        <v>69</v>
      </c>
      <c r="AY1061" s="230" t="s">
        <v>144</v>
      </c>
    </row>
    <row r="1062" spans="1:65" s="2" customFormat="1" ht="24.15" customHeight="1">
      <c r="A1062" s="38"/>
      <c r="B1062" s="39"/>
      <c r="C1062" s="242" t="s">
        <v>1706</v>
      </c>
      <c r="D1062" s="242" t="s">
        <v>228</v>
      </c>
      <c r="E1062" s="243" t="s">
        <v>1707</v>
      </c>
      <c r="F1062" s="244" t="s">
        <v>1708</v>
      </c>
      <c r="G1062" s="245" t="s">
        <v>218</v>
      </c>
      <c r="H1062" s="246">
        <v>8</v>
      </c>
      <c r="I1062" s="247"/>
      <c r="J1062" s="248">
        <f>ROUND(I1062*H1062,2)</f>
        <v>0</v>
      </c>
      <c r="K1062" s="244" t="s">
        <v>151</v>
      </c>
      <c r="L1062" s="249"/>
      <c r="M1062" s="250" t="s">
        <v>19</v>
      </c>
      <c r="N1062" s="251" t="s">
        <v>40</v>
      </c>
      <c r="O1062" s="84"/>
      <c r="P1062" s="209">
        <f>O1062*H1062</f>
        <v>0</v>
      </c>
      <c r="Q1062" s="209">
        <v>0.021</v>
      </c>
      <c r="R1062" s="209">
        <f>Q1062*H1062</f>
        <v>0.168</v>
      </c>
      <c r="S1062" s="209">
        <v>0</v>
      </c>
      <c r="T1062" s="210">
        <f>S1062*H1062</f>
        <v>0</v>
      </c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R1062" s="211" t="s">
        <v>345</v>
      </c>
      <c r="AT1062" s="211" t="s">
        <v>228</v>
      </c>
      <c r="AU1062" s="211" t="s">
        <v>78</v>
      </c>
      <c r="AY1062" s="17" t="s">
        <v>144</v>
      </c>
      <c r="BE1062" s="212">
        <f>IF(N1062="základní",J1062,0)</f>
        <v>0</v>
      </c>
      <c r="BF1062" s="212">
        <f>IF(N1062="snížená",J1062,0)</f>
        <v>0</v>
      </c>
      <c r="BG1062" s="212">
        <f>IF(N1062="zákl. přenesená",J1062,0)</f>
        <v>0</v>
      </c>
      <c r="BH1062" s="212">
        <f>IF(N1062="sníž. přenesená",J1062,0)</f>
        <v>0</v>
      </c>
      <c r="BI1062" s="212">
        <f>IF(N1062="nulová",J1062,0)</f>
        <v>0</v>
      </c>
      <c r="BJ1062" s="17" t="s">
        <v>74</v>
      </c>
      <c r="BK1062" s="212">
        <f>ROUND(I1062*H1062,2)</f>
        <v>0</v>
      </c>
      <c r="BL1062" s="17" t="s">
        <v>242</v>
      </c>
      <c r="BM1062" s="211" t="s">
        <v>1709</v>
      </c>
    </row>
    <row r="1063" spans="1:47" s="2" customFormat="1" ht="12">
      <c r="A1063" s="38"/>
      <c r="B1063" s="39"/>
      <c r="C1063" s="40"/>
      <c r="D1063" s="213" t="s">
        <v>153</v>
      </c>
      <c r="E1063" s="40"/>
      <c r="F1063" s="214" t="s">
        <v>1708</v>
      </c>
      <c r="G1063" s="40"/>
      <c r="H1063" s="40"/>
      <c r="I1063" s="215"/>
      <c r="J1063" s="40"/>
      <c r="K1063" s="40"/>
      <c r="L1063" s="44"/>
      <c r="M1063" s="216"/>
      <c r="N1063" s="217"/>
      <c r="O1063" s="84"/>
      <c r="P1063" s="84"/>
      <c r="Q1063" s="84"/>
      <c r="R1063" s="84"/>
      <c r="S1063" s="84"/>
      <c r="T1063" s="85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T1063" s="17" t="s">
        <v>153</v>
      </c>
      <c r="AU1063" s="17" t="s">
        <v>78</v>
      </c>
    </row>
    <row r="1064" spans="1:51" s="13" customFormat="1" ht="12">
      <c r="A1064" s="13"/>
      <c r="B1064" s="220"/>
      <c r="C1064" s="221"/>
      <c r="D1064" s="213" t="s">
        <v>157</v>
      </c>
      <c r="E1064" s="222" t="s">
        <v>19</v>
      </c>
      <c r="F1064" s="223" t="s">
        <v>388</v>
      </c>
      <c r="G1064" s="221"/>
      <c r="H1064" s="224">
        <v>1</v>
      </c>
      <c r="I1064" s="225"/>
      <c r="J1064" s="221"/>
      <c r="K1064" s="221"/>
      <c r="L1064" s="226"/>
      <c r="M1064" s="227"/>
      <c r="N1064" s="228"/>
      <c r="O1064" s="228"/>
      <c r="P1064" s="228"/>
      <c r="Q1064" s="228"/>
      <c r="R1064" s="228"/>
      <c r="S1064" s="228"/>
      <c r="T1064" s="229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0" t="s">
        <v>157</v>
      </c>
      <c r="AU1064" s="230" t="s">
        <v>78</v>
      </c>
      <c r="AV1064" s="13" t="s">
        <v>78</v>
      </c>
      <c r="AW1064" s="13" t="s">
        <v>32</v>
      </c>
      <c r="AX1064" s="13" t="s">
        <v>69</v>
      </c>
      <c r="AY1064" s="230" t="s">
        <v>144</v>
      </c>
    </row>
    <row r="1065" spans="1:51" s="13" customFormat="1" ht="12">
      <c r="A1065" s="13"/>
      <c r="B1065" s="220"/>
      <c r="C1065" s="221"/>
      <c r="D1065" s="213" t="s">
        <v>157</v>
      </c>
      <c r="E1065" s="222" t="s">
        <v>19</v>
      </c>
      <c r="F1065" s="223" t="s">
        <v>389</v>
      </c>
      <c r="G1065" s="221"/>
      <c r="H1065" s="224">
        <v>3</v>
      </c>
      <c r="I1065" s="225"/>
      <c r="J1065" s="221"/>
      <c r="K1065" s="221"/>
      <c r="L1065" s="226"/>
      <c r="M1065" s="227"/>
      <c r="N1065" s="228"/>
      <c r="O1065" s="228"/>
      <c r="P1065" s="228"/>
      <c r="Q1065" s="228"/>
      <c r="R1065" s="228"/>
      <c r="S1065" s="228"/>
      <c r="T1065" s="229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0" t="s">
        <v>157</v>
      </c>
      <c r="AU1065" s="230" t="s">
        <v>78</v>
      </c>
      <c r="AV1065" s="13" t="s">
        <v>78</v>
      </c>
      <c r="AW1065" s="13" t="s">
        <v>32</v>
      </c>
      <c r="AX1065" s="13" t="s">
        <v>69</v>
      </c>
      <c r="AY1065" s="230" t="s">
        <v>144</v>
      </c>
    </row>
    <row r="1066" spans="1:51" s="13" customFormat="1" ht="12">
      <c r="A1066" s="13"/>
      <c r="B1066" s="220"/>
      <c r="C1066" s="221"/>
      <c r="D1066" s="213" t="s">
        <v>157</v>
      </c>
      <c r="E1066" s="222" t="s">
        <v>19</v>
      </c>
      <c r="F1066" s="223" t="s">
        <v>383</v>
      </c>
      <c r="G1066" s="221"/>
      <c r="H1066" s="224">
        <v>2</v>
      </c>
      <c r="I1066" s="225"/>
      <c r="J1066" s="221"/>
      <c r="K1066" s="221"/>
      <c r="L1066" s="226"/>
      <c r="M1066" s="227"/>
      <c r="N1066" s="228"/>
      <c r="O1066" s="228"/>
      <c r="P1066" s="228"/>
      <c r="Q1066" s="228"/>
      <c r="R1066" s="228"/>
      <c r="S1066" s="228"/>
      <c r="T1066" s="229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30" t="s">
        <v>157</v>
      </c>
      <c r="AU1066" s="230" t="s">
        <v>78</v>
      </c>
      <c r="AV1066" s="13" t="s">
        <v>78</v>
      </c>
      <c r="AW1066" s="13" t="s">
        <v>32</v>
      </c>
      <c r="AX1066" s="13" t="s">
        <v>69</v>
      </c>
      <c r="AY1066" s="230" t="s">
        <v>144</v>
      </c>
    </row>
    <row r="1067" spans="1:51" s="13" customFormat="1" ht="12">
      <c r="A1067" s="13"/>
      <c r="B1067" s="220"/>
      <c r="C1067" s="221"/>
      <c r="D1067" s="213" t="s">
        <v>157</v>
      </c>
      <c r="E1067" s="222" t="s">
        <v>19</v>
      </c>
      <c r="F1067" s="223" t="s">
        <v>377</v>
      </c>
      <c r="G1067" s="221"/>
      <c r="H1067" s="224">
        <v>2</v>
      </c>
      <c r="I1067" s="225"/>
      <c r="J1067" s="221"/>
      <c r="K1067" s="221"/>
      <c r="L1067" s="226"/>
      <c r="M1067" s="227"/>
      <c r="N1067" s="228"/>
      <c r="O1067" s="228"/>
      <c r="P1067" s="228"/>
      <c r="Q1067" s="228"/>
      <c r="R1067" s="228"/>
      <c r="S1067" s="228"/>
      <c r="T1067" s="229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0" t="s">
        <v>157</v>
      </c>
      <c r="AU1067" s="230" t="s">
        <v>78</v>
      </c>
      <c r="AV1067" s="13" t="s">
        <v>78</v>
      </c>
      <c r="AW1067" s="13" t="s">
        <v>32</v>
      </c>
      <c r="AX1067" s="13" t="s">
        <v>69</v>
      </c>
      <c r="AY1067" s="230" t="s">
        <v>144</v>
      </c>
    </row>
    <row r="1068" spans="1:65" s="2" customFormat="1" ht="24.15" customHeight="1">
      <c r="A1068" s="38"/>
      <c r="B1068" s="39"/>
      <c r="C1068" s="200" t="s">
        <v>1204</v>
      </c>
      <c r="D1068" s="200" t="s">
        <v>147</v>
      </c>
      <c r="E1068" s="201" t="s">
        <v>1710</v>
      </c>
      <c r="F1068" s="202" t="s">
        <v>1711</v>
      </c>
      <c r="G1068" s="203" t="s">
        <v>218</v>
      </c>
      <c r="H1068" s="204">
        <v>1</v>
      </c>
      <c r="I1068" s="205"/>
      <c r="J1068" s="206">
        <f>ROUND(I1068*H1068,2)</f>
        <v>0</v>
      </c>
      <c r="K1068" s="202" t="s">
        <v>151</v>
      </c>
      <c r="L1068" s="44"/>
      <c r="M1068" s="207" t="s">
        <v>19</v>
      </c>
      <c r="N1068" s="208" t="s">
        <v>40</v>
      </c>
      <c r="O1068" s="84"/>
      <c r="P1068" s="209">
        <f>O1068*H1068</f>
        <v>0</v>
      </c>
      <c r="Q1068" s="209">
        <v>0.00092</v>
      </c>
      <c r="R1068" s="209">
        <f>Q1068*H1068</f>
        <v>0.00092</v>
      </c>
      <c r="S1068" s="209">
        <v>0</v>
      </c>
      <c r="T1068" s="210">
        <f>S1068*H1068</f>
        <v>0</v>
      </c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R1068" s="211" t="s">
        <v>242</v>
      </c>
      <c r="AT1068" s="211" t="s">
        <v>147</v>
      </c>
      <c r="AU1068" s="211" t="s">
        <v>78</v>
      </c>
      <c r="AY1068" s="17" t="s">
        <v>144</v>
      </c>
      <c r="BE1068" s="212">
        <f>IF(N1068="základní",J1068,0)</f>
        <v>0</v>
      </c>
      <c r="BF1068" s="212">
        <f>IF(N1068="snížená",J1068,0)</f>
        <v>0</v>
      </c>
      <c r="BG1068" s="212">
        <f>IF(N1068="zákl. přenesená",J1068,0)</f>
        <v>0</v>
      </c>
      <c r="BH1068" s="212">
        <f>IF(N1068="sníž. přenesená",J1068,0)</f>
        <v>0</v>
      </c>
      <c r="BI1068" s="212">
        <f>IF(N1068="nulová",J1068,0)</f>
        <v>0</v>
      </c>
      <c r="BJ1068" s="17" t="s">
        <v>74</v>
      </c>
      <c r="BK1068" s="212">
        <f>ROUND(I1068*H1068,2)</f>
        <v>0</v>
      </c>
      <c r="BL1068" s="17" t="s">
        <v>242</v>
      </c>
      <c r="BM1068" s="211" t="s">
        <v>1712</v>
      </c>
    </row>
    <row r="1069" spans="1:47" s="2" customFormat="1" ht="12">
      <c r="A1069" s="38"/>
      <c r="B1069" s="39"/>
      <c r="C1069" s="40"/>
      <c r="D1069" s="213" t="s">
        <v>153</v>
      </c>
      <c r="E1069" s="40"/>
      <c r="F1069" s="214" t="s">
        <v>1713</v>
      </c>
      <c r="G1069" s="40"/>
      <c r="H1069" s="40"/>
      <c r="I1069" s="215"/>
      <c r="J1069" s="40"/>
      <c r="K1069" s="40"/>
      <c r="L1069" s="44"/>
      <c r="M1069" s="216"/>
      <c r="N1069" s="217"/>
      <c r="O1069" s="84"/>
      <c r="P1069" s="84"/>
      <c r="Q1069" s="84"/>
      <c r="R1069" s="84"/>
      <c r="S1069" s="84"/>
      <c r="T1069" s="85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T1069" s="17" t="s">
        <v>153</v>
      </c>
      <c r="AU1069" s="17" t="s">
        <v>78</v>
      </c>
    </row>
    <row r="1070" spans="1:47" s="2" customFormat="1" ht="12">
      <c r="A1070" s="38"/>
      <c r="B1070" s="39"/>
      <c r="C1070" s="40"/>
      <c r="D1070" s="218" t="s">
        <v>155</v>
      </c>
      <c r="E1070" s="40"/>
      <c r="F1070" s="219" t="s">
        <v>1714</v>
      </c>
      <c r="G1070" s="40"/>
      <c r="H1070" s="40"/>
      <c r="I1070" s="215"/>
      <c r="J1070" s="40"/>
      <c r="K1070" s="40"/>
      <c r="L1070" s="44"/>
      <c r="M1070" s="216"/>
      <c r="N1070" s="217"/>
      <c r="O1070" s="84"/>
      <c r="P1070" s="84"/>
      <c r="Q1070" s="84"/>
      <c r="R1070" s="84"/>
      <c r="S1070" s="84"/>
      <c r="T1070" s="85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T1070" s="17" t="s">
        <v>155</v>
      </c>
      <c r="AU1070" s="17" t="s">
        <v>78</v>
      </c>
    </row>
    <row r="1071" spans="1:65" s="2" customFormat="1" ht="24.15" customHeight="1">
      <c r="A1071" s="38"/>
      <c r="B1071" s="39"/>
      <c r="C1071" s="242" t="s">
        <v>1715</v>
      </c>
      <c r="D1071" s="242" t="s">
        <v>228</v>
      </c>
      <c r="E1071" s="243" t="s">
        <v>1716</v>
      </c>
      <c r="F1071" s="244" t="s">
        <v>1717</v>
      </c>
      <c r="G1071" s="245" t="s">
        <v>218</v>
      </c>
      <c r="H1071" s="246">
        <v>1</v>
      </c>
      <c r="I1071" s="247"/>
      <c r="J1071" s="248">
        <f>ROUND(I1071*H1071,2)</f>
        <v>0</v>
      </c>
      <c r="K1071" s="244" t="s">
        <v>19</v>
      </c>
      <c r="L1071" s="249"/>
      <c r="M1071" s="250" t="s">
        <v>19</v>
      </c>
      <c r="N1071" s="251" t="s">
        <v>40</v>
      </c>
      <c r="O1071" s="84"/>
      <c r="P1071" s="209">
        <f>O1071*H1071</f>
        <v>0</v>
      </c>
      <c r="Q1071" s="209">
        <v>0.04</v>
      </c>
      <c r="R1071" s="209">
        <f>Q1071*H1071</f>
        <v>0.04</v>
      </c>
      <c r="S1071" s="209">
        <v>0</v>
      </c>
      <c r="T1071" s="210">
        <f>S1071*H1071</f>
        <v>0</v>
      </c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R1071" s="211" t="s">
        <v>345</v>
      </c>
      <c r="AT1071" s="211" t="s">
        <v>228</v>
      </c>
      <c r="AU1071" s="211" t="s">
        <v>78</v>
      </c>
      <c r="AY1071" s="17" t="s">
        <v>144</v>
      </c>
      <c r="BE1071" s="212">
        <f>IF(N1071="základní",J1071,0)</f>
        <v>0</v>
      </c>
      <c r="BF1071" s="212">
        <f>IF(N1071="snížená",J1071,0)</f>
        <v>0</v>
      </c>
      <c r="BG1071" s="212">
        <f>IF(N1071="zákl. přenesená",J1071,0)</f>
        <v>0</v>
      </c>
      <c r="BH1071" s="212">
        <f>IF(N1071="sníž. přenesená",J1071,0)</f>
        <v>0</v>
      </c>
      <c r="BI1071" s="212">
        <f>IF(N1071="nulová",J1071,0)</f>
        <v>0</v>
      </c>
      <c r="BJ1071" s="17" t="s">
        <v>74</v>
      </c>
      <c r="BK1071" s="212">
        <f>ROUND(I1071*H1071,2)</f>
        <v>0</v>
      </c>
      <c r="BL1071" s="17" t="s">
        <v>242</v>
      </c>
      <c r="BM1071" s="211" t="s">
        <v>1718</v>
      </c>
    </row>
    <row r="1072" spans="1:47" s="2" customFormat="1" ht="12">
      <c r="A1072" s="38"/>
      <c r="B1072" s="39"/>
      <c r="C1072" s="40"/>
      <c r="D1072" s="213" t="s">
        <v>153</v>
      </c>
      <c r="E1072" s="40"/>
      <c r="F1072" s="214" t="s">
        <v>1717</v>
      </c>
      <c r="G1072" s="40"/>
      <c r="H1072" s="40"/>
      <c r="I1072" s="215"/>
      <c r="J1072" s="40"/>
      <c r="K1072" s="40"/>
      <c r="L1072" s="44"/>
      <c r="M1072" s="216"/>
      <c r="N1072" s="217"/>
      <c r="O1072" s="84"/>
      <c r="P1072" s="84"/>
      <c r="Q1072" s="84"/>
      <c r="R1072" s="84"/>
      <c r="S1072" s="84"/>
      <c r="T1072" s="85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T1072" s="17" t="s">
        <v>153</v>
      </c>
      <c r="AU1072" s="17" t="s">
        <v>78</v>
      </c>
    </row>
    <row r="1073" spans="1:47" s="2" customFormat="1" ht="12">
      <c r="A1073" s="38"/>
      <c r="B1073" s="39"/>
      <c r="C1073" s="40"/>
      <c r="D1073" s="213" t="s">
        <v>436</v>
      </c>
      <c r="E1073" s="40"/>
      <c r="F1073" s="252" t="s">
        <v>1719</v>
      </c>
      <c r="G1073" s="40"/>
      <c r="H1073" s="40"/>
      <c r="I1073" s="215"/>
      <c r="J1073" s="40"/>
      <c r="K1073" s="40"/>
      <c r="L1073" s="44"/>
      <c r="M1073" s="216"/>
      <c r="N1073" s="217"/>
      <c r="O1073" s="84"/>
      <c r="P1073" s="84"/>
      <c r="Q1073" s="84"/>
      <c r="R1073" s="84"/>
      <c r="S1073" s="84"/>
      <c r="T1073" s="85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T1073" s="17" t="s">
        <v>436</v>
      </c>
      <c r="AU1073" s="17" t="s">
        <v>78</v>
      </c>
    </row>
    <row r="1074" spans="1:65" s="2" customFormat="1" ht="16.5" customHeight="1">
      <c r="A1074" s="38"/>
      <c r="B1074" s="39"/>
      <c r="C1074" s="200" t="s">
        <v>1208</v>
      </c>
      <c r="D1074" s="200" t="s">
        <v>147</v>
      </c>
      <c r="E1074" s="201" t="s">
        <v>1720</v>
      </c>
      <c r="F1074" s="202" t="s">
        <v>1721</v>
      </c>
      <c r="G1074" s="203" t="s">
        <v>218</v>
      </c>
      <c r="H1074" s="204">
        <v>13</v>
      </c>
      <c r="I1074" s="205"/>
      <c r="J1074" s="206">
        <f>ROUND(I1074*H1074,2)</f>
        <v>0</v>
      </c>
      <c r="K1074" s="202" t="s">
        <v>151</v>
      </c>
      <c r="L1074" s="44"/>
      <c r="M1074" s="207" t="s">
        <v>19</v>
      </c>
      <c r="N1074" s="208" t="s">
        <v>40</v>
      </c>
      <c r="O1074" s="84"/>
      <c r="P1074" s="209">
        <f>O1074*H1074</f>
        <v>0</v>
      </c>
      <c r="Q1074" s="209">
        <v>0</v>
      </c>
      <c r="R1074" s="209">
        <f>Q1074*H1074</f>
        <v>0</v>
      </c>
      <c r="S1074" s="209">
        <v>0</v>
      </c>
      <c r="T1074" s="210">
        <f>S1074*H1074</f>
        <v>0</v>
      </c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R1074" s="211" t="s">
        <v>242</v>
      </c>
      <c r="AT1074" s="211" t="s">
        <v>147</v>
      </c>
      <c r="AU1074" s="211" t="s">
        <v>78</v>
      </c>
      <c r="AY1074" s="17" t="s">
        <v>144</v>
      </c>
      <c r="BE1074" s="212">
        <f>IF(N1074="základní",J1074,0)</f>
        <v>0</v>
      </c>
      <c r="BF1074" s="212">
        <f>IF(N1074="snížená",J1074,0)</f>
        <v>0</v>
      </c>
      <c r="BG1074" s="212">
        <f>IF(N1074="zákl. přenesená",J1074,0)</f>
        <v>0</v>
      </c>
      <c r="BH1074" s="212">
        <f>IF(N1074="sníž. přenesená",J1074,0)</f>
        <v>0</v>
      </c>
      <c r="BI1074" s="212">
        <f>IF(N1074="nulová",J1074,0)</f>
        <v>0</v>
      </c>
      <c r="BJ1074" s="17" t="s">
        <v>74</v>
      </c>
      <c r="BK1074" s="212">
        <f>ROUND(I1074*H1074,2)</f>
        <v>0</v>
      </c>
      <c r="BL1074" s="17" t="s">
        <v>242</v>
      </c>
      <c r="BM1074" s="211" t="s">
        <v>1722</v>
      </c>
    </row>
    <row r="1075" spans="1:47" s="2" customFormat="1" ht="12">
      <c r="A1075" s="38"/>
      <c r="B1075" s="39"/>
      <c r="C1075" s="40"/>
      <c r="D1075" s="213" t="s">
        <v>153</v>
      </c>
      <c r="E1075" s="40"/>
      <c r="F1075" s="214" t="s">
        <v>1723</v>
      </c>
      <c r="G1075" s="40"/>
      <c r="H1075" s="40"/>
      <c r="I1075" s="215"/>
      <c r="J1075" s="40"/>
      <c r="K1075" s="40"/>
      <c r="L1075" s="44"/>
      <c r="M1075" s="216"/>
      <c r="N1075" s="217"/>
      <c r="O1075" s="84"/>
      <c r="P1075" s="84"/>
      <c r="Q1075" s="84"/>
      <c r="R1075" s="84"/>
      <c r="S1075" s="84"/>
      <c r="T1075" s="85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T1075" s="17" t="s">
        <v>153</v>
      </c>
      <c r="AU1075" s="17" t="s">
        <v>78</v>
      </c>
    </row>
    <row r="1076" spans="1:47" s="2" customFormat="1" ht="12">
      <c r="A1076" s="38"/>
      <c r="B1076" s="39"/>
      <c r="C1076" s="40"/>
      <c r="D1076" s="218" t="s">
        <v>155</v>
      </c>
      <c r="E1076" s="40"/>
      <c r="F1076" s="219" t="s">
        <v>1724</v>
      </c>
      <c r="G1076" s="40"/>
      <c r="H1076" s="40"/>
      <c r="I1076" s="215"/>
      <c r="J1076" s="40"/>
      <c r="K1076" s="40"/>
      <c r="L1076" s="44"/>
      <c r="M1076" s="216"/>
      <c r="N1076" s="217"/>
      <c r="O1076" s="84"/>
      <c r="P1076" s="84"/>
      <c r="Q1076" s="84"/>
      <c r="R1076" s="84"/>
      <c r="S1076" s="84"/>
      <c r="T1076" s="85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T1076" s="17" t="s">
        <v>155</v>
      </c>
      <c r="AU1076" s="17" t="s">
        <v>78</v>
      </c>
    </row>
    <row r="1077" spans="1:65" s="2" customFormat="1" ht="21.75" customHeight="1">
      <c r="A1077" s="38"/>
      <c r="B1077" s="39"/>
      <c r="C1077" s="242" t="s">
        <v>1725</v>
      </c>
      <c r="D1077" s="242" t="s">
        <v>228</v>
      </c>
      <c r="E1077" s="243" t="s">
        <v>1726</v>
      </c>
      <c r="F1077" s="244" t="s">
        <v>1727</v>
      </c>
      <c r="G1077" s="245" t="s">
        <v>218</v>
      </c>
      <c r="H1077" s="246">
        <v>10</v>
      </c>
      <c r="I1077" s="247"/>
      <c r="J1077" s="248">
        <f>ROUND(I1077*H1077,2)</f>
        <v>0</v>
      </c>
      <c r="K1077" s="244" t="s">
        <v>151</v>
      </c>
      <c r="L1077" s="249"/>
      <c r="M1077" s="250" t="s">
        <v>19</v>
      </c>
      <c r="N1077" s="251" t="s">
        <v>40</v>
      </c>
      <c r="O1077" s="84"/>
      <c r="P1077" s="209">
        <f>O1077*H1077</f>
        <v>0</v>
      </c>
      <c r="Q1077" s="209">
        <v>0.00015</v>
      </c>
      <c r="R1077" s="209">
        <f>Q1077*H1077</f>
        <v>0.0014999999999999998</v>
      </c>
      <c r="S1077" s="209">
        <v>0</v>
      </c>
      <c r="T1077" s="210">
        <f>S1077*H1077</f>
        <v>0</v>
      </c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R1077" s="211" t="s">
        <v>345</v>
      </c>
      <c r="AT1077" s="211" t="s">
        <v>228</v>
      </c>
      <c r="AU1077" s="211" t="s">
        <v>78</v>
      </c>
      <c r="AY1077" s="17" t="s">
        <v>144</v>
      </c>
      <c r="BE1077" s="212">
        <f>IF(N1077="základní",J1077,0)</f>
        <v>0</v>
      </c>
      <c r="BF1077" s="212">
        <f>IF(N1077="snížená",J1077,0)</f>
        <v>0</v>
      </c>
      <c r="BG1077" s="212">
        <f>IF(N1077="zákl. přenesená",J1077,0)</f>
        <v>0</v>
      </c>
      <c r="BH1077" s="212">
        <f>IF(N1077="sníž. přenesená",J1077,0)</f>
        <v>0</v>
      </c>
      <c r="BI1077" s="212">
        <f>IF(N1077="nulová",J1077,0)</f>
        <v>0</v>
      </c>
      <c r="BJ1077" s="17" t="s">
        <v>74</v>
      </c>
      <c r="BK1077" s="212">
        <f>ROUND(I1077*H1077,2)</f>
        <v>0</v>
      </c>
      <c r="BL1077" s="17" t="s">
        <v>242</v>
      </c>
      <c r="BM1077" s="211" t="s">
        <v>1728</v>
      </c>
    </row>
    <row r="1078" spans="1:47" s="2" customFormat="1" ht="12">
      <c r="A1078" s="38"/>
      <c r="B1078" s="39"/>
      <c r="C1078" s="40"/>
      <c r="D1078" s="213" t="s">
        <v>153</v>
      </c>
      <c r="E1078" s="40"/>
      <c r="F1078" s="214" t="s">
        <v>1727</v>
      </c>
      <c r="G1078" s="40"/>
      <c r="H1078" s="40"/>
      <c r="I1078" s="215"/>
      <c r="J1078" s="40"/>
      <c r="K1078" s="40"/>
      <c r="L1078" s="44"/>
      <c r="M1078" s="216"/>
      <c r="N1078" s="217"/>
      <c r="O1078" s="84"/>
      <c r="P1078" s="84"/>
      <c r="Q1078" s="84"/>
      <c r="R1078" s="84"/>
      <c r="S1078" s="84"/>
      <c r="T1078" s="85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T1078" s="17" t="s">
        <v>153</v>
      </c>
      <c r="AU1078" s="17" t="s">
        <v>78</v>
      </c>
    </row>
    <row r="1079" spans="1:65" s="2" customFormat="1" ht="24.15" customHeight="1">
      <c r="A1079" s="38"/>
      <c r="B1079" s="39"/>
      <c r="C1079" s="242" t="s">
        <v>1212</v>
      </c>
      <c r="D1079" s="242" t="s">
        <v>228</v>
      </c>
      <c r="E1079" s="243" t="s">
        <v>1729</v>
      </c>
      <c r="F1079" s="244" t="s">
        <v>1730</v>
      </c>
      <c r="G1079" s="245" t="s">
        <v>218</v>
      </c>
      <c r="H1079" s="246">
        <v>3</v>
      </c>
      <c r="I1079" s="247"/>
      <c r="J1079" s="248">
        <f>ROUND(I1079*H1079,2)</f>
        <v>0</v>
      </c>
      <c r="K1079" s="244" t="s">
        <v>151</v>
      </c>
      <c r="L1079" s="249"/>
      <c r="M1079" s="250" t="s">
        <v>19</v>
      </c>
      <c r="N1079" s="251" t="s">
        <v>40</v>
      </c>
      <c r="O1079" s="84"/>
      <c r="P1079" s="209">
        <f>O1079*H1079</f>
        <v>0</v>
      </c>
      <c r="Q1079" s="209">
        <v>0.00015</v>
      </c>
      <c r="R1079" s="209">
        <f>Q1079*H1079</f>
        <v>0.00045</v>
      </c>
      <c r="S1079" s="209">
        <v>0</v>
      </c>
      <c r="T1079" s="210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11" t="s">
        <v>345</v>
      </c>
      <c r="AT1079" s="211" t="s">
        <v>228</v>
      </c>
      <c r="AU1079" s="211" t="s">
        <v>78</v>
      </c>
      <c r="AY1079" s="17" t="s">
        <v>144</v>
      </c>
      <c r="BE1079" s="212">
        <f>IF(N1079="základní",J1079,0)</f>
        <v>0</v>
      </c>
      <c r="BF1079" s="212">
        <f>IF(N1079="snížená",J1079,0)</f>
        <v>0</v>
      </c>
      <c r="BG1079" s="212">
        <f>IF(N1079="zákl. přenesená",J1079,0)</f>
        <v>0</v>
      </c>
      <c r="BH1079" s="212">
        <f>IF(N1079="sníž. přenesená",J1079,0)</f>
        <v>0</v>
      </c>
      <c r="BI1079" s="212">
        <f>IF(N1079="nulová",J1079,0)</f>
        <v>0</v>
      </c>
      <c r="BJ1079" s="17" t="s">
        <v>74</v>
      </c>
      <c r="BK1079" s="212">
        <f>ROUND(I1079*H1079,2)</f>
        <v>0</v>
      </c>
      <c r="BL1079" s="17" t="s">
        <v>242</v>
      </c>
      <c r="BM1079" s="211" t="s">
        <v>1731</v>
      </c>
    </row>
    <row r="1080" spans="1:47" s="2" customFormat="1" ht="12">
      <c r="A1080" s="38"/>
      <c r="B1080" s="39"/>
      <c r="C1080" s="40"/>
      <c r="D1080" s="213" t="s">
        <v>153</v>
      </c>
      <c r="E1080" s="40"/>
      <c r="F1080" s="214" t="s">
        <v>1730</v>
      </c>
      <c r="G1080" s="40"/>
      <c r="H1080" s="40"/>
      <c r="I1080" s="215"/>
      <c r="J1080" s="40"/>
      <c r="K1080" s="40"/>
      <c r="L1080" s="44"/>
      <c r="M1080" s="216"/>
      <c r="N1080" s="217"/>
      <c r="O1080" s="84"/>
      <c r="P1080" s="84"/>
      <c r="Q1080" s="84"/>
      <c r="R1080" s="84"/>
      <c r="S1080" s="84"/>
      <c r="T1080" s="85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T1080" s="17" t="s">
        <v>153</v>
      </c>
      <c r="AU1080" s="17" t="s">
        <v>78</v>
      </c>
    </row>
    <row r="1081" spans="1:65" s="2" customFormat="1" ht="16.5" customHeight="1">
      <c r="A1081" s="38"/>
      <c r="B1081" s="39"/>
      <c r="C1081" s="242" t="s">
        <v>1732</v>
      </c>
      <c r="D1081" s="242" t="s">
        <v>228</v>
      </c>
      <c r="E1081" s="243" t="s">
        <v>1733</v>
      </c>
      <c r="F1081" s="244" t="s">
        <v>1734</v>
      </c>
      <c r="G1081" s="245" t="s">
        <v>218</v>
      </c>
      <c r="H1081" s="246">
        <v>10</v>
      </c>
      <c r="I1081" s="247"/>
      <c r="J1081" s="248">
        <f>ROUND(I1081*H1081,2)</f>
        <v>0</v>
      </c>
      <c r="K1081" s="244" t="s">
        <v>151</v>
      </c>
      <c r="L1081" s="249"/>
      <c r="M1081" s="250" t="s">
        <v>19</v>
      </c>
      <c r="N1081" s="251" t="s">
        <v>40</v>
      </c>
      <c r="O1081" s="84"/>
      <c r="P1081" s="209">
        <f>O1081*H1081</f>
        <v>0</v>
      </c>
      <c r="Q1081" s="209">
        <v>0.00015</v>
      </c>
      <c r="R1081" s="209">
        <f>Q1081*H1081</f>
        <v>0.0014999999999999998</v>
      </c>
      <c r="S1081" s="209">
        <v>0</v>
      </c>
      <c r="T1081" s="210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11" t="s">
        <v>345</v>
      </c>
      <c r="AT1081" s="211" t="s">
        <v>228</v>
      </c>
      <c r="AU1081" s="211" t="s">
        <v>78</v>
      </c>
      <c r="AY1081" s="17" t="s">
        <v>144</v>
      </c>
      <c r="BE1081" s="212">
        <f>IF(N1081="základní",J1081,0)</f>
        <v>0</v>
      </c>
      <c r="BF1081" s="212">
        <f>IF(N1081="snížená",J1081,0)</f>
        <v>0</v>
      </c>
      <c r="BG1081" s="212">
        <f>IF(N1081="zákl. přenesená",J1081,0)</f>
        <v>0</v>
      </c>
      <c r="BH1081" s="212">
        <f>IF(N1081="sníž. přenesená",J1081,0)</f>
        <v>0</v>
      </c>
      <c r="BI1081" s="212">
        <f>IF(N1081="nulová",J1081,0)</f>
        <v>0</v>
      </c>
      <c r="BJ1081" s="17" t="s">
        <v>74</v>
      </c>
      <c r="BK1081" s="212">
        <f>ROUND(I1081*H1081,2)</f>
        <v>0</v>
      </c>
      <c r="BL1081" s="17" t="s">
        <v>242</v>
      </c>
      <c r="BM1081" s="211" t="s">
        <v>1735</v>
      </c>
    </row>
    <row r="1082" spans="1:47" s="2" customFormat="1" ht="12">
      <c r="A1082" s="38"/>
      <c r="B1082" s="39"/>
      <c r="C1082" s="40"/>
      <c r="D1082" s="213" t="s">
        <v>153</v>
      </c>
      <c r="E1082" s="40"/>
      <c r="F1082" s="214" t="s">
        <v>1734</v>
      </c>
      <c r="G1082" s="40"/>
      <c r="H1082" s="40"/>
      <c r="I1082" s="215"/>
      <c r="J1082" s="40"/>
      <c r="K1082" s="40"/>
      <c r="L1082" s="44"/>
      <c r="M1082" s="216"/>
      <c r="N1082" s="217"/>
      <c r="O1082" s="84"/>
      <c r="P1082" s="84"/>
      <c r="Q1082" s="84"/>
      <c r="R1082" s="84"/>
      <c r="S1082" s="84"/>
      <c r="T1082" s="85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T1082" s="17" t="s">
        <v>153</v>
      </c>
      <c r="AU1082" s="17" t="s">
        <v>78</v>
      </c>
    </row>
    <row r="1083" spans="1:65" s="2" customFormat="1" ht="21.75" customHeight="1">
      <c r="A1083" s="38"/>
      <c r="B1083" s="39"/>
      <c r="C1083" s="200" t="s">
        <v>1218</v>
      </c>
      <c r="D1083" s="200" t="s">
        <v>147</v>
      </c>
      <c r="E1083" s="201" t="s">
        <v>1736</v>
      </c>
      <c r="F1083" s="202" t="s">
        <v>1737</v>
      </c>
      <c r="G1083" s="203" t="s">
        <v>218</v>
      </c>
      <c r="H1083" s="204">
        <v>10</v>
      </c>
      <c r="I1083" s="205"/>
      <c r="J1083" s="206">
        <f>ROUND(I1083*H1083,2)</f>
        <v>0</v>
      </c>
      <c r="K1083" s="202" t="s">
        <v>151</v>
      </c>
      <c r="L1083" s="44"/>
      <c r="M1083" s="207" t="s">
        <v>19</v>
      </c>
      <c r="N1083" s="208" t="s">
        <v>40</v>
      </c>
      <c r="O1083" s="84"/>
      <c r="P1083" s="209">
        <f>O1083*H1083</f>
        <v>0</v>
      </c>
      <c r="Q1083" s="209">
        <v>0</v>
      </c>
      <c r="R1083" s="209">
        <f>Q1083*H1083</f>
        <v>0</v>
      </c>
      <c r="S1083" s="209">
        <v>0</v>
      </c>
      <c r="T1083" s="210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11" t="s">
        <v>242</v>
      </c>
      <c r="AT1083" s="211" t="s">
        <v>147</v>
      </c>
      <c r="AU1083" s="211" t="s">
        <v>78</v>
      </c>
      <c r="AY1083" s="17" t="s">
        <v>144</v>
      </c>
      <c r="BE1083" s="212">
        <f>IF(N1083="základní",J1083,0)</f>
        <v>0</v>
      </c>
      <c r="BF1083" s="212">
        <f>IF(N1083="snížená",J1083,0)</f>
        <v>0</v>
      </c>
      <c r="BG1083" s="212">
        <f>IF(N1083="zákl. přenesená",J1083,0)</f>
        <v>0</v>
      </c>
      <c r="BH1083" s="212">
        <f>IF(N1083="sníž. přenesená",J1083,0)</f>
        <v>0</v>
      </c>
      <c r="BI1083" s="212">
        <f>IF(N1083="nulová",J1083,0)</f>
        <v>0</v>
      </c>
      <c r="BJ1083" s="17" t="s">
        <v>74</v>
      </c>
      <c r="BK1083" s="212">
        <f>ROUND(I1083*H1083,2)</f>
        <v>0</v>
      </c>
      <c r="BL1083" s="17" t="s">
        <v>242</v>
      </c>
      <c r="BM1083" s="211" t="s">
        <v>1738</v>
      </c>
    </row>
    <row r="1084" spans="1:47" s="2" customFormat="1" ht="12">
      <c r="A1084" s="38"/>
      <c r="B1084" s="39"/>
      <c r="C1084" s="40"/>
      <c r="D1084" s="213" t="s">
        <v>153</v>
      </c>
      <c r="E1084" s="40"/>
      <c r="F1084" s="214" t="s">
        <v>1739</v>
      </c>
      <c r="G1084" s="40"/>
      <c r="H1084" s="40"/>
      <c r="I1084" s="215"/>
      <c r="J1084" s="40"/>
      <c r="K1084" s="40"/>
      <c r="L1084" s="44"/>
      <c r="M1084" s="216"/>
      <c r="N1084" s="217"/>
      <c r="O1084" s="84"/>
      <c r="P1084" s="84"/>
      <c r="Q1084" s="84"/>
      <c r="R1084" s="84"/>
      <c r="S1084" s="84"/>
      <c r="T1084" s="85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T1084" s="17" t="s">
        <v>153</v>
      </c>
      <c r="AU1084" s="17" t="s">
        <v>78</v>
      </c>
    </row>
    <row r="1085" spans="1:47" s="2" customFormat="1" ht="12">
      <c r="A1085" s="38"/>
      <c r="B1085" s="39"/>
      <c r="C1085" s="40"/>
      <c r="D1085" s="218" t="s">
        <v>155</v>
      </c>
      <c r="E1085" s="40"/>
      <c r="F1085" s="219" t="s">
        <v>1740</v>
      </c>
      <c r="G1085" s="40"/>
      <c r="H1085" s="40"/>
      <c r="I1085" s="215"/>
      <c r="J1085" s="40"/>
      <c r="K1085" s="40"/>
      <c r="L1085" s="44"/>
      <c r="M1085" s="216"/>
      <c r="N1085" s="217"/>
      <c r="O1085" s="84"/>
      <c r="P1085" s="84"/>
      <c r="Q1085" s="84"/>
      <c r="R1085" s="84"/>
      <c r="S1085" s="84"/>
      <c r="T1085" s="85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T1085" s="17" t="s">
        <v>155</v>
      </c>
      <c r="AU1085" s="17" t="s">
        <v>78</v>
      </c>
    </row>
    <row r="1086" spans="1:65" s="2" customFormat="1" ht="16.5" customHeight="1">
      <c r="A1086" s="38"/>
      <c r="B1086" s="39"/>
      <c r="C1086" s="242" t="s">
        <v>1741</v>
      </c>
      <c r="D1086" s="242" t="s">
        <v>228</v>
      </c>
      <c r="E1086" s="243" t="s">
        <v>1742</v>
      </c>
      <c r="F1086" s="244" t="s">
        <v>1743</v>
      </c>
      <c r="G1086" s="245" t="s">
        <v>218</v>
      </c>
      <c r="H1086" s="246">
        <v>10</v>
      </c>
      <c r="I1086" s="247"/>
      <c r="J1086" s="248">
        <f>ROUND(I1086*H1086,2)</f>
        <v>0</v>
      </c>
      <c r="K1086" s="244" t="s">
        <v>151</v>
      </c>
      <c r="L1086" s="249"/>
      <c r="M1086" s="250" t="s">
        <v>19</v>
      </c>
      <c r="N1086" s="251" t="s">
        <v>40</v>
      </c>
      <c r="O1086" s="84"/>
      <c r="P1086" s="209">
        <f>O1086*H1086</f>
        <v>0</v>
      </c>
      <c r="Q1086" s="209">
        <v>0.0022</v>
      </c>
      <c r="R1086" s="209">
        <f>Q1086*H1086</f>
        <v>0.022000000000000002</v>
      </c>
      <c r="S1086" s="209">
        <v>0</v>
      </c>
      <c r="T1086" s="210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11" t="s">
        <v>345</v>
      </c>
      <c r="AT1086" s="211" t="s">
        <v>228</v>
      </c>
      <c r="AU1086" s="211" t="s">
        <v>78</v>
      </c>
      <c r="AY1086" s="17" t="s">
        <v>144</v>
      </c>
      <c r="BE1086" s="212">
        <f>IF(N1086="základní",J1086,0)</f>
        <v>0</v>
      </c>
      <c r="BF1086" s="212">
        <f>IF(N1086="snížená",J1086,0)</f>
        <v>0</v>
      </c>
      <c r="BG1086" s="212">
        <f>IF(N1086="zákl. přenesená",J1086,0)</f>
        <v>0</v>
      </c>
      <c r="BH1086" s="212">
        <f>IF(N1086="sníž. přenesená",J1086,0)</f>
        <v>0</v>
      </c>
      <c r="BI1086" s="212">
        <f>IF(N1086="nulová",J1086,0)</f>
        <v>0</v>
      </c>
      <c r="BJ1086" s="17" t="s">
        <v>74</v>
      </c>
      <c r="BK1086" s="212">
        <f>ROUND(I1086*H1086,2)</f>
        <v>0</v>
      </c>
      <c r="BL1086" s="17" t="s">
        <v>242</v>
      </c>
      <c r="BM1086" s="211" t="s">
        <v>1744</v>
      </c>
    </row>
    <row r="1087" spans="1:47" s="2" customFormat="1" ht="12">
      <c r="A1087" s="38"/>
      <c r="B1087" s="39"/>
      <c r="C1087" s="40"/>
      <c r="D1087" s="213" t="s">
        <v>153</v>
      </c>
      <c r="E1087" s="40"/>
      <c r="F1087" s="214" t="s">
        <v>1743</v>
      </c>
      <c r="G1087" s="40"/>
      <c r="H1087" s="40"/>
      <c r="I1087" s="215"/>
      <c r="J1087" s="40"/>
      <c r="K1087" s="40"/>
      <c r="L1087" s="44"/>
      <c r="M1087" s="216"/>
      <c r="N1087" s="217"/>
      <c r="O1087" s="84"/>
      <c r="P1087" s="84"/>
      <c r="Q1087" s="84"/>
      <c r="R1087" s="84"/>
      <c r="S1087" s="84"/>
      <c r="T1087" s="85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T1087" s="17" t="s">
        <v>153</v>
      </c>
      <c r="AU1087" s="17" t="s">
        <v>78</v>
      </c>
    </row>
    <row r="1088" spans="1:65" s="2" customFormat="1" ht="24.15" customHeight="1">
      <c r="A1088" s="38"/>
      <c r="B1088" s="39"/>
      <c r="C1088" s="200" t="s">
        <v>1745</v>
      </c>
      <c r="D1088" s="200" t="s">
        <v>147</v>
      </c>
      <c r="E1088" s="201" t="s">
        <v>1746</v>
      </c>
      <c r="F1088" s="202" t="s">
        <v>1747</v>
      </c>
      <c r="G1088" s="203" t="s">
        <v>218</v>
      </c>
      <c r="H1088" s="204">
        <v>3</v>
      </c>
      <c r="I1088" s="205"/>
      <c r="J1088" s="206">
        <f>ROUND(I1088*H1088,2)</f>
        <v>0</v>
      </c>
      <c r="K1088" s="202" t="s">
        <v>151</v>
      </c>
      <c r="L1088" s="44"/>
      <c r="M1088" s="207" t="s">
        <v>19</v>
      </c>
      <c r="N1088" s="208" t="s">
        <v>40</v>
      </c>
      <c r="O1088" s="84"/>
      <c r="P1088" s="209">
        <f>O1088*H1088</f>
        <v>0</v>
      </c>
      <c r="Q1088" s="209">
        <v>0</v>
      </c>
      <c r="R1088" s="209">
        <f>Q1088*H1088</f>
        <v>0</v>
      </c>
      <c r="S1088" s="209">
        <v>0</v>
      </c>
      <c r="T1088" s="210">
        <f>S1088*H1088</f>
        <v>0</v>
      </c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R1088" s="211" t="s">
        <v>242</v>
      </c>
      <c r="AT1088" s="211" t="s">
        <v>147</v>
      </c>
      <c r="AU1088" s="211" t="s">
        <v>78</v>
      </c>
      <c r="AY1088" s="17" t="s">
        <v>144</v>
      </c>
      <c r="BE1088" s="212">
        <f>IF(N1088="základní",J1088,0)</f>
        <v>0</v>
      </c>
      <c r="BF1088" s="212">
        <f>IF(N1088="snížená",J1088,0)</f>
        <v>0</v>
      </c>
      <c r="BG1088" s="212">
        <f>IF(N1088="zákl. přenesená",J1088,0)</f>
        <v>0</v>
      </c>
      <c r="BH1088" s="212">
        <f>IF(N1088="sníž. přenesená",J1088,0)</f>
        <v>0</v>
      </c>
      <c r="BI1088" s="212">
        <f>IF(N1088="nulová",J1088,0)</f>
        <v>0</v>
      </c>
      <c r="BJ1088" s="17" t="s">
        <v>74</v>
      </c>
      <c r="BK1088" s="212">
        <f>ROUND(I1088*H1088,2)</f>
        <v>0</v>
      </c>
      <c r="BL1088" s="17" t="s">
        <v>242</v>
      </c>
      <c r="BM1088" s="211" t="s">
        <v>1748</v>
      </c>
    </row>
    <row r="1089" spans="1:47" s="2" customFormat="1" ht="12">
      <c r="A1089" s="38"/>
      <c r="B1089" s="39"/>
      <c r="C1089" s="40"/>
      <c r="D1089" s="213" t="s">
        <v>153</v>
      </c>
      <c r="E1089" s="40"/>
      <c r="F1089" s="214" t="s">
        <v>1749</v>
      </c>
      <c r="G1089" s="40"/>
      <c r="H1089" s="40"/>
      <c r="I1089" s="215"/>
      <c r="J1089" s="40"/>
      <c r="K1089" s="40"/>
      <c r="L1089" s="44"/>
      <c r="M1089" s="216"/>
      <c r="N1089" s="217"/>
      <c r="O1089" s="84"/>
      <c r="P1089" s="84"/>
      <c r="Q1089" s="84"/>
      <c r="R1089" s="84"/>
      <c r="S1089" s="84"/>
      <c r="T1089" s="85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T1089" s="17" t="s">
        <v>153</v>
      </c>
      <c r="AU1089" s="17" t="s">
        <v>78</v>
      </c>
    </row>
    <row r="1090" spans="1:47" s="2" customFormat="1" ht="12">
      <c r="A1090" s="38"/>
      <c r="B1090" s="39"/>
      <c r="C1090" s="40"/>
      <c r="D1090" s="218" t="s">
        <v>155</v>
      </c>
      <c r="E1090" s="40"/>
      <c r="F1090" s="219" t="s">
        <v>1750</v>
      </c>
      <c r="G1090" s="40"/>
      <c r="H1090" s="40"/>
      <c r="I1090" s="215"/>
      <c r="J1090" s="40"/>
      <c r="K1090" s="40"/>
      <c r="L1090" s="44"/>
      <c r="M1090" s="216"/>
      <c r="N1090" s="217"/>
      <c r="O1090" s="84"/>
      <c r="P1090" s="84"/>
      <c r="Q1090" s="84"/>
      <c r="R1090" s="84"/>
      <c r="S1090" s="84"/>
      <c r="T1090" s="85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T1090" s="17" t="s">
        <v>155</v>
      </c>
      <c r="AU1090" s="17" t="s">
        <v>78</v>
      </c>
    </row>
    <row r="1091" spans="1:65" s="2" customFormat="1" ht="16.5" customHeight="1">
      <c r="A1091" s="38"/>
      <c r="B1091" s="39"/>
      <c r="C1091" s="242" t="s">
        <v>1751</v>
      </c>
      <c r="D1091" s="242" t="s">
        <v>228</v>
      </c>
      <c r="E1091" s="243" t="s">
        <v>1752</v>
      </c>
      <c r="F1091" s="244" t="s">
        <v>1753</v>
      </c>
      <c r="G1091" s="245" t="s">
        <v>218</v>
      </c>
      <c r="H1091" s="246">
        <v>3</v>
      </c>
      <c r="I1091" s="247"/>
      <c r="J1091" s="248">
        <f>ROUND(I1091*H1091,2)</f>
        <v>0</v>
      </c>
      <c r="K1091" s="244" t="s">
        <v>151</v>
      </c>
      <c r="L1091" s="249"/>
      <c r="M1091" s="250" t="s">
        <v>19</v>
      </c>
      <c r="N1091" s="251" t="s">
        <v>40</v>
      </c>
      <c r="O1091" s="84"/>
      <c r="P1091" s="209">
        <f>O1091*H1091</f>
        <v>0</v>
      </c>
      <c r="Q1091" s="209">
        <v>0.0022</v>
      </c>
      <c r="R1091" s="209">
        <f>Q1091*H1091</f>
        <v>0.0066</v>
      </c>
      <c r="S1091" s="209">
        <v>0</v>
      </c>
      <c r="T1091" s="210">
        <f>S1091*H1091</f>
        <v>0</v>
      </c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R1091" s="211" t="s">
        <v>345</v>
      </c>
      <c r="AT1091" s="211" t="s">
        <v>228</v>
      </c>
      <c r="AU1091" s="211" t="s">
        <v>78</v>
      </c>
      <c r="AY1091" s="17" t="s">
        <v>144</v>
      </c>
      <c r="BE1091" s="212">
        <f>IF(N1091="základní",J1091,0)</f>
        <v>0</v>
      </c>
      <c r="BF1091" s="212">
        <f>IF(N1091="snížená",J1091,0)</f>
        <v>0</v>
      </c>
      <c r="BG1091" s="212">
        <f>IF(N1091="zákl. přenesená",J1091,0)</f>
        <v>0</v>
      </c>
      <c r="BH1091" s="212">
        <f>IF(N1091="sníž. přenesená",J1091,0)</f>
        <v>0</v>
      </c>
      <c r="BI1091" s="212">
        <f>IF(N1091="nulová",J1091,0)</f>
        <v>0</v>
      </c>
      <c r="BJ1091" s="17" t="s">
        <v>74</v>
      </c>
      <c r="BK1091" s="212">
        <f>ROUND(I1091*H1091,2)</f>
        <v>0</v>
      </c>
      <c r="BL1091" s="17" t="s">
        <v>242</v>
      </c>
      <c r="BM1091" s="211" t="s">
        <v>1754</v>
      </c>
    </row>
    <row r="1092" spans="1:47" s="2" customFormat="1" ht="12">
      <c r="A1092" s="38"/>
      <c r="B1092" s="39"/>
      <c r="C1092" s="40"/>
      <c r="D1092" s="213" t="s">
        <v>153</v>
      </c>
      <c r="E1092" s="40"/>
      <c r="F1092" s="214" t="s">
        <v>1753</v>
      </c>
      <c r="G1092" s="40"/>
      <c r="H1092" s="40"/>
      <c r="I1092" s="215"/>
      <c r="J1092" s="40"/>
      <c r="K1092" s="40"/>
      <c r="L1092" s="44"/>
      <c r="M1092" s="216"/>
      <c r="N1092" s="217"/>
      <c r="O1092" s="84"/>
      <c r="P1092" s="84"/>
      <c r="Q1092" s="84"/>
      <c r="R1092" s="84"/>
      <c r="S1092" s="84"/>
      <c r="T1092" s="85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T1092" s="17" t="s">
        <v>153</v>
      </c>
      <c r="AU1092" s="17" t="s">
        <v>78</v>
      </c>
    </row>
    <row r="1093" spans="1:65" s="2" customFormat="1" ht="16.5" customHeight="1">
      <c r="A1093" s="38"/>
      <c r="B1093" s="39"/>
      <c r="C1093" s="200" t="s">
        <v>1228</v>
      </c>
      <c r="D1093" s="200" t="s">
        <v>147</v>
      </c>
      <c r="E1093" s="201" t="s">
        <v>1755</v>
      </c>
      <c r="F1093" s="202" t="s">
        <v>1756</v>
      </c>
      <c r="G1093" s="203" t="s">
        <v>218</v>
      </c>
      <c r="H1093" s="204">
        <v>10</v>
      </c>
      <c r="I1093" s="205"/>
      <c r="J1093" s="206">
        <f>ROUND(I1093*H1093,2)</f>
        <v>0</v>
      </c>
      <c r="K1093" s="202" t="s">
        <v>19</v>
      </c>
      <c r="L1093" s="44"/>
      <c r="M1093" s="207" t="s">
        <v>19</v>
      </c>
      <c r="N1093" s="208" t="s">
        <v>40</v>
      </c>
      <c r="O1093" s="84"/>
      <c r="P1093" s="209">
        <f>O1093*H1093</f>
        <v>0</v>
      </c>
      <c r="Q1093" s="209">
        <v>0</v>
      </c>
      <c r="R1093" s="209">
        <f>Q1093*H1093</f>
        <v>0</v>
      </c>
      <c r="S1093" s="209">
        <v>0</v>
      </c>
      <c r="T1093" s="210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211" t="s">
        <v>152</v>
      </c>
      <c r="AT1093" s="211" t="s">
        <v>147</v>
      </c>
      <c r="AU1093" s="211" t="s">
        <v>78</v>
      </c>
      <c r="AY1093" s="17" t="s">
        <v>144</v>
      </c>
      <c r="BE1093" s="212">
        <f>IF(N1093="základní",J1093,0)</f>
        <v>0</v>
      </c>
      <c r="BF1093" s="212">
        <f>IF(N1093="snížená",J1093,0)</f>
        <v>0</v>
      </c>
      <c r="BG1093" s="212">
        <f>IF(N1093="zákl. přenesená",J1093,0)</f>
        <v>0</v>
      </c>
      <c r="BH1093" s="212">
        <f>IF(N1093="sníž. přenesená",J1093,0)</f>
        <v>0</v>
      </c>
      <c r="BI1093" s="212">
        <f>IF(N1093="nulová",J1093,0)</f>
        <v>0</v>
      </c>
      <c r="BJ1093" s="17" t="s">
        <v>74</v>
      </c>
      <c r="BK1093" s="212">
        <f>ROUND(I1093*H1093,2)</f>
        <v>0</v>
      </c>
      <c r="BL1093" s="17" t="s">
        <v>152</v>
      </c>
      <c r="BM1093" s="211" t="s">
        <v>1757</v>
      </c>
    </row>
    <row r="1094" spans="1:47" s="2" customFormat="1" ht="12">
      <c r="A1094" s="38"/>
      <c r="B1094" s="39"/>
      <c r="C1094" s="40"/>
      <c r="D1094" s="213" t="s">
        <v>153</v>
      </c>
      <c r="E1094" s="40"/>
      <c r="F1094" s="214" t="s">
        <v>1756</v>
      </c>
      <c r="G1094" s="40"/>
      <c r="H1094" s="40"/>
      <c r="I1094" s="215"/>
      <c r="J1094" s="40"/>
      <c r="K1094" s="40"/>
      <c r="L1094" s="44"/>
      <c r="M1094" s="216"/>
      <c r="N1094" s="217"/>
      <c r="O1094" s="84"/>
      <c r="P1094" s="84"/>
      <c r="Q1094" s="84"/>
      <c r="R1094" s="84"/>
      <c r="S1094" s="84"/>
      <c r="T1094" s="85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T1094" s="17" t="s">
        <v>153</v>
      </c>
      <c r="AU1094" s="17" t="s">
        <v>78</v>
      </c>
    </row>
    <row r="1095" spans="1:65" s="2" customFormat="1" ht="16.5" customHeight="1">
      <c r="A1095" s="38"/>
      <c r="B1095" s="39"/>
      <c r="C1095" s="242" t="s">
        <v>1758</v>
      </c>
      <c r="D1095" s="242" t="s">
        <v>228</v>
      </c>
      <c r="E1095" s="243" t="s">
        <v>1759</v>
      </c>
      <c r="F1095" s="244" t="s">
        <v>1760</v>
      </c>
      <c r="G1095" s="245" t="s">
        <v>19</v>
      </c>
      <c r="H1095" s="246">
        <v>10</v>
      </c>
      <c r="I1095" s="247"/>
      <c r="J1095" s="248">
        <f>ROUND(I1095*H1095,2)</f>
        <v>0</v>
      </c>
      <c r="K1095" s="244" t="s">
        <v>19</v>
      </c>
      <c r="L1095" s="249"/>
      <c r="M1095" s="250" t="s">
        <v>19</v>
      </c>
      <c r="N1095" s="251" t="s">
        <v>40</v>
      </c>
      <c r="O1095" s="84"/>
      <c r="P1095" s="209">
        <f>O1095*H1095</f>
        <v>0</v>
      </c>
      <c r="Q1095" s="209">
        <v>0</v>
      </c>
      <c r="R1095" s="209">
        <f>Q1095*H1095</f>
        <v>0</v>
      </c>
      <c r="S1095" s="209">
        <v>0</v>
      </c>
      <c r="T1095" s="210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11" t="s">
        <v>201</v>
      </c>
      <c r="AT1095" s="211" t="s">
        <v>228</v>
      </c>
      <c r="AU1095" s="211" t="s">
        <v>78</v>
      </c>
      <c r="AY1095" s="17" t="s">
        <v>144</v>
      </c>
      <c r="BE1095" s="212">
        <f>IF(N1095="základní",J1095,0)</f>
        <v>0</v>
      </c>
      <c r="BF1095" s="212">
        <f>IF(N1095="snížená",J1095,0)</f>
        <v>0</v>
      </c>
      <c r="BG1095" s="212">
        <f>IF(N1095="zákl. přenesená",J1095,0)</f>
        <v>0</v>
      </c>
      <c r="BH1095" s="212">
        <f>IF(N1095="sníž. přenesená",J1095,0)</f>
        <v>0</v>
      </c>
      <c r="BI1095" s="212">
        <f>IF(N1095="nulová",J1095,0)</f>
        <v>0</v>
      </c>
      <c r="BJ1095" s="17" t="s">
        <v>74</v>
      </c>
      <c r="BK1095" s="212">
        <f>ROUND(I1095*H1095,2)</f>
        <v>0</v>
      </c>
      <c r="BL1095" s="17" t="s">
        <v>152</v>
      </c>
      <c r="BM1095" s="211" t="s">
        <v>1761</v>
      </c>
    </row>
    <row r="1096" spans="1:47" s="2" customFormat="1" ht="12">
      <c r="A1096" s="38"/>
      <c r="B1096" s="39"/>
      <c r="C1096" s="40"/>
      <c r="D1096" s="213" t="s">
        <v>153</v>
      </c>
      <c r="E1096" s="40"/>
      <c r="F1096" s="214" t="s">
        <v>1760</v>
      </c>
      <c r="G1096" s="40"/>
      <c r="H1096" s="40"/>
      <c r="I1096" s="215"/>
      <c r="J1096" s="40"/>
      <c r="K1096" s="40"/>
      <c r="L1096" s="44"/>
      <c r="M1096" s="216"/>
      <c r="N1096" s="217"/>
      <c r="O1096" s="84"/>
      <c r="P1096" s="84"/>
      <c r="Q1096" s="84"/>
      <c r="R1096" s="84"/>
      <c r="S1096" s="84"/>
      <c r="T1096" s="85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T1096" s="17" t="s">
        <v>153</v>
      </c>
      <c r="AU1096" s="17" t="s">
        <v>78</v>
      </c>
    </row>
    <row r="1097" spans="1:65" s="2" customFormat="1" ht="24.15" customHeight="1">
      <c r="A1097" s="38"/>
      <c r="B1097" s="39"/>
      <c r="C1097" s="200" t="s">
        <v>1233</v>
      </c>
      <c r="D1097" s="200" t="s">
        <v>147</v>
      </c>
      <c r="E1097" s="201" t="s">
        <v>1762</v>
      </c>
      <c r="F1097" s="202" t="s">
        <v>1763</v>
      </c>
      <c r="G1097" s="203" t="s">
        <v>218</v>
      </c>
      <c r="H1097" s="204">
        <v>3</v>
      </c>
      <c r="I1097" s="205"/>
      <c r="J1097" s="206">
        <f>ROUND(I1097*H1097,2)</f>
        <v>0</v>
      </c>
      <c r="K1097" s="202" t="s">
        <v>151</v>
      </c>
      <c r="L1097" s="44"/>
      <c r="M1097" s="207" t="s">
        <v>19</v>
      </c>
      <c r="N1097" s="208" t="s">
        <v>40</v>
      </c>
      <c r="O1097" s="84"/>
      <c r="P1097" s="209">
        <f>O1097*H1097</f>
        <v>0</v>
      </c>
      <c r="Q1097" s="209">
        <v>0</v>
      </c>
      <c r="R1097" s="209">
        <f>Q1097*H1097</f>
        <v>0</v>
      </c>
      <c r="S1097" s="209">
        <v>0</v>
      </c>
      <c r="T1097" s="210">
        <f>S1097*H1097</f>
        <v>0</v>
      </c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R1097" s="211" t="s">
        <v>152</v>
      </c>
      <c r="AT1097" s="211" t="s">
        <v>147</v>
      </c>
      <c r="AU1097" s="211" t="s">
        <v>78</v>
      </c>
      <c r="AY1097" s="17" t="s">
        <v>144</v>
      </c>
      <c r="BE1097" s="212">
        <f>IF(N1097="základní",J1097,0)</f>
        <v>0</v>
      </c>
      <c r="BF1097" s="212">
        <f>IF(N1097="snížená",J1097,0)</f>
        <v>0</v>
      </c>
      <c r="BG1097" s="212">
        <f>IF(N1097="zákl. přenesená",J1097,0)</f>
        <v>0</v>
      </c>
      <c r="BH1097" s="212">
        <f>IF(N1097="sníž. přenesená",J1097,0)</f>
        <v>0</v>
      </c>
      <c r="BI1097" s="212">
        <f>IF(N1097="nulová",J1097,0)</f>
        <v>0</v>
      </c>
      <c r="BJ1097" s="17" t="s">
        <v>74</v>
      </c>
      <c r="BK1097" s="212">
        <f>ROUND(I1097*H1097,2)</f>
        <v>0</v>
      </c>
      <c r="BL1097" s="17" t="s">
        <v>152</v>
      </c>
      <c r="BM1097" s="211" t="s">
        <v>1764</v>
      </c>
    </row>
    <row r="1098" spans="1:47" s="2" customFormat="1" ht="12">
      <c r="A1098" s="38"/>
      <c r="B1098" s="39"/>
      <c r="C1098" s="40"/>
      <c r="D1098" s="213" t="s">
        <v>153</v>
      </c>
      <c r="E1098" s="40"/>
      <c r="F1098" s="214" t="s">
        <v>1765</v>
      </c>
      <c r="G1098" s="40"/>
      <c r="H1098" s="40"/>
      <c r="I1098" s="215"/>
      <c r="J1098" s="40"/>
      <c r="K1098" s="40"/>
      <c r="L1098" s="44"/>
      <c r="M1098" s="216"/>
      <c r="N1098" s="217"/>
      <c r="O1098" s="84"/>
      <c r="P1098" s="84"/>
      <c r="Q1098" s="84"/>
      <c r="R1098" s="84"/>
      <c r="S1098" s="84"/>
      <c r="T1098" s="85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T1098" s="17" t="s">
        <v>153</v>
      </c>
      <c r="AU1098" s="17" t="s">
        <v>78</v>
      </c>
    </row>
    <row r="1099" spans="1:47" s="2" customFormat="1" ht="12">
      <c r="A1099" s="38"/>
      <c r="B1099" s="39"/>
      <c r="C1099" s="40"/>
      <c r="D1099" s="218" t="s">
        <v>155</v>
      </c>
      <c r="E1099" s="40"/>
      <c r="F1099" s="219" t="s">
        <v>1766</v>
      </c>
      <c r="G1099" s="40"/>
      <c r="H1099" s="40"/>
      <c r="I1099" s="215"/>
      <c r="J1099" s="40"/>
      <c r="K1099" s="40"/>
      <c r="L1099" s="44"/>
      <c r="M1099" s="216"/>
      <c r="N1099" s="217"/>
      <c r="O1099" s="84"/>
      <c r="P1099" s="84"/>
      <c r="Q1099" s="84"/>
      <c r="R1099" s="84"/>
      <c r="S1099" s="84"/>
      <c r="T1099" s="85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T1099" s="17" t="s">
        <v>155</v>
      </c>
      <c r="AU1099" s="17" t="s">
        <v>78</v>
      </c>
    </row>
    <row r="1100" spans="1:65" s="2" customFormat="1" ht="24.15" customHeight="1">
      <c r="A1100" s="38"/>
      <c r="B1100" s="39"/>
      <c r="C1100" s="200" t="s">
        <v>1767</v>
      </c>
      <c r="D1100" s="200" t="s">
        <v>147</v>
      </c>
      <c r="E1100" s="201" t="s">
        <v>1768</v>
      </c>
      <c r="F1100" s="202" t="s">
        <v>1769</v>
      </c>
      <c r="G1100" s="203" t="s">
        <v>218</v>
      </c>
      <c r="H1100" s="204">
        <v>6</v>
      </c>
      <c r="I1100" s="205"/>
      <c r="J1100" s="206">
        <f>ROUND(I1100*H1100,2)</f>
        <v>0</v>
      </c>
      <c r="K1100" s="202" t="s">
        <v>151</v>
      </c>
      <c r="L1100" s="44"/>
      <c r="M1100" s="207" t="s">
        <v>19</v>
      </c>
      <c r="N1100" s="208" t="s">
        <v>40</v>
      </c>
      <c r="O1100" s="84"/>
      <c r="P1100" s="209">
        <f>O1100*H1100</f>
        <v>0</v>
      </c>
      <c r="Q1100" s="209">
        <v>0</v>
      </c>
      <c r="R1100" s="209">
        <f>Q1100*H1100</f>
        <v>0</v>
      </c>
      <c r="S1100" s="209">
        <v>0</v>
      </c>
      <c r="T1100" s="210">
        <f>S1100*H1100</f>
        <v>0</v>
      </c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R1100" s="211" t="s">
        <v>152</v>
      </c>
      <c r="AT1100" s="211" t="s">
        <v>147</v>
      </c>
      <c r="AU1100" s="211" t="s">
        <v>78</v>
      </c>
      <c r="AY1100" s="17" t="s">
        <v>144</v>
      </c>
      <c r="BE1100" s="212">
        <f>IF(N1100="základní",J1100,0)</f>
        <v>0</v>
      </c>
      <c r="BF1100" s="212">
        <f>IF(N1100="snížená",J1100,0)</f>
        <v>0</v>
      </c>
      <c r="BG1100" s="212">
        <f>IF(N1100="zákl. přenesená",J1100,0)</f>
        <v>0</v>
      </c>
      <c r="BH1100" s="212">
        <f>IF(N1100="sníž. přenesená",J1100,0)</f>
        <v>0</v>
      </c>
      <c r="BI1100" s="212">
        <f>IF(N1100="nulová",J1100,0)</f>
        <v>0</v>
      </c>
      <c r="BJ1100" s="17" t="s">
        <v>74</v>
      </c>
      <c r="BK1100" s="212">
        <f>ROUND(I1100*H1100,2)</f>
        <v>0</v>
      </c>
      <c r="BL1100" s="17" t="s">
        <v>152</v>
      </c>
      <c r="BM1100" s="211" t="s">
        <v>1770</v>
      </c>
    </row>
    <row r="1101" spans="1:47" s="2" customFormat="1" ht="12">
      <c r="A1101" s="38"/>
      <c r="B1101" s="39"/>
      <c r="C1101" s="40"/>
      <c r="D1101" s="213" t="s">
        <v>153</v>
      </c>
      <c r="E1101" s="40"/>
      <c r="F1101" s="214" t="s">
        <v>1771</v>
      </c>
      <c r="G1101" s="40"/>
      <c r="H1101" s="40"/>
      <c r="I1101" s="215"/>
      <c r="J1101" s="40"/>
      <c r="K1101" s="40"/>
      <c r="L1101" s="44"/>
      <c r="M1101" s="216"/>
      <c r="N1101" s="217"/>
      <c r="O1101" s="84"/>
      <c r="P1101" s="84"/>
      <c r="Q1101" s="84"/>
      <c r="R1101" s="84"/>
      <c r="S1101" s="84"/>
      <c r="T1101" s="85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T1101" s="17" t="s">
        <v>153</v>
      </c>
      <c r="AU1101" s="17" t="s">
        <v>78</v>
      </c>
    </row>
    <row r="1102" spans="1:47" s="2" customFormat="1" ht="12">
      <c r="A1102" s="38"/>
      <c r="B1102" s="39"/>
      <c r="C1102" s="40"/>
      <c r="D1102" s="218" t="s">
        <v>155</v>
      </c>
      <c r="E1102" s="40"/>
      <c r="F1102" s="219" t="s">
        <v>1772</v>
      </c>
      <c r="G1102" s="40"/>
      <c r="H1102" s="40"/>
      <c r="I1102" s="215"/>
      <c r="J1102" s="40"/>
      <c r="K1102" s="40"/>
      <c r="L1102" s="44"/>
      <c r="M1102" s="216"/>
      <c r="N1102" s="217"/>
      <c r="O1102" s="84"/>
      <c r="P1102" s="84"/>
      <c r="Q1102" s="84"/>
      <c r="R1102" s="84"/>
      <c r="S1102" s="84"/>
      <c r="T1102" s="85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T1102" s="17" t="s">
        <v>155</v>
      </c>
      <c r="AU1102" s="17" t="s">
        <v>78</v>
      </c>
    </row>
    <row r="1103" spans="1:65" s="2" customFormat="1" ht="24.15" customHeight="1">
      <c r="A1103" s="38"/>
      <c r="B1103" s="39"/>
      <c r="C1103" s="200" t="s">
        <v>1238</v>
      </c>
      <c r="D1103" s="200" t="s">
        <v>147</v>
      </c>
      <c r="E1103" s="201" t="s">
        <v>1773</v>
      </c>
      <c r="F1103" s="202" t="s">
        <v>1774</v>
      </c>
      <c r="G1103" s="203" t="s">
        <v>218</v>
      </c>
      <c r="H1103" s="204">
        <v>3</v>
      </c>
      <c r="I1103" s="205"/>
      <c r="J1103" s="206">
        <f>ROUND(I1103*H1103,2)</f>
        <v>0</v>
      </c>
      <c r="K1103" s="202" t="s">
        <v>151</v>
      </c>
      <c r="L1103" s="44"/>
      <c r="M1103" s="207" t="s">
        <v>19</v>
      </c>
      <c r="N1103" s="208" t="s">
        <v>40</v>
      </c>
      <c r="O1103" s="84"/>
      <c r="P1103" s="209">
        <f>O1103*H1103</f>
        <v>0</v>
      </c>
      <c r="Q1103" s="209">
        <v>0</v>
      </c>
      <c r="R1103" s="209">
        <f>Q1103*H1103</f>
        <v>0</v>
      </c>
      <c r="S1103" s="209">
        <v>0</v>
      </c>
      <c r="T1103" s="210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11" t="s">
        <v>152</v>
      </c>
      <c r="AT1103" s="211" t="s">
        <v>147</v>
      </c>
      <c r="AU1103" s="211" t="s">
        <v>78</v>
      </c>
      <c r="AY1103" s="17" t="s">
        <v>144</v>
      </c>
      <c r="BE1103" s="212">
        <f>IF(N1103="základní",J1103,0)</f>
        <v>0</v>
      </c>
      <c r="BF1103" s="212">
        <f>IF(N1103="snížená",J1103,0)</f>
        <v>0</v>
      </c>
      <c r="BG1103" s="212">
        <f>IF(N1103="zákl. přenesená",J1103,0)</f>
        <v>0</v>
      </c>
      <c r="BH1103" s="212">
        <f>IF(N1103="sníž. přenesená",J1103,0)</f>
        <v>0</v>
      </c>
      <c r="BI1103" s="212">
        <f>IF(N1103="nulová",J1103,0)</f>
        <v>0</v>
      </c>
      <c r="BJ1103" s="17" t="s">
        <v>74</v>
      </c>
      <c r="BK1103" s="212">
        <f>ROUND(I1103*H1103,2)</f>
        <v>0</v>
      </c>
      <c r="BL1103" s="17" t="s">
        <v>152</v>
      </c>
      <c r="BM1103" s="211" t="s">
        <v>1775</v>
      </c>
    </row>
    <row r="1104" spans="1:47" s="2" customFormat="1" ht="12">
      <c r="A1104" s="38"/>
      <c r="B1104" s="39"/>
      <c r="C1104" s="40"/>
      <c r="D1104" s="213" t="s">
        <v>153</v>
      </c>
      <c r="E1104" s="40"/>
      <c r="F1104" s="214" t="s">
        <v>1776</v>
      </c>
      <c r="G1104" s="40"/>
      <c r="H1104" s="40"/>
      <c r="I1104" s="215"/>
      <c r="J1104" s="40"/>
      <c r="K1104" s="40"/>
      <c r="L1104" s="44"/>
      <c r="M1104" s="216"/>
      <c r="N1104" s="217"/>
      <c r="O1104" s="84"/>
      <c r="P1104" s="84"/>
      <c r="Q1104" s="84"/>
      <c r="R1104" s="84"/>
      <c r="S1104" s="84"/>
      <c r="T1104" s="85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T1104" s="17" t="s">
        <v>153</v>
      </c>
      <c r="AU1104" s="17" t="s">
        <v>78</v>
      </c>
    </row>
    <row r="1105" spans="1:47" s="2" customFormat="1" ht="12">
      <c r="A1105" s="38"/>
      <c r="B1105" s="39"/>
      <c r="C1105" s="40"/>
      <c r="D1105" s="218" t="s">
        <v>155</v>
      </c>
      <c r="E1105" s="40"/>
      <c r="F1105" s="219" t="s">
        <v>1777</v>
      </c>
      <c r="G1105" s="40"/>
      <c r="H1105" s="40"/>
      <c r="I1105" s="215"/>
      <c r="J1105" s="40"/>
      <c r="K1105" s="40"/>
      <c r="L1105" s="44"/>
      <c r="M1105" s="216"/>
      <c r="N1105" s="217"/>
      <c r="O1105" s="84"/>
      <c r="P1105" s="84"/>
      <c r="Q1105" s="84"/>
      <c r="R1105" s="84"/>
      <c r="S1105" s="84"/>
      <c r="T1105" s="85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T1105" s="17" t="s">
        <v>155</v>
      </c>
      <c r="AU1105" s="17" t="s">
        <v>78</v>
      </c>
    </row>
    <row r="1106" spans="1:65" s="2" customFormat="1" ht="24.15" customHeight="1">
      <c r="A1106" s="38"/>
      <c r="B1106" s="39"/>
      <c r="C1106" s="200" t="s">
        <v>1778</v>
      </c>
      <c r="D1106" s="200" t="s">
        <v>147</v>
      </c>
      <c r="E1106" s="201" t="s">
        <v>1779</v>
      </c>
      <c r="F1106" s="202" t="s">
        <v>1780</v>
      </c>
      <c r="G1106" s="203" t="s">
        <v>218</v>
      </c>
      <c r="H1106" s="204">
        <v>2</v>
      </c>
      <c r="I1106" s="205"/>
      <c r="J1106" s="206">
        <f>ROUND(I1106*H1106,2)</f>
        <v>0</v>
      </c>
      <c r="K1106" s="202" t="s">
        <v>151</v>
      </c>
      <c r="L1106" s="44"/>
      <c r="M1106" s="207" t="s">
        <v>19</v>
      </c>
      <c r="N1106" s="208" t="s">
        <v>40</v>
      </c>
      <c r="O1106" s="84"/>
      <c r="P1106" s="209">
        <f>O1106*H1106</f>
        <v>0</v>
      </c>
      <c r="Q1106" s="209">
        <v>0</v>
      </c>
      <c r="R1106" s="209">
        <f>Q1106*H1106</f>
        <v>0</v>
      </c>
      <c r="S1106" s="209">
        <v>0</v>
      </c>
      <c r="T1106" s="210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211" t="s">
        <v>152</v>
      </c>
      <c r="AT1106" s="211" t="s">
        <v>147</v>
      </c>
      <c r="AU1106" s="211" t="s">
        <v>78</v>
      </c>
      <c r="AY1106" s="17" t="s">
        <v>144</v>
      </c>
      <c r="BE1106" s="212">
        <f>IF(N1106="základní",J1106,0)</f>
        <v>0</v>
      </c>
      <c r="BF1106" s="212">
        <f>IF(N1106="snížená",J1106,0)</f>
        <v>0</v>
      </c>
      <c r="BG1106" s="212">
        <f>IF(N1106="zákl. přenesená",J1106,0)</f>
        <v>0</v>
      </c>
      <c r="BH1106" s="212">
        <f>IF(N1106="sníž. přenesená",J1106,0)</f>
        <v>0</v>
      </c>
      <c r="BI1106" s="212">
        <f>IF(N1106="nulová",J1106,0)</f>
        <v>0</v>
      </c>
      <c r="BJ1106" s="17" t="s">
        <v>74</v>
      </c>
      <c r="BK1106" s="212">
        <f>ROUND(I1106*H1106,2)</f>
        <v>0</v>
      </c>
      <c r="BL1106" s="17" t="s">
        <v>152</v>
      </c>
      <c r="BM1106" s="211" t="s">
        <v>1781</v>
      </c>
    </row>
    <row r="1107" spans="1:47" s="2" customFormat="1" ht="12">
      <c r="A1107" s="38"/>
      <c r="B1107" s="39"/>
      <c r="C1107" s="40"/>
      <c r="D1107" s="213" t="s">
        <v>153</v>
      </c>
      <c r="E1107" s="40"/>
      <c r="F1107" s="214" t="s">
        <v>1782</v>
      </c>
      <c r="G1107" s="40"/>
      <c r="H1107" s="40"/>
      <c r="I1107" s="215"/>
      <c r="J1107" s="40"/>
      <c r="K1107" s="40"/>
      <c r="L1107" s="44"/>
      <c r="M1107" s="216"/>
      <c r="N1107" s="217"/>
      <c r="O1107" s="84"/>
      <c r="P1107" s="84"/>
      <c r="Q1107" s="84"/>
      <c r="R1107" s="84"/>
      <c r="S1107" s="84"/>
      <c r="T1107" s="85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T1107" s="17" t="s">
        <v>153</v>
      </c>
      <c r="AU1107" s="17" t="s">
        <v>78</v>
      </c>
    </row>
    <row r="1108" spans="1:47" s="2" customFormat="1" ht="12">
      <c r="A1108" s="38"/>
      <c r="B1108" s="39"/>
      <c r="C1108" s="40"/>
      <c r="D1108" s="218" t="s">
        <v>155</v>
      </c>
      <c r="E1108" s="40"/>
      <c r="F1108" s="219" t="s">
        <v>1783</v>
      </c>
      <c r="G1108" s="40"/>
      <c r="H1108" s="40"/>
      <c r="I1108" s="215"/>
      <c r="J1108" s="40"/>
      <c r="K1108" s="40"/>
      <c r="L1108" s="44"/>
      <c r="M1108" s="216"/>
      <c r="N1108" s="217"/>
      <c r="O1108" s="84"/>
      <c r="P1108" s="84"/>
      <c r="Q1108" s="84"/>
      <c r="R1108" s="84"/>
      <c r="S1108" s="84"/>
      <c r="T1108" s="85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T1108" s="17" t="s">
        <v>155</v>
      </c>
      <c r="AU1108" s="17" t="s">
        <v>78</v>
      </c>
    </row>
    <row r="1109" spans="1:65" s="2" customFormat="1" ht="24.15" customHeight="1">
      <c r="A1109" s="38"/>
      <c r="B1109" s="39"/>
      <c r="C1109" s="200" t="s">
        <v>1244</v>
      </c>
      <c r="D1109" s="200" t="s">
        <v>147</v>
      </c>
      <c r="E1109" s="201" t="s">
        <v>1784</v>
      </c>
      <c r="F1109" s="202" t="s">
        <v>1785</v>
      </c>
      <c r="G1109" s="203" t="s">
        <v>218</v>
      </c>
      <c r="H1109" s="204">
        <v>2</v>
      </c>
      <c r="I1109" s="205"/>
      <c r="J1109" s="206">
        <f>ROUND(I1109*H1109,2)</f>
        <v>0</v>
      </c>
      <c r="K1109" s="202" t="s">
        <v>151</v>
      </c>
      <c r="L1109" s="44"/>
      <c r="M1109" s="207" t="s">
        <v>19</v>
      </c>
      <c r="N1109" s="208" t="s">
        <v>40</v>
      </c>
      <c r="O1109" s="84"/>
      <c r="P1109" s="209">
        <f>O1109*H1109</f>
        <v>0</v>
      </c>
      <c r="Q1109" s="209">
        <v>8.47121E-05</v>
      </c>
      <c r="R1109" s="209">
        <f>Q1109*H1109</f>
        <v>0.0001694242</v>
      </c>
      <c r="S1109" s="209">
        <v>0</v>
      </c>
      <c r="T1109" s="210">
        <f>S1109*H1109</f>
        <v>0</v>
      </c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R1109" s="211" t="s">
        <v>152</v>
      </c>
      <c r="AT1109" s="211" t="s">
        <v>147</v>
      </c>
      <c r="AU1109" s="211" t="s">
        <v>78</v>
      </c>
      <c r="AY1109" s="17" t="s">
        <v>144</v>
      </c>
      <c r="BE1109" s="212">
        <f>IF(N1109="základní",J1109,0)</f>
        <v>0</v>
      </c>
      <c r="BF1109" s="212">
        <f>IF(N1109="snížená",J1109,0)</f>
        <v>0</v>
      </c>
      <c r="BG1109" s="212">
        <f>IF(N1109="zákl. přenesená",J1109,0)</f>
        <v>0</v>
      </c>
      <c r="BH1109" s="212">
        <f>IF(N1109="sníž. přenesená",J1109,0)</f>
        <v>0</v>
      </c>
      <c r="BI1109" s="212">
        <f>IF(N1109="nulová",J1109,0)</f>
        <v>0</v>
      </c>
      <c r="BJ1109" s="17" t="s">
        <v>74</v>
      </c>
      <c r="BK1109" s="212">
        <f>ROUND(I1109*H1109,2)</f>
        <v>0</v>
      </c>
      <c r="BL1109" s="17" t="s">
        <v>152</v>
      </c>
      <c r="BM1109" s="211" t="s">
        <v>1786</v>
      </c>
    </row>
    <row r="1110" spans="1:47" s="2" customFormat="1" ht="12">
      <c r="A1110" s="38"/>
      <c r="B1110" s="39"/>
      <c r="C1110" s="40"/>
      <c r="D1110" s="213" t="s">
        <v>153</v>
      </c>
      <c r="E1110" s="40"/>
      <c r="F1110" s="214" t="s">
        <v>1787</v>
      </c>
      <c r="G1110" s="40"/>
      <c r="H1110" s="40"/>
      <c r="I1110" s="215"/>
      <c r="J1110" s="40"/>
      <c r="K1110" s="40"/>
      <c r="L1110" s="44"/>
      <c r="M1110" s="216"/>
      <c r="N1110" s="217"/>
      <c r="O1110" s="84"/>
      <c r="P1110" s="84"/>
      <c r="Q1110" s="84"/>
      <c r="R1110" s="84"/>
      <c r="S1110" s="84"/>
      <c r="T1110" s="85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T1110" s="17" t="s">
        <v>153</v>
      </c>
      <c r="AU1110" s="17" t="s">
        <v>78</v>
      </c>
    </row>
    <row r="1111" spans="1:47" s="2" customFormat="1" ht="12">
      <c r="A1111" s="38"/>
      <c r="B1111" s="39"/>
      <c r="C1111" s="40"/>
      <c r="D1111" s="218" t="s">
        <v>155</v>
      </c>
      <c r="E1111" s="40"/>
      <c r="F1111" s="219" t="s">
        <v>1788</v>
      </c>
      <c r="G1111" s="40"/>
      <c r="H1111" s="40"/>
      <c r="I1111" s="215"/>
      <c r="J1111" s="40"/>
      <c r="K1111" s="40"/>
      <c r="L1111" s="44"/>
      <c r="M1111" s="216"/>
      <c r="N1111" s="217"/>
      <c r="O1111" s="84"/>
      <c r="P1111" s="84"/>
      <c r="Q1111" s="84"/>
      <c r="R1111" s="84"/>
      <c r="S1111" s="84"/>
      <c r="T1111" s="85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T1111" s="17" t="s">
        <v>155</v>
      </c>
      <c r="AU1111" s="17" t="s">
        <v>78</v>
      </c>
    </row>
    <row r="1112" spans="1:65" s="2" customFormat="1" ht="24.15" customHeight="1">
      <c r="A1112" s="38"/>
      <c r="B1112" s="39"/>
      <c r="C1112" s="200" t="s">
        <v>1789</v>
      </c>
      <c r="D1112" s="200" t="s">
        <v>147</v>
      </c>
      <c r="E1112" s="201" t="s">
        <v>1790</v>
      </c>
      <c r="F1112" s="202" t="s">
        <v>1791</v>
      </c>
      <c r="G1112" s="203" t="s">
        <v>218</v>
      </c>
      <c r="H1112" s="204">
        <v>6</v>
      </c>
      <c r="I1112" s="205"/>
      <c r="J1112" s="206">
        <f>ROUND(I1112*H1112,2)</f>
        <v>0</v>
      </c>
      <c r="K1112" s="202" t="s">
        <v>151</v>
      </c>
      <c r="L1112" s="44"/>
      <c r="M1112" s="207" t="s">
        <v>19</v>
      </c>
      <c r="N1112" s="208" t="s">
        <v>40</v>
      </c>
      <c r="O1112" s="84"/>
      <c r="P1112" s="209">
        <f>O1112*H1112</f>
        <v>0</v>
      </c>
      <c r="Q1112" s="209">
        <v>0</v>
      </c>
      <c r="R1112" s="209">
        <f>Q1112*H1112</f>
        <v>0</v>
      </c>
      <c r="S1112" s="209">
        <v>0</v>
      </c>
      <c r="T1112" s="210">
        <f>S1112*H1112</f>
        <v>0</v>
      </c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R1112" s="211" t="s">
        <v>152</v>
      </c>
      <c r="AT1112" s="211" t="s">
        <v>147</v>
      </c>
      <c r="AU1112" s="211" t="s">
        <v>78</v>
      </c>
      <c r="AY1112" s="17" t="s">
        <v>144</v>
      </c>
      <c r="BE1112" s="212">
        <f>IF(N1112="základní",J1112,0)</f>
        <v>0</v>
      </c>
      <c r="BF1112" s="212">
        <f>IF(N1112="snížená",J1112,0)</f>
        <v>0</v>
      </c>
      <c r="BG1112" s="212">
        <f>IF(N1112="zákl. přenesená",J1112,0)</f>
        <v>0</v>
      </c>
      <c r="BH1112" s="212">
        <f>IF(N1112="sníž. přenesená",J1112,0)</f>
        <v>0</v>
      </c>
      <c r="BI1112" s="212">
        <f>IF(N1112="nulová",J1112,0)</f>
        <v>0</v>
      </c>
      <c r="BJ1112" s="17" t="s">
        <v>74</v>
      </c>
      <c r="BK1112" s="212">
        <f>ROUND(I1112*H1112,2)</f>
        <v>0</v>
      </c>
      <c r="BL1112" s="17" t="s">
        <v>152</v>
      </c>
      <c r="BM1112" s="211" t="s">
        <v>1792</v>
      </c>
    </row>
    <row r="1113" spans="1:47" s="2" customFormat="1" ht="12">
      <c r="A1113" s="38"/>
      <c r="B1113" s="39"/>
      <c r="C1113" s="40"/>
      <c r="D1113" s="213" t="s">
        <v>153</v>
      </c>
      <c r="E1113" s="40"/>
      <c r="F1113" s="214" t="s">
        <v>1793</v>
      </c>
      <c r="G1113" s="40"/>
      <c r="H1113" s="40"/>
      <c r="I1113" s="215"/>
      <c r="J1113" s="40"/>
      <c r="K1113" s="40"/>
      <c r="L1113" s="44"/>
      <c r="M1113" s="216"/>
      <c r="N1113" s="217"/>
      <c r="O1113" s="84"/>
      <c r="P1113" s="84"/>
      <c r="Q1113" s="84"/>
      <c r="R1113" s="84"/>
      <c r="S1113" s="84"/>
      <c r="T1113" s="85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T1113" s="17" t="s">
        <v>153</v>
      </c>
      <c r="AU1113" s="17" t="s">
        <v>78</v>
      </c>
    </row>
    <row r="1114" spans="1:47" s="2" customFormat="1" ht="12">
      <c r="A1114" s="38"/>
      <c r="B1114" s="39"/>
      <c r="C1114" s="40"/>
      <c r="D1114" s="218" t="s">
        <v>155</v>
      </c>
      <c r="E1114" s="40"/>
      <c r="F1114" s="219" t="s">
        <v>1794</v>
      </c>
      <c r="G1114" s="40"/>
      <c r="H1114" s="40"/>
      <c r="I1114" s="215"/>
      <c r="J1114" s="40"/>
      <c r="K1114" s="40"/>
      <c r="L1114" s="44"/>
      <c r="M1114" s="216"/>
      <c r="N1114" s="217"/>
      <c r="O1114" s="84"/>
      <c r="P1114" s="84"/>
      <c r="Q1114" s="84"/>
      <c r="R1114" s="84"/>
      <c r="S1114" s="84"/>
      <c r="T1114" s="85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T1114" s="17" t="s">
        <v>155</v>
      </c>
      <c r="AU1114" s="17" t="s">
        <v>78</v>
      </c>
    </row>
    <row r="1115" spans="1:65" s="2" customFormat="1" ht="24.15" customHeight="1">
      <c r="A1115" s="38"/>
      <c r="B1115" s="39"/>
      <c r="C1115" s="200" t="s">
        <v>1249</v>
      </c>
      <c r="D1115" s="200" t="s">
        <v>147</v>
      </c>
      <c r="E1115" s="201" t="s">
        <v>1795</v>
      </c>
      <c r="F1115" s="202" t="s">
        <v>1796</v>
      </c>
      <c r="G1115" s="203" t="s">
        <v>218</v>
      </c>
      <c r="H1115" s="204">
        <v>2</v>
      </c>
      <c r="I1115" s="205"/>
      <c r="J1115" s="206">
        <f>ROUND(I1115*H1115,2)</f>
        <v>0</v>
      </c>
      <c r="K1115" s="202" t="s">
        <v>151</v>
      </c>
      <c r="L1115" s="44"/>
      <c r="M1115" s="207" t="s">
        <v>19</v>
      </c>
      <c r="N1115" s="208" t="s">
        <v>40</v>
      </c>
      <c r="O1115" s="84"/>
      <c r="P1115" s="209">
        <f>O1115*H1115</f>
        <v>0</v>
      </c>
      <c r="Q1115" s="209">
        <v>0</v>
      </c>
      <c r="R1115" s="209">
        <f>Q1115*H1115</f>
        <v>0</v>
      </c>
      <c r="S1115" s="209">
        <v>0</v>
      </c>
      <c r="T1115" s="210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11" t="s">
        <v>152</v>
      </c>
      <c r="AT1115" s="211" t="s">
        <v>147</v>
      </c>
      <c r="AU1115" s="211" t="s">
        <v>78</v>
      </c>
      <c r="AY1115" s="17" t="s">
        <v>144</v>
      </c>
      <c r="BE1115" s="212">
        <f>IF(N1115="základní",J1115,0)</f>
        <v>0</v>
      </c>
      <c r="BF1115" s="212">
        <f>IF(N1115="snížená",J1115,0)</f>
        <v>0</v>
      </c>
      <c r="BG1115" s="212">
        <f>IF(N1115="zákl. přenesená",J1115,0)</f>
        <v>0</v>
      </c>
      <c r="BH1115" s="212">
        <f>IF(N1115="sníž. přenesená",J1115,0)</f>
        <v>0</v>
      </c>
      <c r="BI1115" s="212">
        <f>IF(N1115="nulová",J1115,0)</f>
        <v>0</v>
      </c>
      <c r="BJ1115" s="17" t="s">
        <v>74</v>
      </c>
      <c r="BK1115" s="212">
        <f>ROUND(I1115*H1115,2)</f>
        <v>0</v>
      </c>
      <c r="BL1115" s="17" t="s">
        <v>152</v>
      </c>
      <c r="BM1115" s="211" t="s">
        <v>1797</v>
      </c>
    </row>
    <row r="1116" spans="1:47" s="2" customFormat="1" ht="12">
      <c r="A1116" s="38"/>
      <c r="B1116" s="39"/>
      <c r="C1116" s="40"/>
      <c r="D1116" s="213" t="s">
        <v>153</v>
      </c>
      <c r="E1116" s="40"/>
      <c r="F1116" s="214" t="s">
        <v>1798</v>
      </c>
      <c r="G1116" s="40"/>
      <c r="H1116" s="40"/>
      <c r="I1116" s="215"/>
      <c r="J1116" s="40"/>
      <c r="K1116" s="40"/>
      <c r="L1116" s="44"/>
      <c r="M1116" s="216"/>
      <c r="N1116" s="217"/>
      <c r="O1116" s="84"/>
      <c r="P1116" s="84"/>
      <c r="Q1116" s="84"/>
      <c r="R1116" s="84"/>
      <c r="S1116" s="84"/>
      <c r="T1116" s="85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T1116" s="17" t="s">
        <v>153</v>
      </c>
      <c r="AU1116" s="17" t="s">
        <v>78</v>
      </c>
    </row>
    <row r="1117" spans="1:47" s="2" customFormat="1" ht="12">
      <c r="A1117" s="38"/>
      <c r="B1117" s="39"/>
      <c r="C1117" s="40"/>
      <c r="D1117" s="218" t="s">
        <v>155</v>
      </c>
      <c r="E1117" s="40"/>
      <c r="F1117" s="219" t="s">
        <v>1799</v>
      </c>
      <c r="G1117" s="40"/>
      <c r="H1117" s="40"/>
      <c r="I1117" s="215"/>
      <c r="J1117" s="40"/>
      <c r="K1117" s="40"/>
      <c r="L1117" s="44"/>
      <c r="M1117" s="216"/>
      <c r="N1117" s="217"/>
      <c r="O1117" s="84"/>
      <c r="P1117" s="84"/>
      <c r="Q1117" s="84"/>
      <c r="R1117" s="84"/>
      <c r="S1117" s="84"/>
      <c r="T1117" s="85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T1117" s="17" t="s">
        <v>155</v>
      </c>
      <c r="AU1117" s="17" t="s">
        <v>78</v>
      </c>
    </row>
    <row r="1118" spans="1:65" s="2" customFormat="1" ht="24.15" customHeight="1">
      <c r="A1118" s="38"/>
      <c r="B1118" s="39"/>
      <c r="C1118" s="200" t="s">
        <v>1800</v>
      </c>
      <c r="D1118" s="200" t="s">
        <v>147</v>
      </c>
      <c r="E1118" s="201" t="s">
        <v>1801</v>
      </c>
      <c r="F1118" s="202" t="s">
        <v>1802</v>
      </c>
      <c r="G1118" s="203" t="s">
        <v>218</v>
      </c>
      <c r="H1118" s="204">
        <v>6</v>
      </c>
      <c r="I1118" s="205"/>
      <c r="J1118" s="206">
        <f>ROUND(I1118*H1118,2)</f>
        <v>0</v>
      </c>
      <c r="K1118" s="202" t="s">
        <v>151</v>
      </c>
      <c r="L1118" s="44"/>
      <c r="M1118" s="207" t="s">
        <v>19</v>
      </c>
      <c r="N1118" s="208" t="s">
        <v>40</v>
      </c>
      <c r="O1118" s="84"/>
      <c r="P1118" s="209">
        <f>O1118*H1118</f>
        <v>0</v>
      </c>
      <c r="Q1118" s="209">
        <v>0</v>
      </c>
      <c r="R1118" s="209">
        <f>Q1118*H1118</f>
        <v>0</v>
      </c>
      <c r="S1118" s="209">
        <v>0</v>
      </c>
      <c r="T1118" s="210">
        <f>S1118*H1118</f>
        <v>0</v>
      </c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R1118" s="211" t="s">
        <v>152</v>
      </c>
      <c r="AT1118" s="211" t="s">
        <v>147</v>
      </c>
      <c r="AU1118" s="211" t="s">
        <v>78</v>
      </c>
      <c r="AY1118" s="17" t="s">
        <v>144</v>
      </c>
      <c r="BE1118" s="212">
        <f>IF(N1118="základní",J1118,0)</f>
        <v>0</v>
      </c>
      <c r="BF1118" s="212">
        <f>IF(N1118="snížená",J1118,0)</f>
        <v>0</v>
      </c>
      <c r="BG1118" s="212">
        <f>IF(N1118="zákl. přenesená",J1118,0)</f>
        <v>0</v>
      </c>
      <c r="BH1118" s="212">
        <f>IF(N1118="sníž. přenesená",J1118,0)</f>
        <v>0</v>
      </c>
      <c r="BI1118" s="212">
        <f>IF(N1118="nulová",J1118,0)</f>
        <v>0</v>
      </c>
      <c r="BJ1118" s="17" t="s">
        <v>74</v>
      </c>
      <c r="BK1118" s="212">
        <f>ROUND(I1118*H1118,2)</f>
        <v>0</v>
      </c>
      <c r="BL1118" s="17" t="s">
        <v>152</v>
      </c>
      <c r="BM1118" s="211" t="s">
        <v>1803</v>
      </c>
    </row>
    <row r="1119" spans="1:47" s="2" customFormat="1" ht="12">
      <c r="A1119" s="38"/>
      <c r="B1119" s="39"/>
      <c r="C1119" s="40"/>
      <c r="D1119" s="213" t="s">
        <v>153</v>
      </c>
      <c r="E1119" s="40"/>
      <c r="F1119" s="214" t="s">
        <v>1804</v>
      </c>
      <c r="G1119" s="40"/>
      <c r="H1119" s="40"/>
      <c r="I1119" s="215"/>
      <c r="J1119" s="40"/>
      <c r="K1119" s="40"/>
      <c r="L1119" s="44"/>
      <c r="M1119" s="216"/>
      <c r="N1119" s="217"/>
      <c r="O1119" s="84"/>
      <c r="P1119" s="84"/>
      <c r="Q1119" s="84"/>
      <c r="R1119" s="84"/>
      <c r="S1119" s="84"/>
      <c r="T1119" s="85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T1119" s="17" t="s">
        <v>153</v>
      </c>
      <c r="AU1119" s="17" t="s">
        <v>78</v>
      </c>
    </row>
    <row r="1120" spans="1:47" s="2" customFormat="1" ht="12">
      <c r="A1120" s="38"/>
      <c r="B1120" s="39"/>
      <c r="C1120" s="40"/>
      <c r="D1120" s="218" t="s">
        <v>155</v>
      </c>
      <c r="E1120" s="40"/>
      <c r="F1120" s="219" t="s">
        <v>1805</v>
      </c>
      <c r="G1120" s="40"/>
      <c r="H1120" s="40"/>
      <c r="I1120" s="215"/>
      <c r="J1120" s="40"/>
      <c r="K1120" s="40"/>
      <c r="L1120" s="44"/>
      <c r="M1120" s="216"/>
      <c r="N1120" s="217"/>
      <c r="O1120" s="84"/>
      <c r="P1120" s="84"/>
      <c r="Q1120" s="84"/>
      <c r="R1120" s="84"/>
      <c r="S1120" s="84"/>
      <c r="T1120" s="85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T1120" s="17" t="s">
        <v>155</v>
      </c>
      <c r="AU1120" s="17" t="s">
        <v>78</v>
      </c>
    </row>
    <row r="1121" spans="1:65" s="2" customFormat="1" ht="24.15" customHeight="1">
      <c r="A1121" s="38"/>
      <c r="B1121" s="39"/>
      <c r="C1121" s="200" t="s">
        <v>1254</v>
      </c>
      <c r="D1121" s="200" t="s">
        <v>147</v>
      </c>
      <c r="E1121" s="201" t="s">
        <v>1806</v>
      </c>
      <c r="F1121" s="202" t="s">
        <v>1807</v>
      </c>
      <c r="G1121" s="203" t="s">
        <v>218</v>
      </c>
      <c r="H1121" s="204">
        <v>12</v>
      </c>
      <c r="I1121" s="205"/>
      <c r="J1121" s="206">
        <f>ROUND(I1121*H1121,2)</f>
        <v>0</v>
      </c>
      <c r="K1121" s="202" t="s">
        <v>151</v>
      </c>
      <c r="L1121" s="44"/>
      <c r="M1121" s="207" t="s">
        <v>19</v>
      </c>
      <c r="N1121" s="208" t="s">
        <v>40</v>
      </c>
      <c r="O1121" s="84"/>
      <c r="P1121" s="209">
        <f>O1121*H1121</f>
        <v>0</v>
      </c>
      <c r="Q1121" s="209">
        <v>0</v>
      </c>
      <c r="R1121" s="209">
        <f>Q1121*H1121</f>
        <v>0</v>
      </c>
      <c r="S1121" s="209">
        <v>0</v>
      </c>
      <c r="T1121" s="210">
        <f>S1121*H1121</f>
        <v>0</v>
      </c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R1121" s="211" t="s">
        <v>152</v>
      </c>
      <c r="AT1121" s="211" t="s">
        <v>147</v>
      </c>
      <c r="AU1121" s="211" t="s">
        <v>78</v>
      </c>
      <c r="AY1121" s="17" t="s">
        <v>144</v>
      </c>
      <c r="BE1121" s="212">
        <f>IF(N1121="základní",J1121,0)</f>
        <v>0</v>
      </c>
      <c r="BF1121" s="212">
        <f>IF(N1121="snížená",J1121,0)</f>
        <v>0</v>
      </c>
      <c r="BG1121" s="212">
        <f>IF(N1121="zákl. přenesená",J1121,0)</f>
        <v>0</v>
      </c>
      <c r="BH1121" s="212">
        <f>IF(N1121="sníž. přenesená",J1121,0)</f>
        <v>0</v>
      </c>
      <c r="BI1121" s="212">
        <f>IF(N1121="nulová",J1121,0)</f>
        <v>0</v>
      </c>
      <c r="BJ1121" s="17" t="s">
        <v>74</v>
      </c>
      <c r="BK1121" s="212">
        <f>ROUND(I1121*H1121,2)</f>
        <v>0</v>
      </c>
      <c r="BL1121" s="17" t="s">
        <v>152</v>
      </c>
      <c r="BM1121" s="211" t="s">
        <v>1808</v>
      </c>
    </row>
    <row r="1122" spans="1:47" s="2" customFormat="1" ht="12">
      <c r="A1122" s="38"/>
      <c r="B1122" s="39"/>
      <c r="C1122" s="40"/>
      <c r="D1122" s="213" t="s">
        <v>153</v>
      </c>
      <c r="E1122" s="40"/>
      <c r="F1122" s="214" t="s">
        <v>1809</v>
      </c>
      <c r="G1122" s="40"/>
      <c r="H1122" s="40"/>
      <c r="I1122" s="215"/>
      <c r="J1122" s="40"/>
      <c r="K1122" s="40"/>
      <c r="L1122" s="44"/>
      <c r="M1122" s="216"/>
      <c r="N1122" s="217"/>
      <c r="O1122" s="84"/>
      <c r="P1122" s="84"/>
      <c r="Q1122" s="84"/>
      <c r="R1122" s="84"/>
      <c r="S1122" s="84"/>
      <c r="T1122" s="85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T1122" s="17" t="s">
        <v>153</v>
      </c>
      <c r="AU1122" s="17" t="s">
        <v>78</v>
      </c>
    </row>
    <row r="1123" spans="1:47" s="2" customFormat="1" ht="12">
      <c r="A1123" s="38"/>
      <c r="B1123" s="39"/>
      <c r="C1123" s="40"/>
      <c r="D1123" s="218" t="s">
        <v>155</v>
      </c>
      <c r="E1123" s="40"/>
      <c r="F1123" s="219" t="s">
        <v>1810</v>
      </c>
      <c r="G1123" s="40"/>
      <c r="H1123" s="40"/>
      <c r="I1123" s="215"/>
      <c r="J1123" s="40"/>
      <c r="K1123" s="40"/>
      <c r="L1123" s="44"/>
      <c r="M1123" s="216"/>
      <c r="N1123" s="217"/>
      <c r="O1123" s="84"/>
      <c r="P1123" s="84"/>
      <c r="Q1123" s="84"/>
      <c r="R1123" s="84"/>
      <c r="S1123" s="84"/>
      <c r="T1123" s="85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T1123" s="17" t="s">
        <v>155</v>
      </c>
      <c r="AU1123" s="17" t="s">
        <v>78</v>
      </c>
    </row>
    <row r="1124" spans="1:65" s="2" customFormat="1" ht="24.15" customHeight="1">
      <c r="A1124" s="38"/>
      <c r="B1124" s="39"/>
      <c r="C1124" s="200" t="s">
        <v>1811</v>
      </c>
      <c r="D1124" s="200" t="s">
        <v>147</v>
      </c>
      <c r="E1124" s="201" t="s">
        <v>1812</v>
      </c>
      <c r="F1124" s="202" t="s">
        <v>1813</v>
      </c>
      <c r="G1124" s="203" t="s">
        <v>218</v>
      </c>
      <c r="H1124" s="204">
        <v>6</v>
      </c>
      <c r="I1124" s="205"/>
      <c r="J1124" s="206">
        <f>ROUND(I1124*H1124,2)</f>
        <v>0</v>
      </c>
      <c r="K1124" s="202" t="s">
        <v>151</v>
      </c>
      <c r="L1124" s="44"/>
      <c r="M1124" s="207" t="s">
        <v>19</v>
      </c>
      <c r="N1124" s="208" t="s">
        <v>40</v>
      </c>
      <c r="O1124" s="84"/>
      <c r="P1124" s="209">
        <f>O1124*H1124</f>
        <v>0</v>
      </c>
      <c r="Q1124" s="209">
        <v>0</v>
      </c>
      <c r="R1124" s="209">
        <f>Q1124*H1124</f>
        <v>0</v>
      </c>
      <c r="S1124" s="209">
        <v>0</v>
      </c>
      <c r="T1124" s="210">
        <f>S1124*H1124</f>
        <v>0</v>
      </c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R1124" s="211" t="s">
        <v>152</v>
      </c>
      <c r="AT1124" s="211" t="s">
        <v>147</v>
      </c>
      <c r="AU1124" s="211" t="s">
        <v>78</v>
      </c>
      <c r="AY1124" s="17" t="s">
        <v>144</v>
      </c>
      <c r="BE1124" s="212">
        <f>IF(N1124="základní",J1124,0)</f>
        <v>0</v>
      </c>
      <c r="BF1124" s="212">
        <f>IF(N1124="snížená",J1124,0)</f>
        <v>0</v>
      </c>
      <c r="BG1124" s="212">
        <f>IF(N1124="zákl. přenesená",J1124,0)</f>
        <v>0</v>
      </c>
      <c r="BH1124" s="212">
        <f>IF(N1124="sníž. přenesená",J1124,0)</f>
        <v>0</v>
      </c>
      <c r="BI1124" s="212">
        <f>IF(N1124="nulová",J1124,0)</f>
        <v>0</v>
      </c>
      <c r="BJ1124" s="17" t="s">
        <v>74</v>
      </c>
      <c r="BK1124" s="212">
        <f>ROUND(I1124*H1124,2)</f>
        <v>0</v>
      </c>
      <c r="BL1124" s="17" t="s">
        <v>152</v>
      </c>
      <c r="BM1124" s="211" t="s">
        <v>1814</v>
      </c>
    </row>
    <row r="1125" spans="1:47" s="2" customFormat="1" ht="12">
      <c r="A1125" s="38"/>
      <c r="B1125" s="39"/>
      <c r="C1125" s="40"/>
      <c r="D1125" s="213" t="s">
        <v>153</v>
      </c>
      <c r="E1125" s="40"/>
      <c r="F1125" s="214" t="s">
        <v>1815</v>
      </c>
      <c r="G1125" s="40"/>
      <c r="H1125" s="40"/>
      <c r="I1125" s="215"/>
      <c r="J1125" s="40"/>
      <c r="K1125" s="40"/>
      <c r="L1125" s="44"/>
      <c r="M1125" s="216"/>
      <c r="N1125" s="217"/>
      <c r="O1125" s="84"/>
      <c r="P1125" s="84"/>
      <c r="Q1125" s="84"/>
      <c r="R1125" s="84"/>
      <c r="S1125" s="84"/>
      <c r="T1125" s="85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T1125" s="17" t="s">
        <v>153</v>
      </c>
      <c r="AU1125" s="17" t="s">
        <v>78</v>
      </c>
    </row>
    <row r="1126" spans="1:47" s="2" customFormat="1" ht="12">
      <c r="A1126" s="38"/>
      <c r="B1126" s="39"/>
      <c r="C1126" s="40"/>
      <c r="D1126" s="218" t="s">
        <v>155</v>
      </c>
      <c r="E1126" s="40"/>
      <c r="F1126" s="219" t="s">
        <v>1816</v>
      </c>
      <c r="G1126" s="40"/>
      <c r="H1126" s="40"/>
      <c r="I1126" s="215"/>
      <c r="J1126" s="40"/>
      <c r="K1126" s="40"/>
      <c r="L1126" s="44"/>
      <c r="M1126" s="216"/>
      <c r="N1126" s="217"/>
      <c r="O1126" s="84"/>
      <c r="P1126" s="84"/>
      <c r="Q1126" s="84"/>
      <c r="R1126" s="84"/>
      <c r="S1126" s="84"/>
      <c r="T1126" s="85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T1126" s="17" t="s">
        <v>155</v>
      </c>
      <c r="AU1126" s="17" t="s">
        <v>78</v>
      </c>
    </row>
    <row r="1127" spans="1:65" s="2" customFormat="1" ht="21.75" customHeight="1">
      <c r="A1127" s="38"/>
      <c r="B1127" s="39"/>
      <c r="C1127" s="200" t="s">
        <v>1274</v>
      </c>
      <c r="D1127" s="200" t="s">
        <v>147</v>
      </c>
      <c r="E1127" s="201" t="s">
        <v>1817</v>
      </c>
      <c r="F1127" s="202" t="s">
        <v>1818</v>
      </c>
      <c r="G1127" s="203" t="s">
        <v>218</v>
      </c>
      <c r="H1127" s="204">
        <v>12</v>
      </c>
      <c r="I1127" s="205"/>
      <c r="J1127" s="206">
        <f>ROUND(I1127*H1127,2)</f>
        <v>0</v>
      </c>
      <c r="K1127" s="202" t="s">
        <v>151</v>
      </c>
      <c r="L1127" s="44"/>
      <c r="M1127" s="207" t="s">
        <v>19</v>
      </c>
      <c r="N1127" s="208" t="s">
        <v>40</v>
      </c>
      <c r="O1127" s="84"/>
      <c r="P1127" s="209">
        <f>O1127*H1127</f>
        <v>0</v>
      </c>
      <c r="Q1127" s="209">
        <v>0</v>
      </c>
      <c r="R1127" s="209">
        <f>Q1127*H1127</f>
        <v>0</v>
      </c>
      <c r="S1127" s="209">
        <v>0</v>
      </c>
      <c r="T1127" s="210">
        <f>S1127*H1127</f>
        <v>0</v>
      </c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R1127" s="211" t="s">
        <v>152</v>
      </c>
      <c r="AT1127" s="211" t="s">
        <v>147</v>
      </c>
      <c r="AU1127" s="211" t="s">
        <v>78</v>
      </c>
      <c r="AY1127" s="17" t="s">
        <v>144</v>
      </c>
      <c r="BE1127" s="212">
        <f>IF(N1127="základní",J1127,0)</f>
        <v>0</v>
      </c>
      <c r="BF1127" s="212">
        <f>IF(N1127="snížená",J1127,0)</f>
        <v>0</v>
      </c>
      <c r="BG1127" s="212">
        <f>IF(N1127="zákl. přenesená",J1127,0)</f>
        <v>0</v>
      </c>
      <c r="BH1127" s="212">
        <f>IF(N1127="sníž. přenesená",J1127,0)</f>
        <v>0</v>
      </c>
      <c r="BI1127" s="212">
        <f>IF(N1127="nulová",J1127,0)</f>
        <v>0</v>
      </c>
      <c r="BJ1127" s="17" t="s">
        <v>74</v>
      </c>
      <c r="BK1127" s="212">
        <f>ROUND(I1127*H1127,2)</f>
        <v>0</v>
      </c>
      <c r="BL1127" s="17" t="s">
        <v>152</v>
      </c>
      <c r="BM1127" s="211" t="s">
        <v>1819</v>
      </c>
    </row>
    <row r="1128" spans="1:47" s="2" customFormat="1" ht="12">
      <c r="A1128" s="38"/>
      <c r="B1128" s="39"/>
      <c r="C1128" s="40"/>
      <c r="D1128" s="213" t="s">
        <v>153</v>
      </c>
      <c r="E1128" s="40"/>
      <c r="F1128" s="214" t="s">
        <v>1820</v>
      </c>
      <c r="G1128" s="40"/>
      <c r="H1128" s="40"/>
      <c r="I1128" s="215"/>
      <c r="J1128" s="40"/>
      <c r="K1128" s="40"/>
      <c r="L1128" s="44"/>
      <c r="M1128" s="216"/>
      <c r="N1128" s="217"/>
      <c r="O1128" s="84"/>
      <c r="P1128" s="84"/>
      <c r="Q1128" s="84"/>
      <c r="R1128" s="84"/>
      <c r="S1128" s="84"/>
      <c r="T1128" s="85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T1128" s="17" t="s">
        <v>153</v>
      </c>
      <c r="AU1128" s="17" t="s">
        <v>78</v>
      </c>
    </row>
    <row r="1129" spans="1:47" s="2" customFormat="1" ht="12">
      <c r="A1129" s="38"/>
      <c r="B1129" s="39"/>
      <c r="C1129" s="40"/>
      <c r="D1129" s="218" t="s">
        <v>155</v>
      </c>
      <c r="E1129" s="40"/>
      <c r="F1129" s="219" t="s">
        <v>1821</v>
      </c>
      <c r="G1129" s="40"/>
      <c r="H1129" s="40"/>
      <c r="I1129" s="215"/>
      <c r="J1129" s="40"/>
      <c r="K1129" s="40"/>
      <c r="L1129" s="44"/>
      <c r="M1129" s="216"/>
      <c r="N1129" s="217"/>
      <c r="O1129" s="84"/>
      <c r="P1129" s="84"/>
      <c r="Q1129" s="84"/>
      <c r="R1129" s="84"/>
      <c r="S1129" s="84"/>
      <c r="T1129" s="85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T1129" s="17" t="s">
        <v>155</v>
      </c>
      <c r="AU1129" s="17" t="s">
        <v>78</v>
      </c>
    </row>
    <row r="1130" spans="1:65" s="2" customFormat="1" ht="21.75" customHeight="1">
      <c r="A1130" s="38"/>
      <c r="B1130" s="39"/>
      <c r="C1130" s="200" t="s">
        <v>1822</v>
      </c>
      <c r="D1130" s="200" t="s">
        <v>147</v>
      </c>
      <c r="E1130" s="201" t="s">
        <v>1823</v>
      </c>
      <c r="F1130" s="202" t="s">
        <v>1824</v>
      </c>
      <c r="G1130" s="203" t="s">
        <v>218</v>
      </c>
      <c r="H1130" s="204">
        <v>12</v>
      </c>
      <c r="I1130" s="205"/>
      <c r="J1130" s="206">
        <f>ROUND(I1130*H1130,2)</f>
        <v>0</v>
      </c>
      <c r="K1130" s="202" t="s">
        <v>151</v>
      </c>
      <c r="L1130" s="44"/>
      <c r="M1130" s="207" t="s">
        <v>19</v>
      </c>
      <c r="N1130" s="208" t="s">
        <v>40</v>
      </c>
      <c r="O1130" s="84"/>
      <c r="P1130" s="209">
        <f>O1130*H1130</f>
        <v>0</v>
      </c>
      <c r="Q1130" s="209">
        <v>0</v>
      </c>
      <c r="R1130" s="209">
        <f>Q1130*H1130</f>
        <v>0</v>
      </c>
      <c r="S1130" s="209">
        <v>0</v>
      </c>
      <c r="T1130" s="210">
        <f>S1130*H1130</f>
        <v>0</v>
      </c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R1130" s="211" t="s">
        <v>152</v>
      </c>
      <c r="AT1130" s="211" t="s">
        <v>147</v>
      </c>
      <c r="AU1130" s="211" t="s">
        <v>78</v>
      </c>
      <c r="AY1130" s="17" t="s">
        <v>144</v>
      </c>
      <c r="BE1130" s="212">
        <f>IF(N1130="základní",J1130,0)</f>
        <v>0</v>
      </c>
      <c r="BF1130" s="212">
        <f>IF(N1130="snížená",J1130,0)</f>
        <v>0</v>
      </c>
      <c r="BG1130" s="212">
        <f>IF(N1130="zákl. přenesená",J1130,0)</f>
        <v>0</v>
      </c>
      <c r="BH1130" s="212">
        <f>IF(N1130="sníž. přenesená",J1130,0)</f>
        <v>0</v>
      </c>
      <c r="BI1130" s="212">
        <f>IF(N1130="nulová",J1130,0)</f>
        <v>0</v>
      </c>
      <c r="BJ1130" s="17" t="s">
        <v>74</v>
      </c>
      <c r="BK1130" s="212">
        <f>ROUND(I1130*H1130,2)</f>
        <v>0</v>
      </c>
      <c r="BL1130" s="17" t="s">
        <v>152</v>
      </c>
      <c r="BM1130" s="211" t="s">
        <v>1825</v>
      </c>
    </row>
    <row r="1131" spans="1:47" s="2" customFormat="1" ht="12">
      <c r="A1131" s="38"/>
      <c r="B1131" s="39"/>
      <c r="C1131" s="40"/>
      <c r="D1131" s="213" t="s">
        <v>153</v>
      </c>
      <c r="E1131" s="40"/>
      <c r="F1131" s="214" t="s">
        <v>1826</v>
      </c>
      <c r="G1131" s="40"/>
      <c r="H1131" s="40"/>
      <c r="I1131" s="215"/>
      <c r="J1131" s="40"/>
      <c r="K1131" s="40"/>
      <c r="L1131" s="44"/>
      <c r="M1131" s="216"/>
      <c r="N1131" s="217"/>
      <c r="O1131" s="84"/>
      <c r="P1131" s="84"/>
      <c r="Q1131" s="84"/>
      <c r="R1131" s="84"/>
      <c r="S1131" s="84"/>
      <c r="T1131" s="85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T1131" s="17" t="s">
        <v>153</v>
      </c>
      <c r="AU1131" s="17" t="s">
        <v>78</v>
      </c>
    </row>
    <row r="1132" spans="1:47" s="2" customFormat="1" ht="12">
      <c r="A1132" s="38"/>
      <c r="B1132" s="39"/>
      <c r="C1132" s="40"/>
      <c r="D1132" s="218" t="s">
        <v>155</v>
      </c>
      <c r="E1132" s="40"/>
      <c r="F1132" s="219" t="s">
        <v>1827</v>
      </c>
      <c r="G1132" s="40"/>
      <c r="H1132" s="40"/>
      <c r="I1132" s="215"/>
      <c r="J1132" s="40"/>
      <c r="K1132" s="40"/>
      <c r="L1132" s="44"/>
      <c r="M1132" s="216"/>
      <c r="N1132" s="217"/>
      <c r="O1132" s="84"/>
      <c r="P1132" s="84"/>
      <c r="Q1132" s="84"/>
      <c r="R1132" s="84"/>
      <c r="S1132" s="84"/>
      <c r="T1132" s="85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T1132" s="17" t="s">
        <v>155</v>
      </c>
      <c r="AU1132" s="17" t="s">
        <v>78</v>
      </c>
    </row>
    <row r="1133" spans="1:65" s="2" customFormat="1" ht="16.5" customHeight="1">
      <c r="A1133" s="38"/>
      <c r="B1133" s="39"/>
      <c r="C1133" s="200" t="s">
        <v>1259</v>
      </c>
      <c r="D1133" s="200" t="s">
        <v>147</v>
      </c>
      <c r="E1133" s="201" t="s">
        <v>1828</v>
      </c>
      <c r="F1133" s="202" t="s">
        <v>1829</v>
      </c>
      <c r="G1133" s="203" t="s">
        <v>218</v>
      </c>
      <c r="H1133" s="204">
        <v>24</v>
      </c>
      <c r="I1133" s="205"/>
      <c r="J1133" s="206">
        <f>ROUND(I1133*H1133,2)</f>
        <v>0</v>
      </c>
      <c r="K1133" s="202" t="s">
        <v>151</v>
      </c>
      <c r="L1133" s="44"/>
      <c r="M1133" s="207" t="s">
        <v>19</v>
      </c>
      <c r="N1133" s="208" t="s">
        <v>40</v>
      </c>
      <c r="O1133" s="84"/>
      <c r="P1133" s="209">
        <f>O1133*H1133</f>
        <v>0</v>
      </c>
      <c r="Q1133" s="209">
        <v>0</v>
      </c>
      <c r="R1133" s="209">
        <f>Q1133*H1133</f>
        <v>0</v>
      </c>
      <c r="S1133" s="209">
        <v>0</v>
      </c>
      <c r="T1133" s="210">
        <f>S1133*H1133</f>
        <v>0</v>
      </c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R1133" s="211" t="s">
        <v>152</v>
      </c>
      <c r="AT1133" s="211" t="s">
        <v>147</v>
      </c>
      <c r="AU1133" s="211" t="s">
        <v>78</v>
      </c>
      <c r="AY1133" s="17" t="s">
        <v>144</v>
      </c>
      <c r="BE1133" s="212">
        <f>IF(N1133="základní",J1133,0)</f>
        <v>0</v>
      </c>
      <c r="BF1133" s="212">
        <f>IF(N1133="snížená",J1133,0)</f>
        <v>0</v>
      </c>
      <c r="BG1133" s="212">
        <f>IF(N1133="zákl. přenesená",J1133,0)</f>
        <v>0</v>
      </c>
      <c r="BH1133" s="212">
        <f>IF(N1133="sníž. přenesená",J1133,0)</f>
        <v>0</v>
      </c>
      <c r="BI1133" s="212">
        <f>IF(N1133="nulová",J1133,0)</f>
        <v>0</v>
      </c>
      <c r="BJ1133" s="17" t="s">
        <v>74</v>
      </c>
      <c r="BK1133" s="212">
        <f>ROUND(I1133*H1133,2)</f>
        <v>0</v>
      </c>
      <c r="BL1133" s="17" t="s">
        <v>152</v>
      </c>
      <c r="BM1133" s="211" t="s">
        <v>1830</v>
      </c>
    </row>
    <row r="1134" spans="1:47" s="2" customFormat="1" ht="12">
      <c r="A1134" s="38"/>
      <c r="B1134" s="39"/>
      <c r="C1134" s="40"/>
      <c r="D1134" s="213" t="s">
        <v>153</v>
      </c>
      <c r="E1134" s="40"/>
      <c r="F1134" s="214" t="s">
        <v>1831</v>
      </c>
      <c r="G1134" s="40"/>
      <c r="H1134" s="40"/>
      <c r="I1134" s="215"/>
      <c r="J1134" s="40"/>
      <c r="K1134" s="40"/>
      <c r="L1134" s="44"/>
      <c r="M1134" s="216"/>
      <c r="N1134" s="217"/>
      <c r="O1134" s="84"/>
      <c r="P1134" s="84"/>
      <c r="Q1134" s="84"/>
      <c r="R1134" s="84"/>
      <c r="S1134" s="84"/>
      <c r="T1134" s="85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T1134" s="17" t="s">
        <v>153</v>
      </c>
      <c r="AU1134" s="17" t="s">
        <v>78</v>
      </c>
    </row>
    <row r="1135" spans="1:47" s="2" customFormat="1" ht="12">
      <c r="A1135" s="38"/>
      <c r="B1135" s="39"/>
      <c r="C1135" s="40"/>
      <c r="D1135" s="218" t="s">
        <v>155</v>
      </c>
      <c r="E1135" s="40"/>
      <c r="F1135" s="219" t="s">
        <v>1832</v>
      </c>
      <c r="G1135" s="40"/>
      <c r="H1135" s="40"/>
      <c r="I1135" s="215"/>
      <c r="J1135" s="40"/>
      <c r="K1135" s="40"/>
      <c r="L1135" s="44"/>
      <c r="M1135" s="216"/>
      <c r="N1135" s="217"/>
      <c r="O1135" s="84"/>
      <c r="P1135" s="84"/>
      <c r="Q1135" s="84"/>
      <c r="R1135" s="84"/>
      <c r="S1135" s="84"/>
      <c r="T1135" s="85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T1135" s="17" t="s">
        <v>155</v>
      </c>
      <c r="AU1135" s="17" t="s">
        <v>78</v>
      </c>
    </row>
    <row r="1136" spans="1:65" s="2" customFormat="1" ht="24.15" customHeight="1">
      <c r="A1136" s="38"/>
      <c r="B1136" s="39"/>
      <c r="C1136" s="200" t="s">
        <v>1833</v>
      </c>
      <c r="D1136" s="200" t="s">
        <v>147</v>
      </c>
      <c r="E1136" s="201" t="s">
        <v>1834</v>
      </c>
      <c r="F1136" s="202" t="s">
        <v>1835</v>
      </c>
      <c r="G1136" s="203" t="s">
        <v>190</v>
      </c>
      <c r="H1136" s="204">
        <v>6.6</v>
      </c>
      <c r="I1136" s="205"/>
      <c r="J1136" s="206">
        <f>ROUND(I1136*H1136,2)</f>
        <v>0</v>
      </c>
      <c r="K1136" s="202" t="s">
        <v>151</v>
      </c>
      <c r="L1136" s="44"/>
      <c r="M1136" s="207" t="s">
        <v>19</v>
      </c>
      <c r="N1136" s="208" t="s">
        <v>40</v>
      </c>
      <c r="O1136" s="84"/>
      <c r="P1136" s="209">
        <f>O1136*H1136</f>
        <v>0</v>
      </c>
      <c r="Q1136" s="209">
        <v>0</v>
      </c>
      <c r="R1136" s="209">
        <f>Q1136*H1136</f>
        <v>0</v>
      </c>
      <c r="S1136" s="209">
        <v>0</v>
      </c>
      <c r="T1136" s="210">
        <f>S1136*H1136</f>
        <v>0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11" t="s">
        <v>152</v>
      </c>
      <c r="AT1136" s="211" t="s">
        <v>147</v>
      </c>
      <c r="AU1136" s="211" t="s">
        <v>78</v>
      </c>
      <c r="AY1136" s="17" t="s">
        <v>144</v>
      </c>
      <c r="BE1136" s="212">
        <f>IF(N1136="základní",J1136,0)</f>
        <v>0</v>
      </c>
      <c r="BF1136" s="212">
        <f>IF(N1136="snížená",J1136,0)</f>
        <v>0</v>
      </c>
      <c r="BG1136" s="212">
        <f>IF(N1136="zákl. přenesená",J1136,0)</f>
        <v>0</v>
      </c>
      <c r="BH1136" s="212">
        <f>IF(N1136="sníž. přenesená",J1136,0)</f>
        <v>0</v>
      </c>
      <c r="BI1136" s="212">
        <f>IF(N1136="nulová",J1136,0)</f>
        <v>0</v>
      </c>
      <c r="BJ1136" s="17" t="s">
        <v>74</v>
      </c>
      <c r="BK1136" s="212">
        <f>ROUND(I1136*H1136,2)</f>
        <v>0</v>
      </c>
      <c r="BL1136" s="17" t="s">
        <v>152</v>
      </c>
      <c r="BM1136" s="211" t="s">
        <v>1836</v>
      </c>
    </row>
    <row r="1137" spans="1:47" s="2" customFormat="1" ht="12">
      <c r="A1137" s="38"/>
      <c r="B1137" s="39"/>
      <c r="C1137" s="40"/>
      <c r="D1137" s="213" t="s">
        <v>153</v>
      </c>
      <c r="E1137" s="40"/>
      <c r="F1137" s="214" t="s">
        <v>1837</v>
      </c>
      <c r="G1137" s="40"/>
      <c r="H1137" s="40"/>
      <c r="I1137" s="215"/>
      <c r="J1137" s="40"/>
      <c r="K1137" s="40"/>
      <c r="L1137" s="44"/>
      <c r="M1137" s="216"/>
      <c r="N1137" s="217"/>
      <c r="O1137" s="84"/>
      <c r="P1137" s="84"/>
      <c r="Q1137" s="84"/>
      <c r="R1137" s="84"/>
      <c r="S1137" s="84"/>
      <c r="T1137" s="85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T1137" s="17" t="s">
        <v>153</v>
      </c>
      <c r="AU1137" s="17" t="s">
        <v>78</v>
      </c>
    </row>
    <row r="1138" spans="1:47" s="2" customFormat="1" ht="12">
      <c r="A1138" s="38"/>
      <c r="B1138" s="39"/>
      <c r="C1138" s="40"/>
      <c r="D1138" s="218" t="s">
        <v>155</v>
      </c>
      <c r="E1138" s="40"/>
      <c r="F1138" s="219" t="s">
        <v>1838</v>
      </c>
      <c r="G1138" s="40"/>
      <c r="H1138" s="40"/>
      <c r="I1138" s="215"/>
      <c r="J1138" s="40"/>
      <c r="K1138" s="40"/>
      <c r="L1138" s="44"/>
      <c r="M1138" s="216"/>
      <c r="N1138" s="217"/>
      <c r="O1138" s="84"/>
      <c r="P1138" s="84"/>
      <c r="Q1138" s="84"/>
      <c r="R1138" s="84"/>
      <c r="S1138" s="84"/>
      <c r="T1138" s="85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T1138" s="17" t="s">
        <v>155</v>
      </c>
      <c r="AU1138" s="17" t="s">
        <v>78</v>
      </c>
    </row>
    <row r="1139" spans="1:65" s="2" customFormat="1" ht="16.5" customHeight="1">
      <c r="A1139" s="38"/>
      <c r="B1139" s="39"/>
      <c r="C1139" s="200" t="s">
        <v>1264</v>
      </c>
      <c r="D1139" s="200" t="s">
        <v>147</v>
      </c>
      <c r="E1139" s="201" t="s">
        <v>1839</v>
      </c>
      <c r="F1139" s="202" t="s">
        <v>1840</v>
      </c>
      <c r="G1139" s="203" t="s">
        <v>218</v>
      </c>
      <c r="H1139" s="204">
        <v>12</v>
      </c>
      <c r="I1139" s="205"/>
      <c r="J1139" s="206">
        <f>ROUND(I1139*H1139,2)</f>
        <v>0</v>
      </c>
      <c r="K1139" s="202" t="s">
        <v>151</v>
      </c>
      <c r="L1139" s="44"/>
      <c r="M1139" s="207" t="s">
        <v>19</v>
      </c>
      <c r="N1139" s="208" t="s">
        <v>40</v>
      </c>
      <c r="O1139" s="84"/>
      <c r="P1139" s="209">
        <f>O1139*H1139</f>
        <v>0</v>
      </c>
      <c r="Q1139" s="209">
        <v>0</v>
      </c>
      <c r="R1139" s="209">
        <f>Q1139*H1139</f>
        <v>0</v>
      </c>
      <c r="S1139" s="209">
        <v>0</v>
      </c>
      <c r="T1139" s="210">
        <f>S1139*H1139</f>
        <v>0</v>
      </c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R1139" s="211" t="s">
        <v>152</v>
      </c>
      <c r="AT1139" s="211" t="s">
        <v>147</v>
      </c>
      <c r="AU1139" s="211" t="s">
        <v>78</v>
      </c>
      <c r="AY1139" s="17" t="s">
        <v>144</v>
      </c>
      <c r="BE1139" s="212">
        <f>IF(N1139="základní",J1139,0)</f>
        <v>0</v>
      </c>
      <c r="BF1139" s="212">
        <f>IF(N1139="snížená",J1139,0)</f>
        <v>0</v>
      </c>
      <c r="BG1139" s="212">
        <f>IF(N1139="zákl. přenesená",J1139,0)</f>
        <v>0</v>
      </c>
      <c r="BH1139" s="212">
        <f>IF(N1139="sníž. přenesená",J1139,0)</f>
        <v>0</v>
      </c>
      <c r="BI1139" s="212">
        <f>IF(N1139="nulová",J1139,0)</f>
        <v>0</v>
      </c>
      <c r="BJ1139" s="17" t="s">
        <v>74</v>
      </c>
      <c r="BK1139" s="212">
        <f>ROUND(I1139*H1139,2)</f>
        <v>0</v>
      </c>
      <c r="BL1139" s="17" t="s">
        <v>152</v>
      </c>
      <c r="BM1139" s="211" t="s">
        <v>1841</v>
      </c>
    </row>
    <row r="1140" spans="1:47" s="2" customFormat="1" ht="12">
      <c r="A1140" s="38"/>
      <c r="B1140" s="39"/>
      <c r="C1140" s="40"/>
      <c r="D1140" s="213" t="s">
        <v>153</v>
      </c>
      <c r="E1140" s="40"/>
      <c r="F1140" s="214" t="s">
        <v>1842</v>
      </c>
      <c r="G1140" s="40"/>
      <c r="H1140" s="40"/>
      <c r="I1140" s="215"/>
      <c r="J1140" s="40"/>
      <c r="K1140" s="40"/>
      <c r="L1140" s="44"/>
      <c r="M1140" s="216"/>
      <c r="N1140" s="217"/>
      <c r="O1140" s="84"/>
      <c r="P1140" s="84"/>
      <c r="Q1140" s="84"/>
      <c r="R1140" s="84"/>
      <c r="S1140" s="84"/>
      <c r="T1140" s="85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T1140" s="17" t="s">
        <v>153</v>
      </c>
      <c r="AU1140" s="17" t="s">
        <v>78</v>
      </c>
    </row>
    <row r="1141" spans="1:47" s="2" customFormat="1" ht="12">
      <c r="A1141" s="38"/>
      <c r="B1141" s="39"/>
      <c r="C1141" s="40"/>
      <c r="D1141" s="218" t="s">
        <v>155</v>
      </c>
      <c r="E1141" s="40"/>
      <c r="F1141" s="219" t="s">
        <v>1843</v>
      </c>
      <c r="G1141" s="40"/>
      <c r="H1141" s="40"/>
      <c r="I1141" s="215"/>
      <c r="J1141" s="40"/>
      <c r="K1141" s="40"/>
      <c r="L1141" s="44"/>
      <c r="M1141" s="216"/>
      <c r="N1141" s="217"/>
      <c r="O1141" s="84"/>
      <c r="P1141" s="84"/>
      <c r="Q1141" s="84"/>
      <c r="R1141" s="84"/>
      <c r="S1141" s="84"/>
      <c r="T1141" s="85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T1141" s="17" t="s">
        <v>155</v>
      </c>
      <c r="AU1141" s="17" t="s">
        <v>78</v>
      </c>
    </row>
    <row r="1142" spans="1:65" s="2" customFormat="1" ht="16.5" customHeight="1">
      <c r="A1142" s="38"/>
      <c r="B1142" s="39"/>
      <c r="C1142" s="242" t="s">
        <v>1844</v>
      </c>
      <c r="D1142" s="242" t="s">
        <v>228</v>
      </c>
      <c r="E1142" s="243" t="s">
        <v>1845</v>
      </c>
      <c r="F1142" s="244" t="s">
        <v>1846</v>
      </c>
      <c r="G1142" s="245" t="s">
        <v>218</v>
      </c>
      <c r="H1142" s="246">
        <v>2</v>
      </c>
      <c r="I1142" s="247"/>
      <c r="J1142" s="248">
        <f>ROUND(I1142*H1142,2)</f>
        <v>0</v>
      </c>
      <c r="K1142" s="244" t="s">
        <v>19</v>
      </c>
      <c r="L1142" s="249"/>
      <c r="M1142" s="250" t="s">
        <v>19</v>
      </c>
      <c r="N1142" s="251" t="s">
        <v>40</v>
      </c>
      <c r="O1142" s="84"/>
      <c r="P1142" s="209">
        <f>O1142*H1142</f>
        <v>0</v>
      </c>
      <c r="Q1142" s="209">
        <v>0.08</v>
      </c>
      <c r="R1142" s="209">
        <f>Q1142*H1142</f>
        <v>0.16</v>
      </c>
      <c r="S1142" s="209">
        <v>0</v>
      </c>
      <c r="T1142" s="210">
        <f>S1142*H1142</f>
        <v>0</v>
      </c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R1142" s="211" t="s">
        <v>201</v>
      </c>
      <c r="AT1142" s="211" t="s">
        <v>228</v>
      </c>
      <c r="AU1142" s="211" t="s">
        <v>78</v>
      </c>
      <c r="AY1142" s="17" t="s">
        <v>144</v>
      </c>
      <c r="BE1142" s="212">
        <f>IF(N1142="základní",J1142,0)</f>
        <v>0</v>
      </c>
      <c r="BF1142" s="212">
        <f>IF(N1142="snížená",J1142,0)</f>
        <v>0</v>
      </c>
      <c r="BG1142" s="212">
        <f>IF(N1142="zákl. přenesená",J1142,0)</f>
        <v>0</v>
      </c>
      <c r="BH1142" s="212">
        <f>IF(N1142="sníž. přenesená",J1142,0)</f>
        <v>0</v>
      </c>
      <c r="BI1142" s="212">
        <f>IF(N1142="nulová",J1142,0)</f>
        <v>0</v>
      </c>
      <c r="BJ1142" s="17" t="s">
        <v>74</v>
      </c>
      <c r="BK1142" s="212">
        <f>ROUND(I1142*H1142,2)</f>
        <v>0</v>
      </c>
      <c r="BL1142" s="17" t="s">
        <v>152</v>
      </c>
      <c r="BM1142" s="211" t="s">
        <v>1847</v>
      </c>
    </row>
    <row r="1143" spans="1:47" s="2" customFormat="1" ht="12">
      <c r="A1143" s="38"/>
      <c r="B1143" s="39"/>
      <c r="C1143" s="40"/>
      <c r="D1143" s="213" t="s">
        <v>153</v>
      </c>
      <c r="E1143" s="40"/>
      <c r="F1143" s="214" t="s">
        <v>1846</v>
      </c>
      <c r="G1143" s="40"/>
      <c r="H1143" s="40"/>
      <c r="I1143" s="215"/>
      <c r="J1143" s="40"/>
      <c r="K1143" s="40"/>
      <c r="L1143" s="44"/>
      <c r="M1143" s="216"/>
      <c r="N1143" s="217"/>
      <c r="O1143" s="84"/>
      <c r="P1143" s="84"/>
      <c r="Q1143" s="84"/>
      <c r="R1143" s="84"/>
      <c r="S1143" s="84"/>
      <c r="T1143" s="85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T1143" s="17" t="s">
        <v>153</v>
      </c>
      <c r="AU1143" s="17" t="s">
        <v>78</v>
      </c>
    </row>
    <row r="1144" spans="1:65" s="2" customFormat="1" ht="16.5" customHeight="1">
      <c r="A1144" s="38"/>
      <c r="B1144" s="39"/>
      <c r="C1144" s="200" t="s">
        <v>1279</v>
      </c>
      <c r="D1144" s="200" t="s">
        <v>147</v>
      </c>
      <c r="E1144" s="201" t="s">
        <v>1848</v>
      </c>
      <c r="F1144" s="202" t="s">
        <v>1849</v>
      </c>
      <c r="G1144" s="203" t="s">
        <v>495</v>
      </c>
      <c r="H1144" s="204">
        <v>1</v>
      </c>
      <c r="I1144" s="205"/>
      <c r="J1144" s="206">
        <f>ROUND(I1144*H1144,2)</f>
        <v>0</v>
      </c>
      <c r="K1144" s="202" t="s">
        <v>19</v>
      </c>
      <c r="L1144" s="44"/>
      <c r="M1144" s="207" t="s">
        <v>19</v>
      </c>
      <c r="N1144" s="208" t="s">
        <v>40</v>
      </c>
      <c r="O1144" s="84"/>
      <c r="P1144" s="209">
        <f>O1144*H1144</f>
        <v>0</v>
      </c>
      <c r="Q1144" s="209">
        <v>0</v>
      </c>
      <c r="R1144" s="209">
        <f>Q1144*H1144</f>
        <v>0</v>
      </c>
      <c r="S1144" s="209">
        <v>0</v>
      </c>
      <c r="T1144" s="210">
        <f>S1144*H1144</f>
        <v>0</v>
      </c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R1144" s="211" t="s">
        <v>242</v>
      </c>
      <c r="AT1144" s="211" t="s">
        <v>147</v>
      </c>
      <c r="AU1144" s="211" t="s">
        <v>78</v>
      </c>
      <c r="AY1144" s="17" t="s">
        <v>144</v>
      </c>
      <c r="BE1144" s="212">
        <f>IF(N1144="základní",J1144,0)</f>
        <v>0</v>
      </c>
      <c r="BF1144" s="212">
        <f>IF(N1144="snížená",J1144,0)</f>
        <v>0</v>
      </c>
      <c r="BG1144" s="212">
        <f>IF(N1144="zákl. přenesená",J1144,0)</f>
        <v>0</v>
      </c>
      <c r="BH1144" s="212">
        <f>IF(N1144="sníž. přenesená",J1144,0)</f>
        <v>0</v>
      </c>
      <c r="BI1144" s="212">
        <f>IF(N1144="nulová",J1144,0)</f>
        <v>0</v>
      </c>
      <c r="BJ1144" s="17" t="s">
        <v>74</v>
      </c>
      <c r="BK1144" s="212">
        <f>ROUND(I1144*H1144,2)</f>
        <v>0</v>
      </c>
      <c r="BL1144" s="17" t="s">
        <v>242</v>
      </c>
      <c r="BM1144" s="211" t="s">
        <v>1850</v>
      </c>
    </row>
    <row r="1145" spans="1:47" s="2" customFormat="1" ht="12">
      <c r="A1145" s="38"/>
      <c r="B1145" s="39"/>
      <c r="C1145" s="40"/>
      <c r="D1145" s="213" t="s">
        <v>153</v>
      </c>
      <c r="E1145" s="40"/>
      <c r="F1145" s="214" t="s">
        <v>1849</v>
      </c>
      <c r="G1145" s="40"/>
      <c r="H1145" s="40"/>
      <c r="I1145" s="215"/>
      <c r="J1145" s="40"/>
      <c r="K1145" s="40"/>
      <c r="L1145" s="44"/>
      <c r="M1145" s="216"/>
      <c r="N1145" s="217"/>
      <c r="O1145" s="84"/>
      <c r="P1145" s="84"/>
      <c r="Q1145" s="84"/>
      <c r="R1145" s="84"/>
      <c r="S1145" s="84"/>
      <c r="T1145" s="85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T1145" s="17" t="s">
        <v>153</v>
      </c>
      <c r="AU1145" s="17" t="s">
        <v>78</v>
      </c>
    </row>
    <row r="1146" spans="1:65" s="2" customFormat="1" ht="16.5" customHeight="1">
      <c r="A1146" s="38"/>
      <c r="B1146" s="39"/>
      <c r="C1146" s="200" t="s">
        <v>1851</v>
      </c>
      <c r="D1146" s="200" t="s">
        <v>147</v>
      </c>
      <c r="E1146" s="201" t="s">
        <v>1852</v>
      </c>
      <c r="F1146" s="202" t="s">
        <v>1853</v>
      </c>
      <c r="G1146" s="203" t="s">
        <v>162</v>
      </c>
      <c r="H1146" s="204">
        <v>15.575</v>
      </c>
      <c r="I1146" s="205"/>
      <c r="J1146" s="206">
        <f>ROUND(I1146*H1146,2)</f>
        <v>0</v>
      </c>
      <c r="K1146" s="202" t="s">
        <v>19</v>
      </c>
      <c r="L1146" s="44"/>
      <c r="M1146" s="207" t="s">
        <v>19</v>
      </c>
      <c r="N1146" s="208" t="s">
        <v>40</v>
      </c>
      <c r="O1146" s="84"/>
      <c r="P1146" s="209">
        <f>O1146*H1146</f>
        <v>0</v>
      </c>
      <c r="Q1146" s="209">
        <v>0</v>
      </c>
      <c r="R1146" s="209">
        <f>Q1146*H1146</f>
        <v>0</v>
      </c>
      <c r="S1146" s="209">
        <v>0</v>
      </c>
      <c r="T1146" s="210">
        <f>S1146*H1146</f>
        <v>0</v>
      </c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R1146" s="211" t="s">
        <v>242</v>
      </c>
      <c r="AT1146" s="211" t="s">
        <v>147</v>
      </c>
      <c r="AU1146" s="211" t="s">
        <v>78</v>
      </c>
      <c r="AY1146" s="17" t="s">
        <v>144</v>
      </c>
      <c r="BE1146" s="212">
        <f>IF(N1146="základní",J1146,0)</f>
        <v>0</v>
      </c>
      <c r="BF1146" s="212">
        <f>IF(N1146="snížená",J1146,0)</f>
        <v>0</v>
      </c>
      <c r="BG1146" s="212">
        <f>IF(N1146="zákl. přenesená",J1146,0)</f>
        <v>0</v>
      </c>
      <c r="BH1146" s="212">
        <f>IF(N1146="sníž. přenesená",J1146,0)</f>
        <v>0</v>
      </c>
      <c r="BI1146" s="212">
        <f>IF(N1146="nulová",J1146,0)</f>
        <v>0</v>
      </c>
      <c r="BJ1146" s="17" t="s">
        <v>74</v>
      </c>
      <c r="BK1146" s="212">
        <f>ROUND(I1146*H1146,2)</f>
        <v>0</v>
      </c>
      <c r="BL1146" s="17" t="s">
        <v>242</v>
      </c>
      <c r="BM1146" s="211" t="s">
        <v>1854</v>
      </c>
    </row>
    <row r="1147" spans="1:47" s="2" customFormat="1" ht="12">
      <c r="A1147" s="38"/>
      <c r="B1147" s="39"/>
      <c r="C1147" s="40"/>
      <c r="D1147" s="213" t="s">
        <v>153</v>
      </c>
      <c r="E1147" s="40"/>
      <c r="F1147" s="214" t="s">
        <v>1853</v>
      </c>
      <c r="G1147" s="40"/>
      <c r="H1147" s="40"/>
      <c r="I1147" s="215"/>
      <c r="J1147" s="40"/>
      <c r="K1147" s="40"/>
      <c r="L1147" s="44"/>
      <c r="M1147" s="216"/>
      <c r="N1147" s="217"/>
      <c r="O1147" s="84"/>
      <c r="P1147" s="84"/>
      <c r="Q1147" s="84"/>
      <c r="R1147" s="84"/>
      <c r="S1147" s="84"/>
      <c r="T1147" s="85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T1147" s="17" t="s">
        <v>153</v>
      </c>
      <c r="AU1147" s="17" t="s">
        <v>78</v>
      </c>
    </row>
    <row r="1148" spans="1:51" s="13" customFormat="1" ht="12">
      <c r="A1148" s="13"/>
      <c r="B1148" s="220"/>
      <c r="C1148" s="221"/>
      <c r="D1148" s="213" t="s">
        <v>157</v>
      </c>
      <c r="E1148" s="222" t="s">
        <v>19</v>
      </c>
      <c r="F1148" s="223" t="s">
        <v>1855</v>
      </c>
      <c r="G1148" s="221"/>
      <c r="H1148" s="224">
        <v>1.02</v>
      </c>
      <c r="I1148" s="225"/>
      <c r="J1148" s="221"/>
      <c r="K1148" s="221"/>
      <c r="L1148" s="226"/>
      <c r="M1148" s="227"/>
      <c r="N1148" s="228"/>
      <c r="O1148" s="228"/>
      <c r="P1148" s="228"/>
      <c r="Q1148" s="228"/>
      <c r="R1148" s="228"/>
      <c r="S1148" s="228"/>
      <c r="T1148" s="229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0" t="s">
        <v>157</v>
      </c>
      <c r="AU1148" s="230" t="s">
        <v>78</v>
      </c>
      <c r="AV1148" s="13" t="s">
        <v>78</v>
      </c>
      <c r="AW1148" s="13" t="s">
        <v>32</v>
      </c>
      <c r="AX1148" s="13" t="s">
        <v>69</v>
      </c>
      <c r="AY1148" s="230" t="s">
        <v>144</v>
      </c>
    </row>
    <row r="1149" spans="1:51" s="13" customFormat="1" ht="12">
      <c r="A1149" s="13"/>
      <c r="B1149" s="220"/>
      <c r="C1149" s="221"/>
      <c r="D1149" s="213" t="s">
        <v>157</v>
      </c>
      <c r="E1149" s="222" t="s">
        <v>19</v>
      </c>
      <c r="F1149" s="223" t="s">
        <v>1856</v>
      </c>
      <c r="G1149" s="221"/>
      <c r="H1149" s="224">
        <v>14.555</v>
      </c>
      <c r="I1149" s="225"/>
      <c r="J1149" s="221"/>
      <c r="K1149" s="221"/>
      <c r="L1149" s="226"/>
      <c r="M1149" s="227"/>
      <c r="N1149" s="228"/>
      <c r="O1149" s="228"/>
      <c r="P1149" s="228"/>
      <c r="Q1149" s="228"/>
      <c r="R1149" s="228"/>
      <c r="S1149" s="228"/>
      <c r="T1149" s="229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0" t="s">
        <v>157</v>
      </c>
      <c r="AU1149" s="230" t="s">
        <v>78</v>
      </c>
      <c r="AV1149" s="13" t="s">
        <v>78</v>
      </c>
      <c r="AW1149" s="13" t="s">
        <v>32</v>
      </c>
      <c r="AX1149" s="13" t="s">
        <v>69</v>
      </c>
      <c r="AY1149" s="230" t="s">
        <v>144</v>
      </c>
    </row>
    <row r="1150" spans="1:51" s="14" customFormat="1" ht="12">
      <c r="A1150" s="14"/>
      <c r="B1150" s="231"/>
      <c r="C1150" s="232"/>
      <c r="D1150" s="213" t="s">
        <v>157</v>
      </c>
      <c r="E1150" s="233" t="s">
        <v>19</v>
      </c>
      <c r="F1150" s="234" t="s">
        <v>159</v>
      </c>
      <c r="G1150" s="232"/>
      <c r="H1150" s="235">
        <v>15.575</v>
      </c>
      <c r="I1150" s="236"/>
      <c r="J1150" s="232"/>
      <c r="K1150" s="232"/>
      <c r="L1150" s="237"/>
      <c r="M1150" s="238"/>
      <c r="N1150" s="239"/>
      <c r="O1150" s="239"/>
      <c r="P1150" s="239"/>
      <c r="Q1150" s="239"/>
      <c r="R1150" s="239"/>
      <c r="S1150" s="239"/>
      <c r="T1150" s="240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1" t="s">
        <v>157</v>
      </c>
      <c r="AU1150" s="241" t="s">
        <v>78</v>
      </c>
      <c r="AV1150" s="14" t="s">
        <v>152</v>
      </c>
      <c r="AW1150" s="14" t="s">
        <v>32</v>
      </c>
      <c r="AX1150" s="14" t="s">
        <v>74</v>
      </c>
      <c r="AY1150" s="241" t="s">
        <v>144</v>
      </c>
    </row>
    <row r="1151" spans="1:65" s="2" customFormat="1" ht="24.15" customHeight="1">
      <c r="A1151" s="38"/>
      <c r="B1151" s="39"/>
      <c r="C1151" s="200" t="s">
        <v>1284</v>
      </c>
      <c r="D1151" s="200" t="s">
        <v>147</v>
      </c>
      <c r="E1151" s="201" t="s">
        <v>1857</v>
      </c>
      <c r="F1151" s="202" t="s">
        <v>1858</v>
      </c>
      <c r="G1151" s="203" t="s">
        <v>150</v>
      </c>
      <c r="H1151" s="204">
        <v>0.854</v>
      </c>
      <c r="I1151" s="205"/>
      <c r="J1151" s="206">
        <f>ROUND(I1151*H1151,2)</f>
        <v>0</v>
      </c>
      <c r="K1151" s="202" t="s">
        <v>151</v>
      </c>
      <c r="L1151" s="44"/>
      <c r="M1151" s="207" t="s">
        <v>19</v>
      </c>
      <c r="N1151" s="208" t="s">
        <v>40</v>
      </c>
      <c r="O1151" s="84"/>
      <c r="P1151" s="209">
        <f>O1151*H1151</f>
        <v>0</v>
      </c>
      <c r="Q1151" s="209">
        <v>0</v>
      </c>
      <c r="R1151" s="209">
        <f>Q1151*H1151</f>
        <v>0</v>
      </c>
      <c r="S1151" s="209">
        <v>0</v>
      </c>
      <c r="T1151" s="210">
        <f>S1151*H1151</f>
        <v>0</v>
      </c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R1151" s="211" t="s">
        <v>242</v>
      </c>
      <c r="AT1151" s="211" t="s">
        <v>147</v>
      </c>
      <c r="AU1151" s="211" t="s">
        <v>78</v>
      </c>
      <c r="AY1151" s="17" t="s">
        <v>144</v>
      </c>
      <c r="BE1151" s="212">
        <f>IF(N1151="základní",J1151,0)</f>
        <v>0</v>
      </c>
      <c r="BF1151" s="212">
        <f>IF(N1151="snížená",J1151,0)</f>
        <v>0</v>
      </c>
      <c r="BG1151" s="212">
        <f>IF(N1151="zákl. přenesená",J1151,0)</f>
        <v>0</v>
      </c>
      <c r="BH1151" s="212">
        <f>IF(N1151="sníž. přenesená",J1151,0)</f>
        <v>0</v>
      </c>
      <c r="BI1151" s="212">
        <f>IF(N1151="nulová",J1151,0)</f>
        <v>0</v>
      </c>
      <c r="BJ1151" s="17" t="s">
        <v>74</v>
      </c>
      <c r="BK1151" s="212">
        <f>ROUND(I1151*H1151,2)</f>
        <v>0</v>
      </c>
      <c r="BL1151" s="17" t="s">
        <v>242</v>
      </c>
      <c r="BM1151" s="211" t="s">
        <v>1859</v>
      </c>
    </row>
    <row r="1152" spans="1:47" s="2" customFormat="1" ht="12">
      <c r="A1152" s="38"/>
      <c r="B1152" s="39"/>
      <c r="C1152" s="40"/>
      <c r="D1152" s="213" t="s">
        <v>153</v>
      </c>
      <c r="E1152" s="40"/>
      <c r="F1152" s="214" t="s">
        <v>1860</v>
      </c>
      <c r="G1152" s="40"/>
      <c r="H1152" s="40"/>
      <c r="I1152" s="215"/>
      <c r="J1152" s="40"/>
      <c r="K1152" s="40"/>
      <c r="L1152" s="44"/>
      <c r="M1152" s="216"/>
      <c r="N1152" s="217"/>
      <c r="O1152" s="84"/>
      <c r="P1152" s="84"/>
      <c r="Q1152" s="84"/>
      <c r="R1152" s="84"/>
      <c r="S1152" s="84"/>
      <c r="T1152" s="85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T1152" s="17" t="s">
        <v>153</v>
      </c>
      <c r="AU1152" s="17" t="s">
        <v>78</v>
      </c>
    </row>
    <row r="1153" spans="1:47" s="2" customFormat="1" ht="12">
      <c r="A1153" s="38"/>
      <c r="B1153" s="39"/>
      <c r="C1153" s="40"/>
      <c r="D1153" s="218" t="s">
        <v>155</v>
      </c>
      <c r="E1153" s="40"/>
      <c r="F1153" s="219" t="s">
        <v>1861</v>
      </c>
      <c r="G1153" s="40"/>
      <c r="H1153" s="40"/>
      <c r="I1153" s="215"/>
      <c r="J1153" s="40"/>
      <c r="K1153" s="40"/>
      <c r="L1153" s="44"/>
      <c r="M1153" s="216"/>
      <c r="N1153" s="217"/>
      <c r="O1153" s="84"/>
      <c r="P1153" s="84"/>
      <c r="Q1153" s="84"/>
      <c r="R1153" s="84"/>
      <c r="S1153" s="84"/>
      <c r="T1153" s="85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T1153" s="17" t="s">
        <v>155</v>
      </c>
      <c r="AU1153" s="17" t="s">
        <v>78</v>
      </c>
    </row>
    <row r="1154" spans="1:65" s="2" customFormat="1" ht="24.15" customHeight="1">
      <c r="A1154" s="38"/>
      <c r="B1154" s="39"/>
      <c r="C1154" s="200" t="s">
        <v>1862</v>
      </c>
      <c r="D1154" s="200" t="s">
        <v>147</v>
      </c>
      <c r="E1154" s="201" t="s">
        <v>1863</v>
      </c>
      <c r="F1154" s="202" t="s">
        <v>1864</v>
      </c>
      <c r="G1154" s="203" t="s">
        <v>150</v>
      </c>
      <c r="H1154" s="204">
        <v>0.854</v>
      </c>
      <c r="I1154" s="205"/>
      <c r="J1154" s="206">
        <f>ROUND(I1154*H1154,2)</f>
        <v>0</v>
      </c>
      <c r="K1154" s="202" t="s">
        <v>151</v>
      </c>
      <c r="L1154" s="44"/>
      <c r="M1154" s="207" t="s">
        <v>19</v>
      </c>
      <c r="N1154" s="208" t="s">
        <v>40</v>
      </c>
      <c r="O1154" s="84"/>
      <c r="P1154" s="209">
        <f>O1154*H1154</f>
        <v>0</v>
      </c>
      <c r="Q1154" s="209">
        <v>0</v>
      </c>
      <c r="R1154" s="209">
        <f>Q1154*H1154</f>
        <v>0</v>
      </c>
      <c r="S1154" s="209">
        <v>0</v>
      </c>
      <c r="T1154" s="210">
        <f>S1154*H1154</f>
        <v>0</v>
      </c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R1154" s="211" t="s">
        <v>242</v>
      </c>
      <c r="AT1154" s="211" t="s">
        <v>147</v>
      </c>
      <c r="AU1154" s="211" t="s">
        <v>78</v>
      </c>
      <c r="AY1154" s="17" t="s">
        <v>144</v>
      </c>
      <c r="BE1154" s="212">
        <f>IF(N1154="základní",J1154,0)</f>
        <v>0</v>
      </c>
      <c r="BF1154" s="212">
        <f>IF(N1154="snížená",J1154,0)</f>
        <v>0</v>
      </c>
      <c r="BG1154" s="212">
        <f>IF(N1154="zákl. přenesená",J1154,0)</f>
        <v>0</v>
      </c>
      <c r="BH1154" s="212">
        <f>IF(N1154="sníž. přenesená",J1154,0)</f>
        <v>0</v>
      </c>
      <c r="BI1154" s="212">
        <f>IF(N1154="nulová",J1154,0)</f>
        <v>0</v>
      </c>
      <c r="BJ1154" s="17" t="s">
        <v>74</v>
      </c>
      <c r="BK1154" s="212">
        <f>ROUND(I1154*H1154,2)</f>
        <v>0</v>
      </c>
      <c r="BL1154" s="17" t="s">
        <v>242</v>
      </c>
      <c r="BM1154" s="211" t="s">
        <v>1865</v>
      </c>
    </row>
    <row r="1155" spans="1:47" s="2" customFormat="1" ht="12">
      <c r="A1155" s="38"/>
      <c r="B1155" s="39"/>
      <c r="C1155" s="40"/>
      <c r="D1155" s="213" t="s">
        <v>153</v>
      </c>
      <c r="E1155" s="40"/>
      <c r="F1155" s="214" t="s">
        <v>1866</v>
      </c>
      <c r="G1155" s="40"/>
      <c r="H1155" s="40"/>
      <c r="I1155" s="215"/>
      <c r="J1155" s="40"/>
      <c r="K1155" s="40"/>
      <c r="L1155" s="44"/>
      <c r="M1155" s="216"/>
      <c r="N1155" s="217"/>
      <c r="O1155" s="84"/>
      <c r="P1155" s="84"/>
      <c r="Q1155" s="84"/>
      <c r="R1155" s="84"/>
      <c r="S1155" s="84"/>
      <c r="T1155" s="85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T1155" s="17" t="s">
        <v>153</v>
      </c>
      <c r="AU1155" s="17" t="s">
        <v>78</v>
      </c>
    </row>
    <row r="1156" spans="1:47" s="2" customFormat="1" ht="12">
      <c r="A1156" s="38"/>
      <c r="B1156" s="39"/>
      <c r="C1156" s="40"/>
      <c r="D1156" s="218" t="s">
        <v>155</v>
      </c>
      <c r="E1156" s="40"/>
      <c r="F1156" s="219" t="s">
        <v>1867</v>
      </c>
      <c r="G1156" s="40"/>
      <c r="H1156" s="40"/>
      <c r="I1156" s="215"/>
      <c r="J1156" s="40"/>
      <c r="K1156" s="40"/>
      <c r="L1156" s="44"/>
      <c r="M1156" s="216"/>
      <c r="N1156" s="217"/>
      <c r="O1156" s="84"/>
      <c r="P1156" s="84"/>
      <c r="Q1156" s="84"/>
      <c r="R1156" s="84"/>
      <c r="S1156" s="84"/>
      <c r="T1156" s="85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T1156" s="17" t="s">
        <v>155</v>
      </c>
      <c r="AU1156" s="17" t="s">
        <v>78</v>
      </c>
    </row>
    <row r="1157" spans="1:63" s="12" customFormat="1" ht="22.8" customHeight="1">
      <c r="A1157" s="12"/>
      <c r="B1157" s="184"/>
      <c r="C1157" s="185"/>
      <c r="D1157" s="186" t="s">
        <v>68</v>
      </c>
      <c r="E1157" s="198" t="s">
        <v>1868</v>
      </c>
      <c r="F1157" s="198" t="s">
        <v>1869</v>
      </c>
      <c r="G1157" s="185"/>
      <c r="H1157" s="185"/>
      <c r="I1157" s="188"/>
      <c r="J1157" s="199">
        <f>BK1157</f>
        <v>0</v>
      </c>
      <c r="K1157" s="185"/>
      <c r="L1157" s="190"/>
      <c r="M1157" s="191"/>
      <c r="N1157" s="192"/>
      <c r="O1157" s="192"/>
      <c r="P1157" s="193">
        <f>SUM(P1158:P1181)</f>
        <v>0</v>
      </c>
      <c r="Q1157" s="192"/>
      <c r="R1157" s="193">
        <f>SUM(R1158:R1181)</f>
        <v>0.90063</v>
      </c>
      <c r="S1157" s="192"/>
      <c r="T1157" s="194">
        <f>SUM(T1158:T1181)</f>
        <v>0</v>
      </c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R1157" s="195" t="s">
        <v>78</v>
      </c>
      <c r="AT1157" s="196" t="s">
        <v>68</v>
      </c>
      <c r="AU1157" s="196" t="s">
        <v>74</v>
      </c>
      <c r="AY1157" s="195" t="s">
        <v>144</v>
      </c>
      <c r="BK1157" s="197">
        <f>SUM(BK1158:BK1181)</f>
        <v>0</v>
      </c>
    </row>
    <row r="1158" spans="1:65" s="2" customFormat="1" ht="24.15" customHeight="1">
      <c r="A1158" s="38"/>
      <c r="B1158" s="39"/>
      <c r="C1158" s="200" t="s">
        <v>1288</v>
      </c>
      <c r="D1158" s="200" t="s">
        <v>147</v>
      </c>
      <c r="E1158" s="201" t="s">
        <v>1870</v>
      </c>
      <c r="F1158" s="202" t="s">
        <v>1871</v>
      </c>
      <c r="G1158" s="203" t="s">
        <v>218</v>
      </c>
      <c r="H1158" s="204">
        <v>1</v>
      </c>
      <c r="I1158" s="205"/>
      <c r="J1158" s="206">
        <f>ROUND(I1158*H1158,2)</f>
        <v>0</v>
      </c>
      <c r="K1158" s="202" t="s">
        <v>151</v>
      </c>
      <c r="L1158" s="44"/>
      <c r="M1158" s="207" t="s">
        <v>19</v>
      </c>
      <c r="N1158" s="208" t="s">
        <v>40</v>
      </c>
      <c r="O1158" s="84"/>
      <c r="P1158" s="209">
        <f>O1158*H1158</f>
        <v>0</v>
      </c>
      <c r="Q1158" s="209">
        <v>0.4417</v>
      </c>
      <c r="R1158" s="209">
        <f>Q1158*H1158</f>
        <v>0.4417</v>
      </c>
      <c r="S1158" s="209">
        <v>0</v>
      </c>
      <c r="T1158" s="210">
        <f>S1158*H1158</f>
        <v>0</v>
      </c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R1158" s="211" t="s">
        <v>242</v>
      </c>
      <c r="AT1158" s="211" t="s">
        <v>147</v>
      </c>
      <c r="AU1158" s="211" t="s">
        <v>78</v>
      </c>
      <c r="AY1158" s="17" t="s">
        <v>144</v>
      </c>
      <c r="BE1158" s="212">
        <f>IF(N1158="základní",J1158,0)</f>
        <v>0</v>
      </c>
      <c r="BF1158" s="212">
        <f>IF(N1158="snížená",J1158,0)</f>
        <v>0</v>
      </c>
      <c r="BG1158" s="212">
        <f>IF(N1158="zákl. přenesená",J1158,0)</f>
        <v>0</v>
      </c>
      <c r="BH1158" s="212">
        <f>IF(N1158="sníž. přenesená",J1158,0)</f>
        <v>0</v>
      </c>
      <c r="BI1158" s="212">
        <f>IF(N1158="nulová",J1158,0)</f>
        <v>0</v>
      </c>
      <c r="BJ1158" s="17" t="s">
        <v>74</v>
      </c>
      <c r="BK1158" s="212">
        <f>ROUND(I1158*H1158,2)</f>
        <v>0</v>
      </c>
      <c r="BL1158" s="17" t="s">
        <v>242</v>
      </c>
      <c r="BM1158" s="211" t="s">
        <v>1872</v>
      </c>
    </row>
    <row r="1159" spans="1:47" s="2" customFormat="1" ht="12">
      <c r="A1159" s="38"/>
      <c r="B1159" s="39"/>
      <c r="C1159" s="40"/>
      <c r="D1159" s="213" t="s">
        <v>153</v>
      </c>
      <c r="E1159" s="40"/>
      <c r="F1159" s="214" t="s">
        <v>1873</v>
      </c>
      <c r="G1159" s="40"/>
      <c r="H1159" s="40"/>
      <c r="I1159" s="215"/>
      <c r="J1159" s="40"/>
      <c r="K1159" s="40"/>
      <c r="L1159" s="44"/>
      <c r="M1159" s="216"/>
      <c r="N1159" s="217"/>
      <c r="O1159" s="84"/>
      <c r="P1159" s="84"/>
      <c r="Q1159" s="84"/>
      <c r="R1159" s="84"/>
      <c r="S1159" s="84"/>
      <c r="T1159" s="85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T1159" s="17" t="s">
        <v>153</v>
      </c>
      <c r="AU1159" s="17" t="s">
        <v>78</v>
      </c>
    </row>
    <row r="1160" spans="1:47" s="2" customFormat="1" ht="12">
      <c r="A1160" s="38"/>
      <c r="B1160" s="39"/>
      <c r="C1160" s="40"/>
      <c r="D1160" s="218" t="s">
        <v>155</v>
      </c>
      <c r="E1160" s="40"/>
      <c r="F1160" s="219" t="s">
        <v>1874</v>
      </c>
      <c r="G1160" s="40"/>
      <c r="H1160" s="40"/>
      <c r="I1160" s="215"/>
      <c r="J1160" s="40"/>
      <c r="K1160" s="40"/>
      <c r="L1160" s="44"/>
      <c r="M1160" s="216"/>
      <c r="N1160" s="217"/>
      <c r="O1160" s="84"/>
      <c r="P1160" s="84"/>
      <c r="Q1160" s="84"/>
      <c r="R1160" s="84"/>
      <c r="S1160" s="84"/>
      <c r="T1160" s="85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T1160" s="17" t="s">
        <v>155</v>
      </c>
      <c r="AU1160" s="17" t="s">
        <v>78</v>
      </c>
    </row>
    <row r="1161" spans="1:51" s="13" customFormat="1" ht="12">
      <c r="A1161" s="13"/>
      <c r="B1161" s="220"/>
      <c r="C1161" s="221"/>
      <c r="D1161" s="213" t="s">
        <v>157</v>
      </c>
      <c r="E1161" s="222" t="s">
        <v>19</v>
      </c>
      <c r="F1161" s="223" t="s">
        <v>1875</v>
      </c>
      <c r="G1161" s="221"/>
      <c r="H1161" s="224">
        <v>1</v>
      </c>
      <c r="I1161" s="225"/>
      <c r="J1161" s="221"/>
      <c r="K1161" s="221"/>
      <c r="L1161" s="226"/>
      <c r="M1161" s="227"/>
      <c r="N1161" s="228"/>
      <c r="O1161" s="228"/>
      <c r="P1161" s="228"/>
      <c r="Q1161" s="228"/>
      <c r="R1161" s="228"/>
      <c r="S1161" s="228"/>
      <c r="T1161" s="229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30" t="s">
        <v>157</v>
      </c>
      <c r="AU1161" s="230" t="s">
        <v>78</v>
      </c>
      <c r="AV1161" s="13" t="s">
        <v>78</v>
      </c>
      <c r="AW1161" s="13" t="s">
        <v>32</v>
      </c>
      <c r="AX1161" s="13" t="s">
        <v>74</v>
      </c>
      <c r="AY1161" s="230" t="s">
        <v>144</v>
      </c>
    </row>
    <row r="1162" spans="1:65" s="2" customFormat="1" ht="24.15" customHeight="1">
      <c r="A1162" s="38"/>
      <c r="B1162" s="39"/>
      <c r="C1162" s="200" t="s">
        <v>1876</v>
      </c>
      <c r="D1162" s="200" t="s">
        <v>147</v>
      </c>
      <c r="E1162" s="201" t="s">
        <v>1877</v>
      </c>
      <c r="F1162" s="202" t="s">
        <v>1878</v>
      </c>
      <c r="G1162" s="203" t="s">
        <v>190</v>
      </c>
      <c r="H1162" s="204">
        <v>30.6</v>
      </c>
      <c r="I1162" s="205"/>
      <c r="J1162" s="206">
        <f>ROUND(I1162*H1162,2)</f>
        <v>0</v>
      </c>
      <c r="K1162" s="202" t="s">
        <v>19</v>
      </c>
      <c r="L1162" s="44"/>
      <c r="M1162" s="207" t="s">
        <v>19</v>
      </c>
      <c r="N1162" s="208" t="s">
        <v>40</v>
      </c>
      <c r="O1162" s="84"/>
      <c r="P1162" s="209">
        <f>O1162*H1162</f>
        <v>0</v>
      </c>
      <c r="Q1162" s="209">
        <v>0.012</v>
      </c>
      <c r="R1162" s="209">
        <f>Q1162*H1162</f>
        <v>0.3672</v>
      </c>
      <c r="S1162" s="209">
        <v>0</v>
      </c>
      <c r="T1162" s="210">
        <f>S1162*H1162</f>
        <v>0</v>
      </c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R1162" s="211" t="s">
        <v>242</v>
      </c>
      <c r="AT1162" s="211" t="s">
        <v>147</v>
      </c>
      <c r="AU1162" s="211" t="s">
        <v>78</v>
      </c>
      <c r="AY1162" s="17" t="s">
        <v>144</v>
      </c>
      <c r="BE1162" s="212">
        <f>IF(N1162="základní",J1162,0)</f>
        <v>0</v>
      </c>
      <c r="BF1162" s="212">
        <f>IF(N1162="snížená",J1162,0)</f>
        <v>0</v>
      </c>
      <c r="BG1162" s="212">
        <f>IF(N1162="zákl. přenesená",J1162,0)</f>
        <v>0</v>
      </c>
      <c r="BH1162" s="212">
        <f>IF(N1162="sníž. přenesená",J1162,0)</f>
        <v>0</v>
      </c>
      <c r="BI1162" s="212">
        <f>IF(N1162="nulová",J1162,0)</f>
        <v>0</v>
      </c>
      <c r="BJ1162" s="17" t="s">
        <v>74</v>
      </c>
      <c r="BK1162" s="212">
        <f>ROUND(I1162*H1162,2)</f>
        <v>0</v>
      </c>
      <c r="BL1162" s="17" t="s">
        <v>242</v>
      </c>
      <c r="BM1162" s="211" t="s">
        <v>1879</v>
      </c>
    </row>
    <row r="1163" spans="1:47" s="2" customFormat="1" ht="12">
      <c r="A1163" s="38"/>
      <c r="B1163" s="39"/>
      <c r="C1163" s="40"/>
      <c r="D1163" s="213" t="s">
        <v>153</v>
      </c>
      <c r="E1163" s="40"/>
      <c r="F1163" s="214" t="s">
        <v>1878</v>
      </c>
      <c r="G1163" s="40"/>
      <c r="H1163" s="40"/>
      <c r="I1163" s="215"/>
      <c r="J1163" s="40"/>
      <c r="K1163" s="40"/>
      <c r="L1163" s="44"/>
      <c r="M1163" s="216"/>
      <c r="N1163" s="217"/>
      <c r="O1163" s="84"/>
      <c r="P1163" s="84"/>
      <c r="Q1163" s="84"/>
      <c r="R1163" s="84"/>
      <c r="S1163" s="84"/>
      <c r="T1163" s="85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T1163" s="17" t="s">
        <v>153</v>
      </c>
      <c r="AU1163" s="17" t="s">
        <v>78</v>
      </c>
    </row>
    <row r="1164" spans="1:51" s="13" customFormat="1" ht="12">
      <c r="A1164" s="13"/>
      <c r="B1164" s="220"/>
      <c r="C1164" s="221"/>
      <c r="D1164" s="213" t="s">
        <v>157</v>
      </c>
      <c r="E1164" s="222" t="s">
        <v>19</v>
      </c>
      <c r="F1164" s="223" t="s">
        <v>1880</v>
      </c>
      <c r="G1164" s="221"/>
      <c r="H1164" s="224">
        <v>30.6</v>
      </c>
      <c r="I1164" s="225"/>
      <c r="J1164" s="221"/>
      <c r="K1164" s="221"/>
      <c r="L1164" s="226"/>
      <c r="M1164" s="227"/>
      <c r="N1164" s="228"/>
      <c r="O1164" s="228"/>
      <c r="P1164" s="228"/>
      <c r="Q1164" s="228"/>
      <c r="R1164" s="228"/>
      <c r="S1164" s="228"/>
      <c r="T1164" s="229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0" t="s">
        <v>157</v>
      </c>
      <c r="AU1164" s="230" t="s">
        <v>78</v>
      </c>
      <c r="AV1164" s="13" t="s">
        <v>78</v>
      </c>
      <c r="AW1164" s="13" t="s">
        <v>32</v>
      </c>
      <c r="AX1164" s="13" t="s">
        <v>69</v>
      </c>
      <c r="AY1164" s="230" t="s">
        <v>144</v>
      </c>
    </row>
    <row r="1165" spans="1:65" s="2" customFormat="1" ht="24.15" customHeight="1">
      <c r="A1165" s="38"/>
      <c r="B1165" s="39"/>
      <c r="C1165" s="200" t="s">
        <v>1294</v>
      </c>
      <c r="D1165" s="200" t="s">
        <v>147</v>
      </c>
      <c r="E1165" s="201" t="s">
        <v>1881</v>
      </c>
      <c r="F1165" s="202" t="s">
        <v>1882</v>
      </c>
      <c r="G1165" s="203" t="s">
        <v>190</v>
      </c>
      <c r="H1165" s="204">
        <v>1</v>
      </c>
      <c r="I1165" s="205"/>
      <c r="J1165" s="206">
        <f>ROUND(I1165*H1165,2)</f>
        <v>0</v>
      </c>
      <c r="K1165" s="202" t="s">
        <v>151</v>
      </c>
      <c r="L1165" s="44"/>
      <c r="M1165" s="207" t="s">
        <v>19</v>
      </c>
      <c r="N1165" s="208" t="s">
        <v>40</v>
      </c>
      <c r="O1165" s="84"/>
      <c r="P1165" s="209">
        <f>O1165*H1165</f>
        <v>0</v>
      </c>
      <c r="Q1165" s="209">
        <v>0.0004</v>
      </c>
      <c r="R1165" s="209">
        <f>Q1165*H1165</f>
        <v>0.0004</v>
      </c>
      <c r="S1165" s="209">
        <v>0</v>
      </c>
      <c r="T1165" s="210">
        <f>S1165*H1165</f>
        <v>0</v>
      </c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R1165" s="211" t="s">
        <v>242</v>
      </c>
      <c r="AT1165" s="211" t="s">
        <v>147</v>
      </c>
      <c r="AU1165" s="211" t="s">
        <v>78</v>
      </c>
      <c r="AY1165" s="17" t="s">
        <v>144</v>
      </c>
      <c r="BE1165" s="212">
        <f>IF(N1165="základní",J1165,0)</f>
        <v>0</v>
      </c>
      <c r="BF1165" s="212">
        <f>IF(N1165="snížená",J1165,0)</f>
        <v>0</v>
      </c>
      <c r="BG1165" s="212">
        <f>IF(N1165="zákl. přenesená",J1165,0)</f>
        <v>0</v>
      </c>
      <c r="BH1165" s="212">
        <f>IF(N1165="sníž. přenesená",J1165,0)</f>
        <v>0</v>
      </c>
      <c r="BI1165" s="212">
        <f>IF(N1165="nulová",J1165,0)</f>
        <v>0</v>
      </c>
      <c r="BJ1165" s="17" t="s">
        <v>74</v>
      </c>
      <c r="BK1165" s="212">
        <f>ROUND(I1165*H1165,2)</f>
        <v>0</v>
      </c>
      <c r="BL1165" s="17" t="s">
        <v>242</v>
      </c>
      <c r="BM1165" s="211" t="s">
        <v>1883</v>
      </c>
    </row>
    <row r="1166" spans="1:47" s="2" customFormat="1" ht="12">
      <c r="A1166" s="38"/>
      <c r="B1166" s="39"/>
      <c r="C1166" s="40"/>
      <c r="D1166" s="213" t="s">
        <v>153</v>
      </c>
      <c r="E1166" s="40"/>
      <c r="F1166" s="214" t="s">
        <v>1884</v>
      </c>
      <c r="G1166" s="40"/>
      <c r="H1166" s="40"/>
      <c r="I1166" s="215"/>
      <c r="J1166" s="40"/>
      <c r="K1166" s="40"/>
      <c r="L1166" s="44"/>
      <c r="M1166" s="216"/>
      <c r="N1166" s="217"/>
      <c r="O1166" s="84"/>
      <c r="P1166" s="84"/>
      <c r="Q1166" s="84"/>
      <c r="R1166" s="84"/>
      <c r="S1166" s="84"/>
      <c r="T1166" s="85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T1166" s="17" t="s">
        <v>153</v>
      </c>
      <c r="AU1166" s="17" t="s">
        <v>78</v>
      </c>
    </row>
    <row r="1167" spans="1:47" s="2" customFormat="1" ht="12">
      <c r="A1167" s="38"/>
      <c r="B1167" s="39"/>
      <c r="C1167" s="40"/>
      <c r="D1167" s="218" t="s">
        <v>155</v>
      </c>
      <c r="E1167" s="40"/>
      <c r="F1167" s="219" t="s">
        <v>1885</v>
      </c>
      <c r="G1167" s="40"/>
      <c r="H1167" s="40"/>
      <c r="I1167" s="215"/>
      <c r="J1167" s="40"/>
      <c r="K1167" s="40"/>
      <c r="L1167" s="44"/>
      <c r="M1167" s="216"/>
      <c r="N1167" s="217"/>
      <c r="O1167" s="84"/>
      <c r="P1167" s="84"/>
      <c r="Q1167" s="84"/>
      <c r="R1167" s="84"/>
      <c r="S1167" s="84"/>
      <c r="T1167" s="85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T1167" s="17" t="s">
        <v>155</v>
      </c>
      <c r="AU1167" s="17" t="s">
        <v>78</v>
      </c>
    </row>
    <row r="1168" spans="1:65" s="2" customFormat="1" ht="16.5" customHeight="1">
      <c r="A1168" s="38"/>
      <c r="B1168" s="39"/>
      <c r="C1168" s="242" t="s">
        <v>1886</v>
      </c>
      <c r="D1168" s="242" t="s">
        <v>228</v>
      </c>
      <c r="E1168" s="243" t="s">
        <v>1887</v>
      </c>
      <c r="F1168" s="244" t="s">
        <v>1888</v>
      </c>
      <c r="G1168" s="245" t="s">
        <v>218</v>
      </c>
      <c r="H1168" s="246">
        <v>1</v>
      </c>
      <c r="I1168" s="247"/>
      <c r="J1168" s="248">
        <f>ROUND(I1168*H1168,2)</f>
        <v>0</v>
      </c>
      <c r="K1168" s="244" t="s">
        <v>19</v>
      </c>
      <c r="L1168" s="249"/>
      <c r="M1168" s="250" t="s">
        <v>19</v>
      </c>
      <c r="N1168" s="251" t="s">
        <v>40</v>
      </c>
      <c r="O1168" s="84"/>
      <c r="P1168" s="209">
        <f>O1168*H1168</f>
        <v>0</v>
      </c>
      <c r="Q1168" s="209">
        <v>0.03</v>
      </c>
      <c r="R1168" s="209">
        <f>Q1168*H1168</f>
        <v>0.03</v>
      </c>
      <c r="S1168" s="209">
        <v>0</v>
      </c>
      <c r="T1168" s="210">
        <f>S1168*H1168</f>
        <v>0</v>
      </c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R1168" s="211" t="s">
        <v>345</v>
      </c>
      <c r="AT1168" s="211" t="s">
        <v>228</v>
      </c>
      <c r="AU1168" s="211" t="s">
        <v>78</v>
      </c>
      <c r="AY1168" s="17" t="s">
        <v>144</v>
      </c>
      <c r="BE1168" s="212">
        <f>IF(N1168="základní",J1168,0)</f>
        <v>0</v>
      </c>
      <c r="BF1168" s="212">
        <f>IF(N1168="snížená",J1168,0)</f>
        <v>0</v>
      </c>
      <c r="BG1168" s="212">
        <f>IF(N1168="zákl. přenesená",J1168,0)</f>
        <v>0</v>
      </c>
      <c r="BH1168" s="212">
        <f>IF(N1168="sníž. přenesená",J1168,0)</f>
        <v>0</v>
      </c>
      <c r="BI1168" s="212">
        <f>IF(N1168="nulová",J1168,0)</f>
        <v>0</v>
      </c>
      <c r="BJ1168" s="17" t="s">
        <v>74</v>
      </c>
      <c r="BK1168" s="212">
        <f>ROUND(I1168*H1168,2)</f>
        <v>0</v>
      </c>
      <c r="BL1168" s="17" t="s">
        <v>242</v>
      </c>
      <c r="BM1168" s="211" t="s">
        <v>1889</v>
      </c>
    </row>
    <row r="1169" spans="1:47" s="2" customFormat="1" ht="12">
      <c r="A1169" s="38"/>
      <c r="B1169" s="39"/>
      <c r="C1169" s="40"/>
      <c r="D1169" s="213" t="s">
        <v>153</v>
      </c>
      <c r="E1169" s="40"/>
      <c r="F1169" s="214" t="s">
        <v>1888</v>
      </c>
      <c r="G1169" s="40"/>
      <c r="H1169" s="40"/>
      <c r="I1169" s="215"/>
      <c r="J1169" s="40"/>
      <c r="K1169" s="40"/>
      <c r="L1169" s="44"/>
      <c r="M1169" s="216"/>
      <c r="N1169" s="217"/>
      <c r="O1169" s="84"/>
      <c r="P1169" s="84"/>
      <c r="Q1169" s="84"/>
      <c r="R1169" s="84"/>
      <c r="S1169" s="84"/>
      <c r="T1169" s="85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T1169" s="17" t="s">
        <v>153</v>
      </c>
      <c r="AU1169" s="17" t="s">
        <v>78</v>
      </c>
    </row>
    <row r="1170" spans="1:65" s="2" customFormat="1" ht="21.75" customHeight="1">
      <c r="A1170" s="38"/>
      <c r="B1170" s="39"/>
      <c r="C1170" s="200" t="s">
        <v>1300</v>
      </c>
      <c r="D1170" s="200" t="s">
        <v>147</v>
      </c>
      <c r="E1170" s="201" t="s">
        <v>1890</v>
      </c>
      <c r="F1170" s="202" t="s">
        <v>1891</v>
      </c>
      <c r="G1170" s="203" t="s">
        <v>218</v>
      </c>
      <c r="H1170" s="204">
        <v>1</v>
      </c>
      <c r="I1170" s="205"/>
      <c r="J1170" s="206">
        <f>ROUND(I1170*H1170,2)</f>
        <v>0</v>
      </c>
      <c r="K1170" s="202" t="s">
        <v>151</v>
      </c>
      <c r="L1170" s="44"/>
      <c r="M1170" s="207" t="s">
        <v>19</v>
      </c>
      <c r="N1170" s="208" t="s">
        <v>40</v>
      </c>
      <c r="O1170" s="84"/>
      <c r="P1170" s="209">
        <f>O1170*H1170</f>
        <v>0</v>
      </c>
      <c r="Q1170" s="209">
        <v>0.00033</v>
      </c>
      <c r="R1170" s="209">
        <f>Q1170*H1170</f>
        <v>0.00033</v>
      </c>
      <c r="S1170" s="209">
        <v>0</v>
      </c>
      <c r="T1170" s="210">
        <f>S1170*H1170</f>
        <v>0</v>
      </c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R1170" s="211" t="s">
        <v>242</v>
      </c>
      <c r="AT1170" s="211" t="s">
        <v>147</v>
      </c>
      <c r="AU1170" s="211" t="s">
        <v>78</v>
      </c>
      <c r="AY1170" s="17" t="s">
        <v>144</v>
      </c>
      <c r="BE1170" s="212">
        <f>IF(N1170="základní",J1170,0)</f>
        <v>0</v>
      </c>
      <c r="BF1170" s="212">
        <f>IF(N1170="snížená",J1170,0)</f>
        <v>0</v>
      </c>
      <c r="BG1170" s="212">
        <f>IF(N1170="zákl. přenesená",J1170,0)</f>
        <v>0</v>
      </c>
      <c r="BH1170" s="212">
        <f>IF(N1170="sníž. přenesená",J1170,0)</f>
        <v>0</v>
      </c>
      <c r="BI1170" s="212">
        <f>IF(N1170="nulová",J1170,0)</f>
        <v>0</v>
      </c>
      <c r="BJ1170" s="17" t="s">
        <v>74</v>
      </c>
      <c r="BK1170" s="212">
        <f>ROUND(I1170*H1170,2)</f>
        <v>0</v>
      </c>
      <c r="BL1170" s="17" t="s">
        <v>242</v>
      </c>
      <c r="BM1170" s="211" t="s">
        <v>1892</v>
      </c>
    </row>
    <row r="1171" spans="1:47" s="2" customFormat="1" ht="12">
      <c r="A1171" s="38"/>
      <c r="B1171" s="39"/>
      <c r="C1171" s="40"/>
      <c r="D1171" s="213" t="s">
        <v>153</v>
      </c>
      <c r="E1171" s="40"/>
      <c r="F1171" s="214" t="s">
        <v>1893</v>
      </c>
      <c r="G1171" s="40"/>
      <c r="H1171" s="40"/>
      <c r="I1171" s="215"/>
      <c r="J1171" s="40"/>
      <c r="K1171" s="40"/>
      <c r="L1171" s="44"/>
      <c r="M1171" s="216"/>
      <c r="N1171" s="217"/>
      <c r="O1171" s="84"/>
      <c r="P1171" s="84"/>
      <c r="Q1171" s="84"/>
      <c r="R1171" s="84"/>
      <c r="S1171" s="84"/>
      <c r="T1171" s="85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T1171" s="17" t="s">
        <v>153</v>
      </c>
      <c r="AU1171" s="17" t="s">
        <v>78</v>
      </c>
    </row>
    <row r="1172" spans="1:47" s="2" customFormat="1" ht="12">
      <c r="A1172" s="38"/>
      <c r="B1172" s="39"/>
      <c r="C1172" s="40"/>
      <c r="D1172" s="218" t="s">
        <v>155</v>
      </c>
      <c r="E1172" s="40"/>
      <c r="F1172" s="219" t="s">
        <v>1894</v>
      </c>
      <c r="G1172" s="40"/>
      <c r="H1172" s="40"/>
      <c r="I1172" s="215"/>
      <c r="J1172" s="40"/>
      <c r="K1172" s="40"/>
      <c r="L1172" s="44"/>
      <c r="M1172" s="216"/>
      <c r="N1172" s="217"/>
      <c r="O1172" s="84"/>
      <c r="P1172" s="84"/>
      <c r="Q1172" s="84"/>
      <c r="R1172" s="84"/>
      <c r="S1172" s="84"/>
      <c r="T1172" s="85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T1172" s="17" t="s">
        <v>155</v>
      </c>
      <c r="AU1172" s="17" t="s">
        <v>78</v>
      </c>
    </row>
    <row r="1173" spans="1:51" s="13" customFormat="1" ht="12">
      <c r="A1173" s="13"/>
      <c r="B1173" s="220"/>
      <c r="C1173" s="221"/>
      <c r="D1173" s="213" t="s">
        <v>157</v>
      </c>
      <c r="E1173" s="222" t="s">
        <v>19</v>
      </c>
      <c r="F1173" s="223" t="s">
        <v>1875</v>
      </c>
      <c r="G1173" s="221"/>
      <c r="H1173" s="224">
        <v>1</v>
      </c>
      <c r="I1173" s="225"/>
      <c r="J1173" s="221"/>
      <c r="K1173" s="221"/>
      <c r="L1173" s="226"/>
      <c r="M1173" s="227"/>
      <c r="N1173" s="228"/>
      <c r="O1173" s="228"/>
      <c r="P1173" s="228"/>
      <c r="Q1173" s="228"/>
      <c r="R1173" s="228"/>
      <c r="S1173" s="228"/>
      <c r="T1173" s="229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0" t="s">
        <v>157</v>
      </c>
      <c r="AU1173" s="230" t="s">
        <v>78</v>
      </c>
      <c r="AV1173" s="13" t="s">
        <v>78</v>
      </c>
      <c r="AW1173" s="13" t="s">
        <v>32</v>
      </c>
      <c r="AX1173" s="13" t="s">
        <v>74</v>
      </c>
      <c r="AY1173" s="230" t="s">
        <v>144</v>
      </c>
    </row>
    <row r="1174" spans="1:65" s="2" customFormat="1" ht="33" customHeight="1">
      <c r="A1174" s="38"/>
      <c r="B1174" s="39"/>
      <c r="C1174" s="242" t="s">
        <v>1895</v>
      </c>
      <c r="D1174" s="242" t="s">
        <v>228</v>
      </c>
      <c r="E1174" s="243" t="s">
        <v>1896</v>
      </c>
      <c r="F1174" s="244" t="s">
        <v>1897</v>
      </c>
      <c r="G1174" s="245" t="s">
        <v>218</v>
      </c>
      <c r="H1174" s="246">
        <v>1</v>
      </c>
      <c r="I1174" s="247"/>
      <c r="J1174" s="248">
        <f>ROUND(I1174*H1174,2)</f>
        <v>0</v>
      </c>
      <c r="K1174" s="244" t="s">
        <v>19</v>
      </c>
      <c r="L1174" s="249"/>
      <c r="M1174" s="250" t="s">
        <v>19</v>
      </c>
      <c r="N1174" s="251" t="s">
        <v>40</v>
      </c>
      <c r="O1174" s="84"/>
      <c r="P1174" s="209">
        <f>O1174*H1174</f>
        <v>0</v>
      </c>
      <c r="Q1174" s="209">
        <v>0.061</v>
      </c>
      <c r="R1174" s="209">
        <f>Q1174*H1174</f>
        <v>0.061</v>
      </c>
      <c r="S1174" s="209">
        <v>0</v>
      </c>
      <c r="T1174" s="210">
        <f>S1174*H1174</f>
        <v>0</v>
      </c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R1174" s="211" t="s">
        <v>345</v>
      </c>
      <c r="AT1174" s="211" t="s">
        <v>228</v>
      </c>
      <c r="AU1174" s="211" t="s">
        <v>78</v>
      </c>
      <c r="AY1174" s="17" t="s">
        <v>144</v>
      </c>
      <c r="BE1174" s="212">
        <f>IF(N1174="základní",J1174,0)</f>
        <v>0</v>
      </c>
      <c r="BF1174" s="212">
        <f>IF(N1174="snížená",J1174,0)</f>
        <v>0</v>
      </c>
      <c r="BG1174" s="212">
        <f>IF(N1174="zákl. přenesená",J1174,0)</f>
        <v>0</v>
      </c>
      <c r="BH1174" s="212">
        <f>IF(N1174="sníž. přenesená",J1174,0)</f>
        <v>0</v>
      </c>
      <c r="BI1174" s="212">
        <f>IF(N1174="nulová",J1174,0)</f>
        <v>0</v>
      </c>
      <c r="BJ1174" s="17" t="s">
        <v>74</v>
      </c>
      <c r="BK1174" s="212">
        <f>ROUND(I1174*H1174,2)</f>
        <v>0</v>
      </c>
      <c r="BL1174" s="17" t="s">
        <v>242</v>
      </c>
      <c r="BM1174" s="211" t="s">
        <v>1898</v>
      </c>
    </row>
    <row r="1175" spans="1:47" s="2" customFormat="1" ht="12">
      <c r="A1175" s="38"/>
      <c r="B1175" s="39"/>
      <c r="C1175" s="40"/>
      <c r="D1175" s="213" t="s">
        <v>153</v>
      </c>
      <c r="E1175" s="40"/>
      <c r="F1175" s="214" t="s">
        <v>1899</v>
      </c>
      <c r="G1175" s="40"/>
      <c r="H1175" s="40"/>
      <c r="I1175" s="215"/>
      <c r="J1175" s="40"/>
      <c r="K1175" s="40"/>
      <c r="L1175" s="44"/>
      <c r="M1175" s="216"/>
      <c r="N1175" s="217"/>
      <c r="O1175" s="84"/>
      <c r="P1175" s="84"/>
      <c r="Q1175" s="84"/>
      <c r="R1175" s="84"/>
      <c r="S1175" s="84"/>
      <c r="T1175" s="85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T1175" s="17" t="s">
        <v>153</v>
      </c>
      <c r="AU1175" s="17" t="s">
        <v>78</v>
      </c>
    </row>
    <row r="1176" spans="1:65" s="2" customFormat="1" ht="24.15" customHeight="1">
      <c r="A1176" s="38"/>
      <c r="B1176" s="39"/>
      <c r="C1176" s="200" t="s">
        <v>1305</v>
      </c>
      <c r="D1176" s="200" t="s">
        <v>147</v>
      </c>
      <c r="E1176" s="201" t="s">
        <v>1900</v>
      </c>
      <c r="F1176" s="202" t="s">
        <v>1901</v>
      </c>
      <c r="G1176" s="203" t="s">
        <v>150</v>
      </c>
      <c r="H1176" s="204">
        <v>0.901</v>
      </c>
      <c r="I1176" s="205"/>
      <c r="J1176" s="206">
        <f>ROUND(I1176*H1176,2)</f>
        <v>0</v>
      </c>
      <c r="K1176" s="202" t="s">
        <v>151</v>
      </c>
      <c r="L1176" s="44"/>
      <c r="M1176" s="207" t="s">
        <v>19</v>
      </c>
      <c r="N1176" s="208" t="s">
        <v>40</v>
      </c>
      <c r="O1176" s="84"/>
      <c r="P1176" s="209">
        <f>O1176*H1176</f>
        <v>0</v>
      </c>
      <c r="Q1176" s="209">
        <v>0</v>
      </c>
      <c r="R1176" s="209">
        <f>Q1176*H1176</f>
        <v>0</v>
      </c>
      <c r="S1176" s="209">
        <v>0</v>
      </c>
      <c r="T1176" s="210">
        <f>S1176*H1176</f>
        <v>0</v>
      </c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R1176" s="211" t="s">
        <v>242</v>
      </c>
      <c r="AT1176" s="211" t="s">
        <v>147</v>
      </c>
      <c r="AU1176" s="211" t="s">
        <v>78</v>
      </c>
      <c r="AY1176" s="17" t="s">
        <v>144</v>
      </c>
      <c r="BE1176" s="212">
        <f>IF(N1176="základní",J1176,0)</f>
        <v>0</v>
      </c>
      <c r="BF1176" s="212">
        <f>IF(N1176="snížená",J1176,0)</f>
        <v>0</v>
      </c>
      <c r="BG1176" s="212">
        <f>IF(N1176="zákl. přenesená",J1176,0)</f>
        <v>0</v>
      </c>
      <c r="BH1176" s="212">
        <f>IF(N1176="sníž. přenesená",J1176,0)</f>
        <v>0</v>
      </c>
      <c r="BI1176" s="212">
        <f>IF(N1176="nulová",J1176,0)</f>
        <v>0</v>
      </c>
      <c r="BJ1176" s="17" t="s">
        <v>74</v>
      </c>
      <c r="BK1176" s="212">
        <f>ROUND(I1176*H1176,2)</f>
        <v>0</v>
      </c>
      <c r="BL1176" s="17" t="s">
        <v>242</v>
      </c>
      <c r="BM1176" s="211" t="s">
        <v>1902</v>
      </c>
    </row>
    <row r="1177" spans="1:47" s="2" customFormat="1" ht="12">
      <c r="A1177" s="38"/>
      <c r="B1177" s="39"/>
      <c r="C1177" s="40"/>
      <c r="D1177" s="213" t="s">
        <v>153</v>
      </c>
      <c r="E1177" s="40"/>
      <c r="F1177" s="214" t="s">
        <v>1903</v>
      </c>
      <c r="G1177" s="40"/>
      <c r="H1177" s="40"/>
      <c r="I1177" s="215"/>
      <c r="J1177" s="40"/>
      <c r="K1177" s="40"/>
      <c r="L1177" s="44"/>
      <c r="M1177" s="216"/>
      <c r="N1177" s="217"/>
      <c r="O1177" s="84"/>
      <c r="P1177" s="84"/>
      <c r="Q1177" s="84"/>
      <c r="R1177" s="84"/>
      <c r="S1177" s="84"/>
      <c r="T1177" s="85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T1177" s="17" t="s">
        <v>153</v>
      </c>
      <c r="AU1177" s="17" t="s">
        <v>78</v>
      </c>
    </row>
    <row r="1178" spans="1:47" s="2" customFormat="1" ht="12">
      <c r="A1178" s="38"/>
      <c r="B1178" s="39"/>
      <c r="C1178" s="40"/>
      <c r="D1178" s="218" t="s">
        <v>155</v>
      </c>
      <c r="E1178" s="40"/>
      <c r="F1178" s="219" t="s">
        <v>1904</v>
      </c>
      <c r="G1178" s="40"/>
      <c r="H1178" s="40"/>
      <c r="I1178" s="215"/>
      <c r="J1178" s="40"/>
      <c r="K1178" s="40"/>
      <c r="L1178" s="44"/>
      <c r="M1178" s="216"/>
      <c r="N1178" s="217"/>
      <c r="O1178" s="84"/>
      <c r="P1178" s="84"/>
      <c r="Q1178" s="84"/>
      <c r="R1178" s="84"/>
      <c r="S1178" s="84"/>
      <c r="T1178" s="85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T1178" s="17" t="s">
        <v>155</v>
      </c>
      <c r="AU1178" s="17" t="s">
        <v>78</v>
      </c>
    </row>
    <row r="1179" spans="1:65" s="2" customFormat="1" ht="24.15" customHeight="1">
      <c r="A1179" s="38"/>
      <c r="B1179" s="39"/>
      <c r="C1179" s="200" t="s">
        <v>1905</v>
      </c>
      <c r="D1179" s="200" t="s">
        <v>147</v>
      </c>
      <c r="E1179" s="201" t="s">
        <v>1906</v>
      </c>
      <c r="F1179" s="202" t="s">
        <v>1907</v>
      </c>
      <c r="G1179" s="203" t="s">
        <v>150</v>
      </c>
      <c r="H1179" s="204">
        <v>0.901</v>
      </c>
      <c r="I1179" s="205"/>
      <c r="J1179" s="206">
        <f>ROUND(I1179*H1179,2)</f>
        <v>0</v>
      </c>
      <c r="K1179" s="202" t="s">
        <v>151</v>
      </c>
      <c r="L1179" s="44"/>
      <c r="M1179" s="207" t="s">
        <v>19</v>
      </c>
      <c r="N1179" s="208" t="s">
        <v>40</v>
      </c>
      <c r="O1179" s="84"/>
      <c r="P1179" s="209">
        <f>O1179*H1179</f>
        <v>0</v>
      </c>
      <c r="Q1179" s="209">
        <v>0</v>
      </c>
      <c r="R1179" s="209">
        <f>Q1179*H1179</f>
        <v>0</v>
      </c>
      <c r="S1179" s="209">
        <v>0</v>
      </c>
      <c r="T1179" s="210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11" t="s">
        <v>242</v>
      </c>
      <c r="AT1179" s="211" t="s">
        <v>147</v>
      </c>
      <c r="AU1179" s="211" t="s">
        <v>78</v>
      </c>
      <c r="AY1179" s="17" t="s">
        <v>144</v>
      </c>
      <c r="BE1179" s="212">
        <f>IF(N1179="základní",J1179,0)</f>
        <v>0</v>
      </c>
      <c r="BF1179" s="212">
        <f>IF(N1179="snížená",J1179,0)</f>
        <v>0</v>
      </c>
      <c r="BG1179" s="212">
        <f>IF(N1179="zákl. přenesená",J1179,0)</f>
        <v>0</v>
      </c>
      <c r="BH1179" s="212">
        <f>IF(N1179="sníž. přenesená",J1179,0)</f>
        <v>0</v>
      </c>
      <c r="BI1179" s="212">
        <f>IF(N1179="nulová",J1179,0)</f>
        <v>0</v>
      </c>
      <c r="BJ1179" s="17" t="s">
        <v>74</v>
      </c>
      <c r="BK1179" s="212">
        <f>ROUND(I1179*H1179,2)</f>
        <v>0</v>
      </c>
      <c r="BL1179" s="17" t="s">
        <v>242</v>
      </c>
      <c r="BM1179" s="211" t="s">
        <v>1908</v>
      </c>
    </row>
    <row r="1180" spans="1:47" s="2" customFormat="1" ht="12">
      <c r="A1180" s="38"/>
      <c r="B1180" s="39"/>
      <c r="C1180" s="40"/>
      <c r="D1180" s="213" t="s">
        <v>153</v>
      </c>
      <c r="E1180" s="40"/>
      <c r="F1180" s="214" t="s">
        <v>1909</v>
      </c>
      <c r="G1180" s="40"/>
      <c r="H1180" s="40"/>
      <c r="I1180" s="215"/>
      <c r="J1180" s="40"/>
      <c r="K1180" s="40"/>
      <c r="L1180" s="44"/>
      <c r="M1180" s="216"/>
      <c r="N1180" s="217"/>
      <c r="O1180" s="84"/>
      <c r="P1180" s="84"/>
      <c r="Q1180" s="84"/>
      <c r="R1180" s="84"/>
      <c r="S1180" s="84"/>
      <c r="T1180" s="85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T1180" s="17" t="s">
        <v>153</v>
      </c>
      <c r="AU1180" s="17" t="s">
        <v>78</v>
      </c>
    </row>
    <row r="1181" spans="1:47" s="2" customFormat="1" ht="12">
      <c r="A1181" s="38"/>
      <c r="B1181" s="39"/>
      <c r="C1181" s="40"/>
      <c r="D1181" s="218" t="s">
        <v>155</v>
      </c>
      <c r="E1181" s="40"/>
      <c r="F1181" s="219" t="s">
        <v>1910</v>
      </c>
      <c r="G1181" s="40"/>
      <c r="H1181" s="40"/>
      <c r="I1181" s="215"/>
      <c r="J1181" s="40"/>
      <c r="K1181" s="40"/>
      <c r="L1181" s="44"/>
      <c r="M1181" s="216"/>
      <c r="N1181" s="217"/>
      <c r="O1181" s="84"/>
      <c r="P1181" s="84"/>
      <c r="Q1181" s="84"/>
      <c r="R1181" s="84"/>
      <c r="S1181" s="84"/>
      <c r="T1181" s="85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T1181" s="17" t="s">
        <v>155</v>
      </c>
      <c r="AU1181" s="17" t="s">
        <v>78</v>
      </c>
    </row>
    <row r="1182" spans="1:63" s="12" customFormat="1" ht="22.8" customHeight="1">
      <c r="A1182" s="12"/>
      <c r="B1182" s="184"/>
      <c r="C1182" s="185"/>
      <c r="D1182" s="186" t="s">
        <v>68</v>
      </c>
      <c r="E1182" s="198" t="s">
        <v>1911</v>
      </c>
      <c r="F1182" s="198" t="s">
        <v>1912</v>
      </c>
      <c r="G1182" s="185"/>
      <c r="H1182" s="185"/>
      <c r="I1182" s="188"/>
      <c r="J1182" s="199">
        <f>BK1182</f>
        <v>0</v>
      </c>
      <c r="K1182" s="185"/>
      <c r="L1182" s="190"/>
      <c r="M1182" s="191"/>
      <c r="N1182" s="192"/>
      <c r="O1182" s="192"/>
      <c r="P1182" s="193">
        <f>SUM(P1183:P1215)</f>
        <v>0</v>
      </c>
      <c r="Q1182" s="192"/>
      <c r="R1182" s="193">
        <f>SUM(R1183:R1215)</f>
        <v>0.7846473999999999</v>
      </c>
      <c r="S1182" s="192"/>
      <c r="T1182" s="194">
        <f>SUM(T1183:T1215)</f>
        <v>0</v>
      </c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R1182" s="195" t="s">
        <v>78</v>
      </c>
      <c r="AT1182" s="196" t="s">
        <v>68</v>
      </c>
      <c r="AU1182" s="196" t="s">
        <v>74</v>
      </c>
      <c r="AY1182" s="195" t="s">
        <v>144</v>
      </c>
      <c r="BK1182" s="197">
        <f>SUM(BK1183:BK1215)</f>
        <v>0</v>
      </c>
    </row>
    <row r="1183" spans="1:65" s="2" customFormat="1" ht="16.5" customHeight="1">
      <c r="A1183" s="38"/>
      <c r="B1183" s="39"/>
      <c r="C1183" s="200" t="s">
        <v>1311</v>
      </c>
      <c r="D1183" s="200" t="s">
        <v>147</v>
      </c>
      <c r="E1183" s="201" t="s">
        <v>1913</v>
      </c>
      <c r="F1183" s="202" t="s">
        <v>1914</v>
      </c>
      <c r="G1183" s="203" t="s">
        <v>162</v>
      </c>
      <c r="H1183" s="204">
        <v>27.33</v>
      </c>
      <c r="I1183" s="205"/>
      <c r="J1183" s="206">
        <f>ROUND(I1183*H1183,2)</f>
        <v>0</v>
      </c>
      <c r="K1183" s="202" t="s">
        <v>151</v>
      </c>
      <c r="L1183" s="44"/>
      <c r="M1183" s="207" t="s">
        <v>19</v>
      </c>
      <c r="N1183" s="208" t="s">
        <v>40</v>
      </c>
      <c r="O1183" s="84"/>
      <c r="P1183" s="209">
        <f>O1183*H1183</f>
        <v>0</v>
      </c>
      <c r="Q1183" s="209">
        <v>0</v>
      </c>
      <c r="R1183" s="209">
        <f>Q1183*H1183</f>
        <v>0</v>
      </c>
      <c r="S1183" s="209">
        <v>0</v>
      </c>
      <c r="T1183" s="210">
        <f>S1183*H1183</f>
        <v>0</v>
      </c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R1183" s="211" t="s">
        <v>242</v>
      </c>
      <c r="AT1183" s="211" t="s">
        <v>147</v>
      </c>
      <c r="AU1183" s="211" t="s">
        <v>78</v>
      </c>
      <c r="AY1183" s="17" t="s">
        <v>144</v>
      </c>
      <c r="BE1183" s="212">
        <f>IF(N1183="základní",J1183,0)</f>
        <v>0</v>
      </c>
      <c r="BF1183" s="212">
        <f>IF(N1183="snížená",J1183,0)</f>
        <v>0</v>
      </c>
      <c r="BG1183" s="212">
        <f>IF(N1183="zákl. přenesená",J1183,0)</f>
        <v>0</v>
      </c>
      <c r="BH1183" s="212">
        <f>IF(N1183="sníž. přenesená",J1183,0)</f>
        <v>0</v>
      </c>
      <c r="BI1183" s="212">
        <f>IF(N1183="nulová",J1183,0)</f>
        <v>0</v>
      </c>
      <c r="BJ1183" s="17" t="s">
        <v>74</v>
      </c>
      <c r="BK1183" s="212">
        <f>ROUND(I1183*H1183,2)</f>
        <v>0</v>
      </c>
      <c r="BL1183" s="17" t="s">
        <v>242</v>
      </c>
      <c r="BM1183" s="211" t="s">
        <v>1915</v>
      </c>
    </row>
    <row r="1184" spans="1:47" s="2" customFormat="1" ht="12">
      <c r="A1184" s="38"/>
      <c r="B1184" s="39"/>
      <c r="C1184" s="40"/>
      <c r="D1184" s="213" t="s">
        <v>153</v>
      </c>
      <c r="E1184" s="40"/>
      <c r="F1184" s="214" t="s">
        <v>1916</v>
      </c>
      <c r="G1184" s="40"/>
      <c r="H1184" s="40"/>
      <c r="I1184" s="215"/>
      <c r="J1184" s="40"/>
      <c r="K1184" s="40"/>
      <c r="L1184" s="44"/>
      <c r="M1184" s="216"/>
      <c r="N1184" s="217"/>
      <c r="O1184" s="84"/>
      <c r="P1184" s="84"/>
      <c r="Q1184" s="84"/>
      <c r="R1184" s="84"/>
      <c r="S1184" s="84"/>
      <c r="T1184" s="85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T1184" s="17" t="s">
        <v>153</v>
      </c>
      <c r="AU1184" s="17" t="s">
        <v>78</v>
      </c>
    </row>
    <row r="1185" spans="1:47" s="2" customFormat="1" ht="12">
      <c r="A1185" s="38"/>
      <c r="B1185" s="39"/>
      <c r="C1185" s="40"/>
      <c r="D1185" s="218" t="s">
        <v>155</v>
      </c>
      <c r="E1185" s="40"/>
      <c r="F1185" s="219" t="s">
        <v>1917</v>
      </c>
      <c r="G1185" s="40"/>
      <c r="H1185" s="40"/>
      <c r="I1185" s="215"/>
      <c r="J1185" s="40"/>
      <c r="K1185" s="40"/>
      <c r="L1185" s="44"/>
      <c r="M1185" s="216"/>
      <c r="N1185" s="217"/>
      <c r="O1185" s="84"/>
      <c r="P1185" s="84"/>
      <c r="Q1185" s="84"/>
      <c r="R1185" s="84"/>
      <c r="S1185" s="84"/>
      <c r="T1185" s="85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T1185" s="17" t="s">
        <v>155</v>
      </c>
      <c r="AU1185" s="17" t="s">
        <v>78</v>
      </c>
    </row>
    <row r="1186" spans="1:65" s="2" customFormat="1" ht="24.15" customHeight="1">
      <c r="A1186" s="38"/>
      <c r="B1186" s="39"/>
      <c r="C1186" s="200" t="s">
        <v>1918</v>
      </c>
      <c r="D1186" s="200" t="s">
        <v>147</v>
      </c>
      <c r="E1186" s="201" t="s">
        <v>1919</v>
      </c>
      <c r="F1186" s="202" t="s">
        <v>1920</v>
      </c>
      <c r="G1186" s="203" t="s">
        <v>162</v>
      </c>
      <c r="H1186" s="204">
        <v>27.33</v>
      </c>
      <c r="I1186" s="205"/>
      <c r="J1186" s="206">
        <f>ROUND(I1186*H1186,2)</f>
        <v>0</v>
      </c>
      <c r="K1186" s="202" t="s">
        <v>151</v>
      </c>
      <c r="L1186" s="44"/>
      <c r="M1186" s="207" t="s">
        <v>19</v>
      </c>
      <c r="N1186" s="208" t="s">
        <v>40</v>
      </c>
      <c r="O1186" s="84"/>
      <c r="P1186" s="209">
        <f>O1186*H1186</f>
        <v>0</v>
      </c>
      <c r="Q1186" s="209">
        <v>0.0063</v>
      </c>
      <c r="R1186" s="209">
        <f>Q1186*H1186</f>
        <v>0.172179</v>
      </c>
      <c r="S1186" s="209">
        <v>0</v>
      </c>
      <c r="T1186" s="210">
        <f>S1186*H1186</f>
        <v>0</v>
      </c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R1186" s="211" t="s">
        <v>242</v>
      </c>
      <c r="AT1186" s="211" t="s">
        <v>147</v>
      </c>
      <c r="AU1186" s="211" t="s">
        <v>78</v>
      </c>
      <c r="AY1186" s="17" t="s">
        <v>144</v>
      </c>
      <c r="BE1186" s="212">
        <f>IF(N1186="základní",J1186,0)</f>
        <v>0</v>
      </c>
      <c r="BF1186" s="212">
        <f>IF(N1186="snížená",J1186,0)</f>
        <v>0</v>
      </c>
      <c r="BG1186" s="212">
        <f>IF(N1186="zákl. přenesená",J1186,0)</f>
        <v>0</v>
      </c>
      <c r="BH1186" s="212">
        <f>IF(N1186="sníž. přenesená",J1186,0)</f>
        <v>0</v>
      </c>
      <c r="BI1186" s="212">
        <f>IF(N1186="nulová",J1186,0)</f>
        <v>0</v>
      </c>
      <c r="BJ1186" s="17" t="s">
        <v>74</v>
      </c>
      <c r="BK1186" s="212">
        <f>ROUND(I1186*H1186,2)</f>
        <v>0</v>
      </c>
      <c r="BL1186" s="17" t="s">
        <v>242</v>
      </c>
      <c r="BM1186" s="211" t="s">
        <v>1921</v>
      </c>
    </row>
    <row r="1187" spans="1:47" s="2" customFormat="1" ht="12">
      <c r="A1187" s="38"/>
      <c r="B1187" s="39"/>
      <c r="C1187" s="40"/>
      <c r="D1187" s="213" t="s">
        <v>153</v>
      </c>
      <c r="E1187" s="40"/>
      <c r="F1187" s="214" t="s">
        <v>1922</v>
      </c>
      <c r="G1187" s="40"/>
      <c r="H1187" s="40"/>
      <c r="I1187" s="215"/>
      <c r="J1187" s="40"/>
      <c r="K1187" s="40"/>
      <c r="L1187" s="44"/>
      <c r="M1187" s="216"/>
      <c r="N1187" s="217"/>
      <c r="O1187" s="84"/>
      <c r="P1187" s="84"/>
      <c r="Q1187" s="84"/>
      <c r="R1187" s="84"/>
      <c r="S1187" s="84"/>
      <c r="T1187" s="85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T1187" s="17" t="s">
        <v>153</v>
      </c>
      <c r="AU1187" s="17" t="s">
        <v>78</v>
      </c>
    </row>
    <row r="1188" spans="1:47" s="2" customFormat="1" ht="12">
      <c r="A1188" s="38"/>
      <c r="B1188" s="39"/>
      <c r="C1188" s="40"/>
      <c r="D1188" s="218" t="s">
        <v>155</v>
      </c>
      <c r="E1188" s="40"/>
      <c r="F1188" s="219" t="s">
        <v>1923</v>
      </c>
      <c r="G1188" s="40"/>
      <c r="H1188" s="40"/>
      <c r="I1188" s="215"/>
      <c r="J1188" s="40"/>
      <c r="K1188" s="40"/>
      <c r="L1188" s="44"/>
      <c r="M1188" s="216"/>
      <c r="N1188" s="217"/>
      <c r="O1188" s="84"/>
      <c r="P1188" s="84"/>
      <c r="Q1188" s="84"/>
      <c r="R1188" s="84"/>
      <c r="S1188" s="84"/>
      <c r="T1188" s="85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T1188" s="17" t="s">
        <v>155</v>
      </c>
      <c r="AU1188" s="17" t="s">
        <v>78</v>
      </c>
    </row>
    <row r="1189" spans="1:51" s="13" customFormat="1" ht="12">
      <c r="A1189" s="13"/>
      <c r="B1189" s="220"/>
      <c r="C1189" s="221"/>
      <c r="D1189" s="213" t="s">
        <v>157</v>
      </c>
      <c r="E1189" s="222" t="s">
        <v>19</v>
      </c>
      <c r="F1189" s="223" t="s">
        <v>1924</v>
      </c>
      <c r="G1189" s="221"/>
      <c r="H1189" s="224">
        <v>23.05</v>
      </c>
      <c r="I1189" s="225"/>
      <c r="J1189" s="221"/>
      <c r="K1189" s="221"/>
      <c r="L1189" s="226"/>
      <c r="M1189" s="227"/>
      <c r="N1189" s="228"/>
      <c r="O1189" s="228"/>
      <c r="P1189" s="228"/>
      <c r="Q1189" s="228"/>
      <c r="R1189" s="228"/>
      <c r="S1189" s="228"/>
      <c r="T1189" s="229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0" t="s">
        <v>157</v>
      </c>
      <c r="AU1189" s="230" t="s">
        <v>78</v>
      </c>
      <c r="AV1189" s="13" t="s">
        <v>78</v>
      </c>
      <c r="AW1189" s="13" t="s">
        <v>32</v>
      </c>
      <c r="AX1189" s="13" t="s">
        <v>69</v>
      </c>
      <c r="AY1189" s="230" t="s">
        <v>144</v>
      </c>
    </row>
    <row r="1190" spans="1:51" s="13" customFormat="1" ht="12">
      <c r="A1190" s="13"/>
      <c r="B1190" s="220"/>
      <c r="C1190" s="221"/>
      <c r="D1190" s="213" t="s">
        <v>157</v>
      </c>
      <c r="E1190" s="222" t="s">
        <v>19</v>
      </c>
      <c r="F1190" s="223" t="s">
        <v>1925</v>
      </c>
      <c r="G1190" s="221"/>
      <c r="H1190" s="224">
        <v>4.28</v>
      </c>
      <c r="I1190" s="225"/>
      <c r="J1190" s="221"/>
      <c r="K1190" s="221"/>
      <c r="L1190" s="226"/>
      <c r="M1190" s="227"/>
      <c r="N1190" s="228"/>
      <c r="O1190" s="228"/>
      <c r="P1190" s="228"/>
      <c r="Q1190" s="228"/>
      <c r="R1190" s="228"/>
      <c r="S1190" s="228"/>
      <c r="T1190" s="229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0" t="s">
        <v>157</v>
      </c>
      <c r="AU1190" s="230" t="s">
        <v>78</v>
      </c>
      <c r="AV1190" s="13" t="s">
        <v>78</v>
      </c>
      <c r="AW1190" s="13" t="s">
        <v>32</v>
      </c>
      <c r="AX1190" s="13" t="s">
        <v>69</v>
      </c>
      <c r="AY1190" s="230" t="s">
        <v>144</v>
      </c>
    </row>
    <row r="1191" spans="1:65" s="2" customFormat="1" ht="33" customHeight="1">
      <c r="A1191" s="38"/>
      <c r="B1191" s="39"/>
      <c r="C1191" s="242" t="s">
        <v>1314</v>
      </c>
      <c r="D1191" s="242" t="s">
        <v>228</v>
      </c>
      <c r="E1191" s="243" t="s">
        <v>1926</v>
      </c>
      <c r="F1191" s="244" t="s">
        <v>1927</v>
      </c>
      <c r="G1191" s="245" t="s">
        <v>162</v>
      </c>
      <c r="H1191" s="246">
        <v>31.43</v>
      </c>
      <c r="I1191" s="247"/>
      <c r="J1191" s="248">
        <f>ROUND(I1191*H1191,2)</f>
        <v>0</v>
      </c>
      <c r="K1191" s="244" t="s">
        <v>19</v>
      </c>
      <c r="L1191" s="249"/>
      <c r="M1191" s="250" t="s">
        <v>19</v>
      </c>
      <c r="N1191" s="251" t="s">
        <v>40</v>
      </c>
      <c r="O1191" s="84"/>
      <c r="P1191" s="209">
        <f>O1191*H1191</f>
        <v>0</v>
      </c>
      <c r="Q1191" s="209">
        <v>0.0192</v>
      </c>
      <c r="R1191" s="209">
        <f>Q1191*H1191</f>
        <v>0.603456</v>
      </c>
      <c r="S1191" s="209">
        <v>0</v>
      </c>
      <c r="T1191" s="210">
        <f>S1191*H1191</f>
        <v>0</v>
      </c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R1191" s="211" t="s">
        <v>345</v>
      </c>
      <c r="AT1191" s="211" t="s">
        <v>228</v>
      </c>
      <c r="AU1191" s="211" t="s">
        <v>78</v>
      </c>
      <c r="AY1191" s="17" t="s">
        <v>144</v>
      </c>
      <c r="BE1191" s="212">
        <f>IF(N1191="základní",J1191,0)</f>
        <v>0</v>
      </c>
      <c r="BF1191" s="212">
        <f>IF(N1191="snížená",J1191,0)</f>
        <v>0</v>
      </c>
      <c r="BG1191" s="212">
        <f>IF(N1191="zákl. přenesená",J1191,0)</f>
        <v>0</v>
      </c>
      <c r="BH1191" s="212">
        <f>IF(N1191="sníž. přenesená",J1191,0)</f>
        <v>0</v>
      </c>
      <c r="BI1191" s="212">
        <f>IF(N1191="nulová",J1191,0)</f>
        <v>0</v>
      </c>
      <c r="BJ1191" s="17" t="s">
        <v>74</v>
      </c>
      <c r="BK1191" s="212">
        <f>ROUND(I1191*H1191,2)</f>
        <v>0</v>
      </c>
      <c r="BL1191" s="17" t="s">
        <v>242</v>
      </c>
      <c r="BM1191" s="211" t="s">
        <v>1928</v>
      </c>
    </row>
    <row r="1192" spans="1:47" s="2" customFormat="1" ht="12">
      <c r="A1192" s="38"/>
      <c r="B1192" s="39"/>
      <c r="C1192" s="40"/>
      <c r="D1192" s="213" t="s">
        <v>153</v>
      </c>
      <c r="E1192" s="40"/>
      <c r="F1192" s="214" t="s">
        <v>1927</v>
      </c>
      <c r="G1192" s="40"/>
      <c r="H1192" s="40"/>
      <c r="I1192" s="215"/>
      <c r="J1192" s="40"/>
      <c r="K1192" s="40"/>
      <c r="L1192" s="44"/>
      <c r="M1192" s="216"/>
      <c r="N1192" s="217"/>
      <c r="O1192" s="84"/>
      <c r="P1192" s="84"/>
      <c r="Q1192" s="84"/>
      <c r="R1192" s="84"/>
      <c r="S1192" s="84"/>
      <c r="T1192" s="85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T1192" s="17" t="s">
        <v>153</v>
      </c>
      <c r="AU1192" s="17" t="s">
        <v>78</v>
      </c>
    </row>
    <row r="1193" spans="1:51" s="13" customFormat="1" ht="12">
      <c r="A1193" s="13"/>
      <c r="B1193" s="220"/>
      <c r="C1193" s="221"/>
      <c r="D1193" s="213" t="s">
        <v>157</v>
      </c>
      <c r="E1193" s="221"/>
      <c r="F1193" s="223" t="s">
        <v>1929</v>
      </c>
      <c r="G1193" s="221"/>
      <c r="H1193" s="224">
        <v>31.43</v>
      </c>
      <c r="I1193" s="225"/>
      <c r="J1193" s="221"/>
      <c r="K1193" s="221"/>
      <c r="L1193" s="226"/>
      <c r="M1193" s="227"/>
      <c r="N1193" s="228"/>
      <c r="O1193" s="228"/>
      <c r="P1193" s="228"/>
      <c r="Q1193" s="228"/>
      <c r="R1193" s="228"/>
      <c r="S1193" s="228"/>
      <c r="T1193" s="229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0" t="s">
        <v>157</v>
      </c>
      <c r="AU1193" s="230" t="s">
        <v>78</v>
      </c>
      <c r="AV1193" s="13" t="s">
        <v>78</v>
      </c>
      <c r="AW1193" s="13" t="s">
        <v>4</v>
      </c>
      <c r="AX1193" s="13" t="s">
        <v>74</v>
      </c>
      <c r="AY1193" s="230" t="s">
        <v>144</v>
      </c>
    </row>
    <row r="1194" spans="1:65" s="2" customFormat="1" ht="16.5" customHeight="1">
      <c r="A1194" s="38"/>
      <c r="B1194" s="39"/>
      <c r="C1194" s="200" t="s">
        <v>1930</v>
      </c>
      <c r="D1194" s="200" t="s">
        <v>147</v>
      </c>
      <c r="E1194" s="201" t="s">
        <v>1931</v>
      </c>
      <c r="F1194" s="202" t="s">
        <v>1932</v>
      </c>
      <c r="G1194" s="203" t="s">
        <v>162</v>
      </c>
      <c r="H1194" s="204">
        <v>27.33</v>
      </c>
      <c r="I1194" s="205"/>
      <c r="J1194" s="206">
        <f>ROUND(I1194*H1194,2)</f>
        <v>0</v>
      </c>
      <c r="K1194" s="202" t="s">
        <v>151</v>
      </c>
      <c r="L1194" s="44"/>
      <c r="M1194" s="207" t="s">
        <v>19</v>
      </c>
      <c r="N1194" s="208" t="s">
        <v>40</v>
      </c>
      <c r="O1194" s="84"/>
      <c r="P1194" s="209">
        <f>O1194*H1194</f>
        <v>0</v>
      </c>
      <c r="Q1194" s="209">
        <v>0.0003</v>
      </c>
      <c r="R1194" s="209">
        <f>Q1194*H1194</f>
        <v>0.008198999999999998</v>
      </c>
      <c r="S1194" s="209">
        <v>0</v>
      </c>
      <c r="T1194" s="210">
        <f>S1194*H1194</f>
        <v>0</v>
      </c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R1194" s="211" t="s">
        <v>242</v>
      </c>
      <c r="AT1194" s="211" t="s">
        <v>147</v>
      </c>
      <c r="AU1194" s="211" t="s">
        <v>78</v>
      </c>
      <c r="AY1194" s="17" t="s">
        <v>144</v>
      </c>
      <c r="BE1194" s="212">
        <f>IF(N1194="základní",J1194,0)</f>
        <v>0</v>
      </c>
      <c r="BF1194" s="212">
        <f>IF(N1194="snížená",J1194,0)</f>
        <v>0</v>
      </c>
      <c r="BG1194" s="212">
        <f>IF(N1194="zákl. přenesená",J1194,0)</f>
        <v>0</v>
      </c>
      <c r="BH1194" s="212">
        <f>IF(N1194="sníž. přenesená",J1194,0)</f>
        <v>0</v>
      </c>
      <c r="BI1194" s="212">
        <f>IF(N1194="nulová",J1194,0)</f>
        <v>0</v>
      </c>
      <c r="BJ1194" s="17" t="s">
        <v>74</v>
      </c>
      <c r="BK1194" s="212">
        <f>ROUND(I1194*H1194,2)</f>
        <v>0</v>
      </c>
      <c r="BL1194" s="17" t="s">
        <v>242</v>
      </c>
      <c r="BM1194" s="211" t="s">
        <v>1933</v>
      </c>
    </row>
    <row r="1195" spans="1:47" s="2" customFormat="1" ht="12">
      <c r="A1195" s="38"/>
      <c r="B1195" s="39"/>
      <c r="C1195" s="40"/>
      <c r="D1195" s="213" t="s">
        <v>153</v>
      </c>
      <c r="E1195" s="40"/>
      <c r="F1195" s="214" t="s">
        <v>1934</v>
      </c>
      <c r="G1195" s="40"/>
      <c r="H1195" s="40"/>
      <c r="I1195" s="215"/>
      <c r="J1195" s="40"/>
      <c r="K1195" s="40"/>
      <c r="L1195" s="44"/>
      <c r="M1195" s="216"/>
      <c r="N1195" s="217"/>
      <c r="O1195" s="84"/>
      <c r="P1195" s="84"/>
      <c r="Q1195" s="84"/>
      <c r="R1195" s="84"/>
      <c r="S1195" s="84"/>
      <c r="T1195" s="85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T1195" s="17" t="s">
        <v>153</v>
      </c>
      <c r="AU1195" s="17" t="s">
        <v>78</v>
      </c>
    </row>
    <row r="1196" spans="1:47" s="2" customFormat="1" ht="12">
      <c r="A1196" s="38"/>
      <c r="B1196" s="39"/>
      <c r="C1196" s="40"/>
      <c r="D1196" s="218" t="s">
        <v>155</v>
      </c>
      <c r="E1196" s="40"/>
      <c r="F1196" s="219" t="s">
        <v>1935</v>
      </c>
      <c r="G1196" s="40"/>
      <c r="H1196" s="40"/>
      <c r="I1196" s="215"/>
      <c r="J1196" s="40"/>
      <c r="K1196" s="40"/>
      <c r="L1196" s="44"/>
      <c r="M1196" s="216"/>
      <c r="N1196" s="217"/>
      <c r="O1196" s="84"/>
      <c r="P1196" s="84"/>
      <c r="Q1196" s="84"/>
      <c r="R1196" s="84"/>
      <c r="S1196" s="84"/>
      <c r="T1196" s="85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T1196" s="17" t="s">
        <v>155</v>
      </c>
      <c r="AU1196" s="17" t="s">
        <v>78</v>
      </c>
    </row>
    <row r="1197" spans="1:65" s="2" customFormat="1" ht="24.15" customHeight="1">
      <c r="A1197" s="38"/>
      <c r="B1197" s="39"/>
      <c r="C1197" s="200" t="s">
        <v>1318</v>
      </c>
      <c r="D1197" s="200" t="s">
        <v>147</v>
      </c>
      <c r="E1197" s="201" t="s">
        <v>1936</v>
      </c>
      <c r="F1197" s="202" t="s">
        <v>1937</v>
      </c>
      <c r="G1197" s="203" t="s">
        <v>162</v>
      </c>
      <c r="H1197" s="204">
        <v>4.28</v>
      </c>
      <c r="I1197" s="205"/>
      <c r="J1197" s="206">
        <f>ROUND(I1197*H1197,2)</f>
        <v>0</v>
      </c>
      <c r="K1197" s="202" t="s">
        <v>151</v>
      </c>
      <c r="L1197" s="44"/>
      <c r="M1197" s="207" t="s">
        <v>19</v>
      </c>
      <c r="N1197" s="208" t="s">
        <v>40</v>
      </c>
      <c r="O1197" s="84"/>
      <c r="P1197" s="209">
        <f>O1197*H1197</f>
        <v>0</v>
      </c>
      <c r="Q1197" s="209">
        <v>0</v>
      </c>
      <c r="R1197" s="209">
        <f>Q1197*H1197</f>
        <v>0</v>
      </c>
      <c r="S1197" s="209">
        <v>0</v>
      </c>
      <c r="T1197" s="210">
        <f>S1197*H1197</f>
        <v>0</v>
      </c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R1197" s="211" t="s">
        <v>242</v>
      </c>
      <c r="AT1197" s="211" t="s">
        <v>147</v>
      </c>
      <c r="AU1197" s="211" t="s">
        <v>78</v>
      </c>
      <c r="AY1197" s="17" t="s">
        <v>144</v>
      </c>
      <c r="BE1197" s="212">
        <f>IF(N1197="základní",J1197,0)</f>
        <v>0</v>
      </c>
      <c r="BF1197" s="212">
        <f>IF(N1197="snížená",J1197,0)</f>
        <v>0</v>
      </c>
      <c r="BG1197" s="212">
        <f>IF(N1197="zákl. přenesená",J1197,0)</f>
        <v>0</v>
      </c>
      <c r="BH1197" s="212">
        <f>IF(N1197="sníž. přenesená",J1197,0)</f>
        <v>0</v>
      </c>
      <c r="BI1197" s="212">
        <f>IF(N1197="nulová",J1197,0)</f>
        <v>0</v>
      </c>
      <c r="BJ1197" s="17" t="s">
        <v>74</v>
      </c>
      <c r="BK1197" s="212">
        <f>ROUND(I1197*H1197,2)</f>
        <v>0</v>
      </c>
      <c r="BL1197" s="17" t="s">
        <v>242</v>
      </c>
      <c r="BM1197" s="211" t="s">
        <v>1938</v>
      </c>
    </row>
    <row r="1198" spans="1:47" s="2" customFormat="1" ht="12">
      <c r="A1198" s="38"/>
      <c r="B1198" s="39"/>
      <c r="C1198" s="40"/>
      <c r="D1198" s="213" t="s">
        <v>153</v>
      </c>
      <c r="E1198" s="40"/>
      <c r="F1198" s="214" t="s">
        <v>1939</v>
      </c>
      <c r="G1198" s="40"/>
      <c r="H1198" s="40"/>
      <c r="I1198" s="215"/>
      <c r="J1198" s="40"/>
      <c r="K1198" s="40"/>
      <c r="L1198" s="44"/>
      <c r="M1198" s="216"/>
      <c r="N1198" s="217"/>
      <c r="O1198" s="84"/>
      <c r="P1198" s="84"/>
      <c r="Q1198" s="84"/>
      <c r="R1198" s="84"/>
      <c r="S1198" s="84"/>
      <c r="T1198" s="85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T1198" s="17" t="s">
        <v>153</v>
      </c>
      <c r="AU1198" s="17" t="s">
        <v>78</v>
      </c>
    </row>
    <row r="1199" spans="1:47" s="2" customFormat="1" ht="12">
      <c r="A1199" s="38"/>
      <c r="B1199" s="39"/>
      <c r="C1199" s="40"/>
      <c r="D1199" s="218" t="s">
        <v>155</v>
      </c>
      <c r="E1199" s="40"/>
      <c r="F1199" s="219" t="s">
        <v>1940</v>
      </c>
      <c r="G1199" s="40"/>
      <c r="H1199" s="40"/>
      <c r="I1199" s="215"/>
      <c r="J1199" s="40"/>
      <c r="K1199" s="40"/>
      <c r="L1199" s="44"/>
      <c r="M1199" s="216"/>
      <c r="N1199" s="217"/>
      <c r="O1199" s="84"/>
      <c r="P1199" s="84"/>
      <c r="Q1199" s="84"/>
      <c r="R1199" s="84"/>
      <c r="S1199" s="84"/>
      <c r="T1199" s="85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T1199" s="17" t="s">
        <v>155</v>
      </c>
      <c r="AU1199" s="17" t="s">
        <v>78</v>
      </c>
    </row>
    <row r="1200" spans="1:51" s="13" customFormat="1" ht="12">
      <c r="A1200" s="13"/>
      <c r="B1200" s="220"/>
      <c r="C1200" s="221"/>
      <c r="D1200" s="213" t="s">
        <v>157</v>
      </c>
      <c r="E1200" s="222" t="s">
        <v>19</v>
      </c>
      <c r="F1200" s="223" t="s">
        <v>1925</v>
      </c>
      <c r="G1200" s="221"/>
      <c r="H1200" s="224">
        <v>4.28</v>
      </c>
      <c r="I1200" s="225"/>
      <c r="J1200" s="221"/>
      <c r="K1200" s="221"/>
      <c r="L1200" s="226"/>
      <c r="M1200" s="227"/>
      <c r="N1200" s="228"/>
      <c r="O1200" s="228"/>
      <c r="P1200" s="228"/>
      <c r="Q1200" s="228"/>
      <c r="R1200" s="228"/>
      <c r="S1200" s="228"/>
      <c r="T1200" s="229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0" t="s">
        <v>157</v>
      </c>
      <c r="AU1200" s="230" t="s">
        <v>78</v>
      </c>
      <c r="AV1200" s="13" t="s">
        <v>78</v>
      </c>
      <c r="AW1200" s="13" t="s">
        <v>32</v>
      </c>
      <c r="AX1200" s="13" t="s">
        <v>69</v>
      </c>
      <c r="AY1200" s="230" t="s">
        <v>144</v>
      </c>
    </row>
    <row r="1201" spans="1:65" s="2" customFormat="1" ht="16.5" customHeight="1">
      <c r="A1201" s="38"/>
      <c r="B1201" s="39"/>
      <c r="C1201" s="200" t="s">
        <v>1941</v>
      </c>
      <c r="D1201" s="200" t="s">
        <v>147</v>
      </c>
      <c r="E1201" s="201" t="s">
        <v>1942</v>
      </c>
      <c r="F1201" s="202" t="s">
        <v>1943</v>
      </c>
      <c r="G1201" s="203" t="s">
        <v>190</v>
      </c>
      <c r="H1201" s="204">
        <v>21.78</v>
      </c>
      <c r="I1201" s="205"/>
      <c r="J1201" s="206">
        <f>ROUND(I1201*H1201,2)</f>
        <v>0</v>
      </c>
      <c r="K1201" s="202" t="s">
        <v>151</v>
      </c>
      <c r="L1201" s="44"/>
      <c r="M1201" s="207" t="s">
        <v>19</v>
      </c>
      <c r="N1201" s="208" t="s">
        <v>40</v>
      </c>
      <c r="O1201" s="84"/>
      <c r="P1201" s="209">
        <f>O1201*H1201</f>
        <v>0</v>
      </c>
      <c r="Q1201" s="209">
        <v>3E-05</v>
      </c>
      <c r="R1201" s="209">
        <f>Q1201*H1201</f>
        <v>0.0006534</v>
      </c>
      <c r="S1201" s="209">
        <v>0</v>
      </c>
      <c r="T1201" s="210">
        <f>S1201*H1201</f>
        <v>0</v>
      </c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R1201" s="211" t="s">
        <v>242</v>
      </c>
      <c r="AT1201" s="211" t="s">
        <v>147</v>
      </c>
      <c r="AU1201" s="211" t="s">
        <v>78</v>
      </c>
      <c r="AY1201" s="17" t="s">
        <v>144</v>
      </c>
      <c r="BE1201" s="212">
        <f>IF(N1201="základní",J1201,0)</f>
        <v>0</v>
      </c>
      <c r="BF1201" s="212">
        <f>IF(N1201="snížená",J1201,0)</f>
        <v>0</v>
      </c>
      <c r="BG1201" s="212">
        <f>IF(N1201="zákl. přenesená",J1201,0)</f>
        <v>0</v>
      </c>
      <c r="BH1201" s="212">
        <f>IF(N1201="sníž. přenesená",J1201,0)</f>
        <v>0</v>
      </c>
      <c r="BI1201" s="212">
        <f>IF(N1201="nulová",J1201,0)</f>
        <v>0</v>
      </c>
      <c r="BJ1201" s="17" t="s">
        <v>74</v>
      </c>
      <c r="BK1201" s="212">
        <f>ROUND(I1201*H1201,2)</f>
        <v>0</v>
      </c>
      <c r="BL1201" s="17" t="s">
        <v>242</v>
      </c>
      <c r="BM1201" s="211" t="s">
        <v>1944</v>
      </c>
    </row>
    <row r="1202" spans="1:47" s="2" customFormat="1" ht="12">
      <c r="A1202" s="38"/>
      <c r="B1202" s="39"/>
      <c r="C1202" s="40"/>
      <c r="D1202" s="213" t="s">
        <v>153</v>
      </c>
      <c r="E1202" s="40"/>
      <c r="F1202" s="214" t="s">
        <v>1945</v>
      </c>
      <c r="G1202" s="40"/>
      <c r="H1202" s="40"/>
      <c r="I1202" s="215"/>
      <c r="J1202" s="40"/>
      <c r="K1202" s="40"/>
      <c r="L1202" s="44"/>
      <c r="M1202" s="216"/>
      <c r="N1202" s="217"/>
      <c r="O1202" s="84"/>
      <c r="P1202" s="84"/>
      <c r="Q1202" s="84"/>
      <c r="R1202" s="84"/>
      <c r="S1202" s="84"/>
      <c r="T1202" s="85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T1202" s="17" t="s">
        <v>153</v>
      </c>
      <c r="AU1202" s="17" t="s">
        <v>78</v>
      </c>
    </row>
    <row r="1203" spans="1:47" s="2" customFormat="1" ht="12">
      <c r="A1203" s="38"/>
      <c r="B1203" s="39"/>
      <c r="C1203" s="40"/>
      <c r="D1203" s="218" t="s">
        <v>155</v>
      </c>
      <c r="E1203" s="40"/>
      <c r="F1203" s="219" t="s">
        <v>1946</v>
      </c>
      <c r="G1203" s="40"/>
      <c r="H1203" s="40"/>
      <c r="I1203" s="215"/>
      <c r="J1203" s="40"/>
      <c r="K1203" s="40"/>
      <c r="L1203" s="44"/>
      <c r="M1203" s="216"/>
      <c r="N1203" s="217"/>
      <c r="O1203" s="84"/>
      <c r="P1203" s="84"/>
      <c r="Q1203" s="84"/>
      <c r="R1203" s="84"/>
      <c r="S1203" s="84"/>
      <c r="T1203" s="85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T1203" s="17" t="s">
        <v>155</v>
      </c>
      <c r="AU1203" s="17" t="s">
        <v>78</v>
      </c>
    </row>
    <row r="1204" spans="1:51" s="13" customFormat="1" ht="12">
      <c r="A1204" s="13"/>
      <c r="B1204" s="220"/>
      <c r="C1204" s="221"/>
      <c r="D1204" s="213" t="s">
        <v>157</v>
      </c>
      <c r="E1204" s="222" t="s">
        <v>19</v>
      </c>
      <c r="F1204" s="223" t="s">
        <v>1947</v>
      </c>
      <c r="G1204" s="221"/>
      <c r="H1204" s="224">
        <v>11.38</v>
      </c>
      <c r="I1204" s="225"/>
      <c r="J1204" s="221"/>
      <c r="K1204" s="221"/>
      <c r="L1204" s="226"/>
      <c r="M1204" s="227"/>
      <c r="N1204" s="228"/>
      <c r="O1204" s="228"/>
      <c r="P1204" s="228"/>
      <c r="Q1204" s="228"/>
      <c r="R1204" s="228"/>
      <c r="S1204" s="228"/>
      <c r="T1204" s="229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30" t="s">
        <v>157</v>
      </c>
      <c r="AU1204" s="230" t="s">
        <v>78</v>
      </c>
      <c r="AV1204" s="13" t="s">
        <v>78</v>
      </c>
      <c r="AW1204" s="13" t="s">
        <v>32</v>
      </c>
      <c r="AX1204" s="13" t="s">
        <v>69</v>
      </c>
      <c r="AY1204" s="230" t="s">
        <v>144</v>
      </c>
    </row>
    <row r="1205" spans="1:51" s="13" customFormat="1" ht="12">
      <c r="A1205" s="13"/>
      <c r="B1205" s="220"/>
      <c r="C1205" s="221"/>
      <c r="D1205" s="213" t="s">
        <v>157</v>
      </c>
      <c r="E1205" s="222" t="s">
        <v>19</v>
      </c>
      <c r="F1205" s="223" t="s">
        <v>1948</v>
      </c>
      <c r="G1205" s="221"/>
      <c r="H1205" s="224">
        <v>10.4</v>
      </c>
      <c r="I1205" s="225"/>
      <c r="J1205" s="221"/>
      <c r="K1205" s="221"/>
      <c r="L1205" s="226"/>
      <c r="M1205" s="227"/>
      <c r="N1205" s="228"/>
      <c r="O1205" s="228"/>
      <c r="P1205" s="228"/>
      <c r="Q1205" s="228"/>
      <c r="R1205" s="228"/>
      <c r="S1205" s="228"/>
      <c r="T1205" s="229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0" t="s">
        <v>157</v>
      </c>
      <c r="AU1205" s="230" t="s">
        <v>78</v>
      </c>
      <c r="AV1205" s="13" t="s">
        <v>78</v>
      </c>
      <c r="AW1205" s="13" t="s">
        <v>32</v>
      </c>
      <c r="AX1205" s="13" t="s">
        <v>69</v>
      </c>
      <c r="AY1205" s="230" t="s">
        <v>144</v>
      </c>
    </row>
    <row r="1206" spans="1:65" s="2" customFormat="1" ht="24.15" customHeight="1">
      <c r="A1206" s="38"/>
      <c r="B1206" s="39"/>
      <c r="C1206" s="200" t="s">
        <v>1323</v>
      </c>
      <c r="D1206" s="200" t="s">
        <v>147</v>
      </c>
      <c r="E1206" s="201" t="s">
        <v>1949</v>
      </c>
      <c r="F1206" s="202" t="s">
        <v>1950</v>
      </c>
      <c r="G1206" s="203" t="s">
        <v>190</v>
      </c>
      <c r="H1206" s="204">
        <v>0.8</v>
      </c>
      <c r="I1206" s="205"/>
      <c r="J1206" s="206">
        <f>ROUND(I1206*H1206,2)</f>
        <v>0</v>
      </c>
      <c r="K1206" s="202" t="s">
        <v>19</v>
      </c>
      <c r="L1206" s="44"/>
      <c r="M1206" s="207" t="s">
        <v>19</v>
      </c>
      <c r="N1206" s="208" t="s">
        <v>40</v>
      </c>
      <c r="O1206" s="84"/>
      <c r="P1206" s="209">
        <f>O1206*H1206</f>
        <v>0</v>
      </c>
      <c r="Q1206" s="209">
        <v>0.0002</v>
      </c>
      <c r="R1206" s="209">
        <f>Q1206*H1206</f>
        <v>0.00016</v>
      </c>
      <c r="S1206" s="209">
        <v>0</v>
      </c>
      <c r="T1206" s="210">
        <f>S1206*H1206</f>
        <v>0</v>
      </c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R1206" s="211" t="s">
        <v>242</v>
      </c>
      <c r="AT1206" s="211" t="s">
        <v>147</v>
      </c>
      <c r="AU1206" s="211" t="s">
        <v>78</v>
      </c>
      <c r="AY1206" s="17" t="s">
        <v>144</v>
      </c>
      <c r="BE1206" s="212">
        <f>IF(N1206="základní",J1206,0)</f>
        <v>0</v>
      </c>
      <c r="BF1206" s="212">
        <f>IF(N1206="snížená",J1206,0)</f>
        <v>0</v>
      </c>
      <c r="BG1206" s="212">
        <f>IF(N1206="zákl. přenesená",J1206,0)</f>
        <v>0</v>
      </c>
      <c r="BH1206" s="212">
        <f>IF(N1206="sníž. přenesená",J1206,0)</f>
        <v>0</v>
      </c>
      <c r="BI1206" s="212">
        <f>IF(N1206="nulová",J1206,0)</f>
        <v>0</v>
      </c>
      <c r="BJ1206" s="17" t="s">
        <v>74</v>
      </c>
      <c r="BK1206" s="212">
        <f>ROUND(I1206*H1206,2)</f>
        <v>0</v>
      </c>
      <c r="BL1206" s="17" t="s">
        <v>242</v>
      </c>
      <c r="BM1206" s="211" t="s">
        <v>1951</v>
      </c>
    </row>
    <row r="1207" spans="1:47" s="2" customFormat="1" ht="12">
      <c r="A1207" s="38"/>
      <c r="B1207" s="39"/>
      <c r="C1207" s="40"/>
      <c r="D1207" s="213" t="s">
        <v>153</v>
      </c>
      <c r="E1207" s="40"/>
      <c r="F1207" s="214" t="s">
        <v>1950</v>
      </c>
      <c r="G1207" s="40"/>
      <c r="H1207" s="40"/>
      <c r="I1207" s="215"/>
      <c r="J1207" s="40"/>
      <c r="K1207" s="40"/>
      <c r="L1207" s="44"/>
      <c r="M1207" s="216"/>
      <c r="N1207" s="217"/>
      <c r="O1207" s="84"/>
      <c r="P1207" s="84"/>
      <c r="Q1207" s="84"/>
      <c r="R1207" s="84"/>
      <c r="S1207" s="84"/>
      <c r="T1207" s="85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T1207" s="17" t="s">
        <v>153</v>
      </c>
      <c r="AU1207" s="17" t="s">
        <v>78</v>
      </c>
    </row>
    <row r="1208" spans="1:65" s="2" customFormat="1" ht="16.5" customHeight="1">
      <c r="A1208" s="38"/>
      <c r="B1208" s="39"/>
      <c r="C1208" s="242" t="s">
        <v>1952</v>
      </c>
      <c r="D1208" s="242" t="s">
        <v>228</v>
      </c>
      <c r="E1208" s="243" t="s">
        <v>1953</v>
      </c>
      <c r="F1208" s="244" t="s">
        <v>1954</v>
      </c>
      <c r="G1208" s="245" t="s">
        <v>190</v>
      </c>
      <c r="H1208" s="246">
        <v>1.1</v>
      </c>
      <c r="I1208" s="247"/>
      <c r="J1208" s="248">
        <f>ROUND(I1208*H1208,2)</f>
        <v>0</v>
      </c>
      <c r="K1208" s="244" t="s">
        <v>19</v>
      </c>
      <c r="L1208" s="249"/>
      <c r="M1208" s="250" t="s">
        <v>19</v>
      </c>
      <c r="N1208" s="251" t="s">
        <v>40</v>
      </c>
      <c r="O1208" s="84"/>
      <c r="P1208" s="209">
        <f>O1208*H1208</f>
        <v>0</v>
      </c>
      <c r="Q1208" s="209">
        <v>0</v>
      </c>
      <c r="R1208" s="209">
        <f>Q1208*H1208</f>
        <v>0</v>
      </c>
      <c r="S1208" s="209">
        <v>0</v>
      </c>
      <c r="T1208" s="210">
        <f>S1208*H1208</f>
        <v>0</v>
      </c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R1208" s="211" t="s">
        <v>345</v>
      </c>
      <c r="AT1208" s="211" t="s">
        <v>228</v>
      </c>
      <c r="AU1208" s="211" t="s">
        <v>78</v>
      </c>
      <c r="AY1208" s="17" t="s">
        <v>144</v>
      </c>
      <c r="BE1208" s="212">
        <f>IF(N1208="základní",J1208,0)</f>
        <v>0</v>
      </c>
      <c r="BF1208" s="212">
        <f>IF(N1208="snížená",J1208,0)</f>
        <v>0</v>
      </c>
      <c r="BG1208" s="212">
        <f>IF(N1208="zákl. přenesená",J1208,0)</f>
        <v>0</v>
      </c>
      <c r="BH1208" s="212">
        <f>IF(N1208="sníž. přenesená",J1208,0)</f>
        <v>0</v>
      </c>
      <c r="BI1208" s="212">
        <f>IF(N1208="nulová",J1208,0)</f>
        <v>0</v>
      </c>
      <c r="BJ1208" s="17" t="s">
        <v>74</v>
      </c>
      <c r="BK1208" s="212">
        <f>ROUND(I1208*H1208,2)</f>
        <v>0</v>
      </c>
      <c r="BL1208" s="17" t="s">
        <v>242</v>
      </c>
      <c r="BM1208" s="211" t="s">
        <v>1955</v>
      </c>
    </row>
    <row r="1209" spans="1:47" s="2" customFormat="1" ht="12">
      <c r="A1209" s="38"/>
      <c r="B1209" s="39"/>
      <c r="C1209" s="40"/>
      <c r="D1209" s="213" t="s">
        <v>153</v>
      </c>
      <c r="E1209" s="40"/>
      <c r="F1209" s="214" t="s">
        <v>1954</v>
      </c>
      <c r="G1209" s="40"/>
      <c r="H1209" s="40"/>
      <c r="I1209" s="215"/>
      <c r="J1209" s="40"/>
      <c r="K1209" s="40"/>
      <c r="L1209" s="44"/>
      <c r="M1209" s="216"/>
      <c r="N1209" s="217"/>
      <c r="O1209" s="84"/>
      <c r="P1209" s="84"/>
      <c r="Q1209" s="84"/>
      <c r="R1209" s="84"/>
      <c r="S1209" s="84"/>
      <c r="T1209" s="85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T1209" s="17" t="s">
        <v>153</v>
      </c>
      <c r="AU1209" s="17" t="s">
        <v>78</v>
      </c>
    </row>
    <row r="1210" spans="1:65" s="2" customFormat="1" ht="24.15" customHeight="1">
      <c r="A1210" s="38"/>
      <c r="B1210" s="39"/>
      <c r="C1210" s="200" t="s">
        <v>1329</v>
      </c>
      <c r="D1210" s="200" t="s">
        <v>147</v>
      </c>
      <c r="E1210" s="201" t="s">
        <v>1956</v>
      </c>
      <c r="F1210" s="202" t="s">
        <v>1957</v>
      </c>
      <c r="G1210" s="203" t="s">
        <v>150</v>
      </c>
      <c r="H1210" s="204">
        <v>0.785</v>
      </c>
      <c r="I1210" s="205"/>
      <c r="J1210" s="206">
        <f>ROUND(I1210*H1210,2)</f>
        <v>0</v>
      </c>
      <c r="K1210" s="202" t="s">
        <v>151</v>
      </c>
      <c r="L1210" s="44"/>
      <c r="M1210" s="207" t="s">
        <v>19</v>
      </c>
      <c r="N1210" s="208" t="s">
        <v>40</v>
      </c>
      <c r="O1210" s="84"/>
      <c r="P1210" s="209">
        <f>O1210*H1210</f>
        <v>0</v>
      </c>
      <c r="Q1210" s="209">
        <v>0</v>
      </c>
      <c r="R1210" s="209">
        <f>Q1210*H1210</f>
        <v>0</v>
      </c>
      <c r="S1210" s="209">
        <v>0</v>
      </c>
      <c r="T1210" s="210">
        <f>S1210*H1210</f>
        <v>0</v>
      </c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R1210" s="211" t="s">
        <v>242</v>
      </c>
      <c r="AT1210" s="211" t="s">
        <v>147</v>
      </c>
      <c r="AU1210" s="211" t="s">
        <v>78</v>
      </c>
      <c r="AY1210" s="17" t="s">
        <v>144</v>
      </c>
      <c r="BE1210" s="212">
        <f>IF(N1210="základní",J1210,0)</f>
        <v>0</v>
      </c>
      <c r="BF1210" s="212">
        <f>IF(N1210="snížená",J1210,0)</f>
        <v>0</v>
      </c>
      <c r="BG1210" s="212">
        <f>IF(N1210="zákl. přenesená",J1210,0)</f>
        <v>0</v>
      </c>
      <c r="BH1210" s="212">
        <f>IF(N1210="sníž. přenesená",J1210,0)</f>
        <v>0</v>
      </c>
      <c r="BI1210" s="212">
        <f>IF(N1210="nulová",J1210,0)</f>
        <v>0</v>
      </c>
      <c r="BJ1210" s="17" t="s">
        <v>74</v>
      </c>
      <c r="BK1210" s="212">
        <f>ROUND(I1210*H1210,2)</f>
        <v>0</v>
      </c>
      <c r="BL1210" s="17" t="s">
        <v>242</v>
      </c>
      <c r="BM1210" s="211" t="s">
        <v>1958</v>
      </c>
    </row>
    <row r="1211" spans="1:47" s="2" customFormat="1" ht="12">
      <c r="A1211" s="38"/>
      <c r="B1211" s="39"/>
      <c r="C1211" s="40"/>
      <c r="D1211" s="213" t="s">
        <v>153</v>
      </c>
      <c r="E1211" s="40"/>
      <c r="F1211" s="214" t="s">
        <v>1959</v>
      </c>
      <c r="G1211" s="40"/>
      <c r="H1211" s="40"/>
      <c r="I1211" s="215"/>
      <c r="J1211" s="40"/>
      <c r="K1211" s="40"/>
      <c r="L1211" s="44"/>
      <c r="M1211" s="216"/>
      <c r="N1211" s="217"/>
      <c r="O1211" s="84"/>
      <c r="P1211" s="84"/>
      <c r="Q1211" s="84"/>
      <c r="R1211" s="84"/>
      <c r="S1211" s="84"/>
      <c r="T1211" s="85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T1211" s="17" t="s">
        <v>153</v>
      </c>
      <c r="AU1211" s="17" t="s">
        <v>78</v>
      </c>
    </row>
    <row r="1212" spans="1:47" s="2" customFormat="1" ht="12">
      <c r="A1212" s="38"/>
      <c r="B1212" s="39"/>
      <c r="C1212" s="40"/>
      <c r="D1212" s="218" t="s">
        <v>155</v>
      </c>
      <c r="E1212" s="40"/>
      <c r="F1212" s="219" t="s">
        <v>1960</v>
      </c>
      <c r="G1212" s="40"/>
      <c r="H1212" s="40"/>
      <c r="I1212" s="215"/>
      <c r="J1212" s="40"/>
      <c r="K1212" s="40"/>
      <c r="L1212" s="44"/>
      <c r="M1212" s="216"/>
      <c r="N1212" s="217"/>
      <c r="O1212" s="84"/>
      <c r="P1212" s="84"/>
      <c r="Q1212" s="84"/>
      <c r="R1212" s="84"/>
      <c r="S1212" s="84"/>
      <c r="T1212" s="85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T1212" s="17" t="s">
        <v>155</v>
      </c>
      <c r="AU1212" s="17" t="s">
        <v>78</v>
      </c>
    </row>
    <row r="1213" spans="1:65" s="2" customFormat="1" ht="24.15" customHeight="1">
      <c r="A1213" s="38"/>
      <c r="B1213" s="39"/>
      <c r="C1213" s="200" t="s">
        <v>1961</v>
      </c>
      <c r="D1213" s="200" t="s">
        <v>147</v>
      </c>
      <c r="E1213" s="201" t="s">
        <v>1962</v>
      </c>
      <c r="F1213" s="202" t="s">
        <v>1963</v>
      </c>
      <c r="G1213" s="203" t="s">
        <v>150</v>
      </c>
      <c r="H1213" s="204">
        <v>0.785</v>
      </c>
      <c r="I1213" s="205"/>
      <c r="J1213" s="206">
        <f>ROUND(I1213*H1213,2)</f>
        <v>0</v>
      </c>
      <c r="K1213" s="202" t="s">
        <v>151</v>
      </c>
      <c r="L1213" s="44"/>
      <c r="M1213" s="207" t="s">
        <v>19</v>
      </c>
      <c r="N1213" s="208" t="s">
        <v>40</v>
      </c>
      <c r="O1213" s="84"/>
      <c r="P1213" s="209">
        <f>O1213*H1213</f>
        <v>0</v>
      </c>
      <c r="Q1213" s="209">
        <v>0</v>
      </c>
      <c r="R1213" s="209">
        <f>Q1213*H1213</f>
        <v>0</v>
      </c>
      <c r="S1213" s="209">
        <v>0</v>
      </c>
      <c r="T1213" s="210">
        <f>S1213*H1213</f>
        <v>0</v>
      </c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R1213" s="211" t="s">
        <v>242</v>
      </c>
      <c r="AT1213" s="211" t="s">
        <v>147</v>
      </c>
      <c r="AU1213" s="211" t="s">
        <v>78</v>
      </c>
      <c r="AY1213" s="17" t="s">
        <v>144</v>
      </c>
      <c r="BE1213" s="212">
        <f>IF(N1213="základní",J1213,0)</f>
        <v>0</v>
      </c>
      <c r="BF1213" s="212">
        <f>IF(N1213="snížená",J1213,0)</f>
        <v>0</v>
      </c>
      <c r="BG1213" s="212">
        <f>IF(N1213="zákl. přenesená",J1213,0)</f>
        <v>0</v>
      </c>
      <c r="BH1213" s="212">
        <f>IF(N1213="sníž. přenesená",J1213,0)</f>
        <v>0</v>
      </c>
      <c r="BI1213" s="212">
        <f>IF(N1213="nulová",J1213,0)</f>
        <v>0</v>
      </c>
      <c r="BJ1213" s="17" t="s">
        <v>74</v>
      </c>
      <c r="BK1213" s="212">
        <f>ROUND(I1213*H1213,2)</f>
        <v>0</v>
      </c>
      <c r="BL1213" s="17" t="s">
        <v>242</v>
      </c>
      <c r="BM1213" s="211" t="s">
        <v>1964</v>
      </c>
    </row>
    <row r="1214" spans="1:47" s="2" customFormat="1" ht="12">
      <c r="A1214" s="38"/>
      <c r="B1214" s="39"/>
      <c r="C1214" s="40"/>
      <c r="D1214" s="213" t="s">
        <v>153</v>
      </c>
      <c r="E1214" s="40"/>
      <c r="F1214" s="214" t="s">
        <v>1965</v>
      </c>
      <c r="G1214" s="40"/>
      <c r="H1214" s="40"/>
      <c r="I1214" s="215"/>
      <c r="J1214" s="40"/>
      <c r="K1214" s="40"/>
      <c r="L1214" s="44"/>
      <c r="M1214" s="216"/>
      <c r="N1214" s="217"/>
      <c r="O1214" s="84"/>
      <c r="P1214" s="84"/>
      <c r="Q1214" s="84"/>
      <c r="R1214" s="84"/>
      <c r="S1214" s="84"/>
      <c r="T1214" s="85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T1214" s="17" t="s">
        <v>153</v>
      </c>
      <c r="AU1214" s="17" t="s">
        <v>78</v>
      </c>
    </row>
    <row r="1215" spans="1:47" s="2" customFormat="1" ht="12">
      <c r="A1215" s="38"/>
      <c r="B1215" s="39"/>
      <c r="C1215" s="40"/>
      <c r="D1215" s="218" t="s">
        <v>155</v>
      </c>
      <c r="E1215" s="40"/>
      <c r="F1215" s="219" t="s">
        <v>1966</v>
      </c>
      <c r="G1215" s="40"/>
      <c r="H1215" s="40"/>
      <c r="I1215" s="215"/>
      <c r="J1215" s="40"/>
      <c r="K1215" s="40"/>
      <c r="L1215" s="44"/>
      <c r="M1215" s="216"/>
      <c r="N1215" s="217"/>
      <c r="O1215" s="84"/>
      <c r="P1215" s="84"/>
      <c r="Q1215" s="84"/>
      <c r="R1215" s="84"/>
      <c r="S1215" s="84"/>
      <c r="T1215" s="85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T1215" s="17" t="s">
        <v>155</v>
      </c>
      <c r="AU1215" s="17" t="s">
        <v>78</v>
      </c>
    </row>
    <row r="1216" spans="1:63" s="12" customFormat="1" ht="22.8" customHeight="1">
      <c r="A1216" s="12"/>
      <c r="B1216" s="184"/>
      <c r="C1216" s="185"/>
      <c r="D1216" s="186" t="s">
        <v>68</v>
      </c>
      <c r="E1216" s="198" t="s">
        <v>1967</v>
      </c>
      <c r="F1216" s="198" t="s">
        <v>1968</v>
      </c>
      <c r="G1216" s="185"/>
      <c r="H1216" s="185"/>
      <c r="I1216" s="188"/>
      <c r="J1216" s="199">
        <f>BK1216</f>
        <v>0</v>
      </c>
      <c r="K1216" s="185"/>
      <c r="L1216" s="190"/>
      <c r="M1216" s="191"/>
      <c r="N1216" s="192"/>
      <c r="O1216" s="192"/>
      <c r="P1216" s="193">
        <f>SUM(P1217:P1249)</f>
        <v>0</v>
      </c>
      <c r="Q1216" s="192"/>
      <c r="R1216" s="193">
        <f>SUM(R1217:R1249)</f>
        <v>2.06113112</v>
      </c>
      <c r="S1216" s="192"/>
      <c r="T1216" s="194">
        <f>SUM(T1217:T1249)</f>
        <v>0</v>
      </c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R1216" s="195" t="s">
        <v>78</v>
      </c>
      <c r="AT1216" s="196" t="s">
        <v>68</v>
      </c>
      <c r="AU1216" s="196" t="s">
        <v>74</v>
      </c>
      <c r="AY1216" s="195" t="s">
        <v>144</v>
      </c>
      <c r="BK1216" s="197">
        <f>SUM(BK1217:BK1249)</f>
        <v>0</v>
      </c>
    </row>
    <row r="1217" spans="1:65" s="2" customFormat="1" ht="21.75" customHeight="1">
      <c r="A1217" s="38"/>
      <c r="B1217" s="39"/>
      <c r="C1217" s="200" t="s">
        <v>1332</v>
      </c>
      <c r="D1217" s="200" t="s">
        <v>147</v>
      </c>
      <c r="E1217" s="201" t="s">
        <v>1969</v>
      </c>
      <c r="F1217" s="202" t="s">
        <v>1970</v>
      </c>
      <c r="G1217" s="203" t="s">
        <v>162</v>
      </c>
      <c r="H1217" s="204">
        <v>3.81</v>
      </c>
      <c r="I1217" s="205"/>
      <c r="J1217" s="206">
        <f>ROUND(I1217*H1217,2)</f>
        <v>0</v>
      </c>
      <c r="K1217" s="202" t="s">
        <v>151</v>
      </c>
      <c r="L1217" s="44"/>
      <c r="M1217" s="207" t="s">
        <v>19</v>
      </c>
      <c r="N1217" s="208" t="s">
        <v>40</v>
      </c>
      <c r="O1217" s="84"/>
      <c r="P1217" s="209">
        <f>O1217*H1217</f>
        <v>0</v>
      </c>
      <c r="Q1217" s="209">
        <v>0</v>
      </c>
      <c r="R1217" s="209">
        <f>Q1217*H1217</f>
        <v>0</v>
      </c>
      <c r="S1217" s="209">
        <v>0</v>
      </c>
      <c r="T1217" s="210">
        <f>S1217*H1217</f>
        <v>0</v>
      </c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R1217" s="211" t="s">
        <v>242</v>
      </c>
      <c r="AT1217" s="211" t="s">
        <v>147</v>
      </c>
      <c r="AU1217" s="211" t="s">
        <v>78</v>
      </c>
      <c r="AY1217" s="17" t="s">
        <v>144</v>
      </c>
      <c r="BE1217" s="212">
        <f>IF(N1217="základní",J1217,0)</f>
        <v>0</v>
      </c>
      <c r="BF1217" s="212">
        <f>IF(N1217="snížená",J1217,0)</f>
        <v>0</v>
      </c>
      <c r="BG1217" s="212">
        <f>IF(N1217="zákl. přenesená",J1217,0)</f>
        <v>0</v>
      </c>
      <c r="BH1217" s="212">
        <f>IF(N1217="sníž. přenesená",J1217,0)</f>
        <v>0</v>
      </c>
      <c r="BI1217" s="212">
        <f>IF(N1217="nulová",J1217,0)</f>
        <v>0</v>
      </c>
      <c r="BJ1217" s="17" t="s">
        <v>74</v>
      </c>
      <c r="BK1217" s="212">
        <f>ROUND(I1217*H1217,2)</f>
        <v>0</v>
      </c>
      <c r="BL1217" s="17" t="s">
        <v>242</v>
      </c>
      <c r="BM1217" s="211" t="s">
        <v>1971</v>
      </c>
    </row>
    <row r="1218" spans="1:47" s="2" customFormat="1" ht="12">
      <c r="A1218" s="38"/>
      <c r="B1218" s="39"/>
      <c r="C1218" s="40"/>
      <c r="D1218" s="213" t="s">
        <v>153</v>
      </c>
      <c r="E1218" s="40"/>
      <c r="F1218" s="214" t="s">
        <v>1972</v>
      </c>
      <c r="G1218" s="40"/>
      <c r="H1218" s="40"/>
      <c r="I1218" s="215"/>
      <c r="J1218" s="40"/>
      <c r="K1218" s="40"/>
      <c r="L1218" s="44"/>
      <c r="M1218" s="216"/>
      <c r="N1218" s="217"/>
      <c r="O1218" s="84"/>
      <c r="P1218" s="84"/>
      <c r="Q1218" s="84"/>
      <c r="R1218" s="84"/>
      <c r="S1218" s="84"/>
      <c r="T1218" s="85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T1218" s="17" t="s">
        <v>153</v>
      </c>
      <c r="AU1218" s="17" t="s">
        <v>78</v>
      </c>
    </row>
    <row r="1219" spans="1:47" s="2" customFormat="1" ht="12">
      <c r="A1219" s="38"/>
      <c r="B1219" s="39"/>
      <c r="C1219" s="40"/>
      <c r="D1219" s="218" t="s">
        <v>155</v>
      </c>
      <c r="E1219" s="40"/>
      <c r="F1219" s="219" t="s">
        <v>1973</v>
      </c>
      <c r="G1219" s="40"/>
      <c r="H1219" s="40"/>
      <c r="I1219" s="215"/>
      <c r="J1219" s="40"/>
      <c r="K1219" s="40"/>
      <c r="L1219" s="44"/>
      <c r="M1219" s="216"/>
      <c r="N1219" s="217"/>
      <c r="O1219" s="84"/>
      <c r="P1219" s="84"/>
      <c r="Q1219" s="84"/>
      <c r="R1219" s="84"/>
      <c r="S1219" s="84"/>
      <c r="T1219" s="85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T1219" s="17" t="s">
        <v>155</v>
      </c>
      <c r="AU1219" s="17" t="s">
        <v>78</v>
      </c>
    </row>
    <row r="1220" spans="1:51" s="13" customFormat="1" ht="12">
      <c r="A1220" s="13"/>
      <c r="B1220" s="220"/>
      <c r="C1220" s="221"/>
      <c r="D1220" s="213" t="s">
        <v>157</v>
      </c>
      <c r="E1220" s="222" t="s">
        <v>19</v>
      </c>
      <c r="F1220" s="223" t="s">
        <v>1974</v>
      </c>
      <c r="G1220" s="221"/>
      <c r="H1220" s="224">
        <v>3.81</v>
      </c>
      <c r="I1220" s="225"/>
      <c r="J1220" s="221"/>
      <c r="K1220" s="221"/>
      <c r="L1220" s="226"/>
      <c r="M1220" s="227"/>
      <c r="N1220" s="228"/>
      <c r="O1220" s="228"/>
      <c r="P1220" s="228"/>
      <c r="Q1220" s="228"/>
      <c r="R1220" s="228"/>
      <c r="S1220" s="228"/>
      <c r="T1220" s="229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0" t="s">
        <v>157</v>
      </c>
      <c r="AU1220" s="230" t="s">
        <v>78</v>
      </c>
      <c r="AV1220" s="13" t="s">
        <v>78</v>
      </c>
      <c r="AW1220" s="13" t="s">
        <v>32</v>
      </c>
      <c r="AX1220" s="13" t="s">
        <v>69</v>
      </c>
      <c r="AY1220" s="230" t="s">
        <v>144</v>
      </c>
    </row>
    <row r="1221" spans="1:51" s="14" customFormat="1" ht="12">
      <c r="A1221" s="14"/>
      <c r="B1221" s="231"/>
      <c r="C1221" s="232"/>
      <c r="D1221" s="213" t="s">
        <v>157</v>
      </c>
      <c r="E1221" s="233" t="s">
        <v>19</v>
      </c>
      <c r="F1221" s="234" t="s">
        <v>159</v>
      </c>
      <c r="G1221" s="232"/>
      <c r="H1221" s="235">
        <v>3.81</v>
      </c>
      <c r="I1221" s="236"/>
      <c r="J1221" s="232"/>
      <c r="K1221" s="232"/>
      <c r="L1221" s="237"/>
      <c r="M1221" s="238"/>
      <c r="N1221" s="239"/>
      <c r="O1221" s="239"/>
      <c r="P1221" s="239"/>
      <c r="Q1221" s="239"/>
      <c r="R1221" s="239"/>
      <c r="S1221" s="239"/>
      <c r="T1221" s="240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41" t="s">
        <v>157</v>
      </c>
      <c r="AU1221" s="241" t="s">
        <v>78</v>
      </c>
      <c r="AV1221" s="14" t="s">
        <v>152</v>
      </c>
      <c r="AW1221" s="14" t="s">
        <v>32</v>
      </c>
      <c r="AX1221" s="14" t="s">
        <v>74</v>
      </c>
      <c r="AY1221" s="241" t="s">
        <v>144</v>
      </c>
    </row>
    <row r="1222" spans="1:65" s="2" customFormat="1" ht="24.15" customHeight="1">
      <c r="A1222" s="38"/>
      <c r="B1222" s="39"/>
      <c r="C1222" s="200" t="s">
        <v>1975</v>
      </c>
      <c r="D1222" s="200" t="s">
        <v>147</v>
      </c>
      <c r="E1222" s="201" t="s">
        <v>1976</v>
      </c>
      <c r="F1222" s="202" t="s">
        <v>1977</v>
      </c>
      <c r="G1222" s="203" t="s">
        <v>162</v>
      </c>
      <c r="H1222" s="204">
        <v>150.587</v>
      </c>
      <c r="I1222" s="205"/>
      <c r="J1222" s="206">
        <f>ROUND(I1222*H1222,2)</f>
        <v>0</v>
      </c>
      <c r="K1222" s="202" t="s">
        <v>151</v>
      </c>
      <c r="L1222" s="44"/>
      <c r="M1222" s="207" t="s">
        <v>19</v>
      </c>
      <c r="N1222" s="208" t="s">
        <v>40</v>
      </c>
      <c r="O1222" s="84"/>
      <c r="P1222" s="209">
        <f>O1222*H1222</f>
        <v>0</v>
      </c>
      <c r="Q1222" s="209">
        <v>0</v>
      </c>
      <c r="R1222" s="209">
        <f>Q1222*H1222</f>
        <v>0</v>
      </c>
      <c r="S1222" s="209">
        <v>0</v>
      </c>
      <c r="T1222" s="210">
        <f>S1222*H1222</f>
        <v>0</v>
      </c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R1222" s="211" t="s">
        <v>242</v>
      </c>
      <c r="AT1222" s="211" t="s">
        <v>147</v>
      </c>
      <c r="AU1222" s="211" t="s">
        <v>78</v>
      </c>
      <c r="AY1222" s="17" t="s">
        <v>144</v>
      </c>
      <c r="BE1222" s="212">
        <f>IF(N1222="základní",J1222,0)</f>
        <v>0</v>
      </c>
      <c r="BF1222" s="212">
        <f>IF(N1222="snížená",J1222,0)</f>
        <v>0</v>
      </c>
      <c r="BG1222" s="212">
        <f>IF(N1222="zákl. přenesená",J1222,0)</f>
        <v>0</v>
      </c>
      <c r="BH1222" s="212">
        <f>IF(N1222="sníž. přenesená",J1222,0)</f>
        <v>0</v>
      </c>
      <c r="BI1222" s="212">
        <f>IF(N1222="nulová",J1222,0)</f>
        <v>0</v>
      </c>
      <c r="BJ1222" s="17" t="s">
        <v>74</v>
      </c>
      <c r="BK1222" s="212">
        <f>ROUND(I1222*H1222,2)</f>
        <v>0</v>
      </c>
      <c r="BL1222" s="17" t="s">
        <v>242</v>
      </c>
      <c r="BM1222" s="211" t="s">
        <v>1978</v>
      </c>
    </row>
    <row r="1223" spans="1:47" s="2" customFormat="1" ht="12">
      <c r="A1223" s="38"/>
      <c r="B1223" s="39"/>
      <c r="C1223" s="40"/>
      <c r="D1223" s="213" t="s">
        <v>153</v>
      </c>
      <c r="E1223" s="40"/>
      <c r="F1223" s="214" t="s">
        <v>1979</v>
      </c>
      <c r="G1223" s="40"/>
      <c r="H1223" s="40"/>
      <c r="I1223" s="215"/>
      <c r="J1223" s="40"/>
      <c r="K1223" s="40"/>
      <c r="L1223" s="44"/>
      <c r="M1223" s="216"/>
      <c r="N1223" s="217"/>
      <c r="O1223" s="84"/>
      <c r="P1223" s="84"/>
      <c r="Q1223" s="84"/>
      <c r="R1223" s="84"/>
      <c r="S1223" s="84"/>
      <c r="T1223" s="85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T1223" s="17" t="s">
        <v>153</v>
      </c>
      <c r="AU1223" s="17" t="s">
        <v>78</v>
      </c>
    </row>
    <row r="1224" spans="1:47" s="2" customFormat="1" ht="12">
      <c r="A1224" s="38"/>
      <c r="B1224" s="39"/>
      <c r="C1224" s="40"/>
      <c r="D1224" s="218" t="s">
        <v>155</v>
      </c>
      <c r="E1224" s="40"/>
      <c r="F1224" s="219" t="s">
        <v>1980</v>
      </c>
      <c r="G1224" s="40"/>
      <c r="H1224" s="40"/>
      <c r="I1224" s="215"/>
      <c r="J1224" s="40"/>
      <c r="K1224" s="40"/>
      <c r="L1224" s="44"/>
      <c r="M1224" s="216"/>
      <c r="N1224" s="217"/>
      <c r="O1224" s="84"/>
      <c r="P1224" s="84"/>
      <c r="Q1224" s="84"/>
      <c r="R1224" s="84"/>
      <c r="S1224" s="84"/>
      <c r="T1224" s="85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T1224" s="17" t="s">
        <v>155</v>
      </c>
      <c r="AU1224" s="17" t="s">
        <v>78</v>
      </c>
    </row>
    <row r="1225" spans="1:65" s="2" customFormat="1" ht="16.5" customHeight="1">
      <c r="A1225" s="38"/>
      <c r="B1225" s="39"/>
      <c r="C1225" s="200" t="s">
        <v>1338</v>
      </c>
      <c r="D1225" s="200" t="s">
        <v>147</v>
      </c>
      <c r="E1225" s="201" t="s">
        <v>1981</v>
      </c>
      <c r="F1225" s="202" t="s">
        <v>1982</v>
      </c>
      <c r="G1225" s="203" t="s">
        <v>162</v>
      </c>
      <c r="H1225" s="204">
        <v>164.46</v>
      </c>
      <c r="I1225" s="205"/>
      <c r="J1225" s="206">
        <f>ROUND(I1225*H1225,2)</f>
        <v>0</v>
      </c>
      <c r="K1225" s="202" t="s">
        <v>151</v>
      </c>
      <c r="L1225" s="44"/>
      <c r="M1225" s="207" t="s">
        <v>19</v>
      </c>
      <c r="N1225" s="208" t="s">
        <v>40</v>
      </c>
      <c r="O1225" s="84"/>
      <c r="P1225" s="209">
        <f>O1225*H1225</f>
        <v>0</v>
      </c>
      <c r="Q1225" s="209">
        <v>0</v>
      </c>
      <c r="R1225" s="209">
        <f>Q1225*H1225</f>
        <v>0</v>
      </c>
      <c r="S1225" s="209">
        <v>0</v>
      </c>
      <c r="T1225" s="210">
        <f>S1225*H1225</f>
        <v>0</v>
      </c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R1225" s="211" t="s">
        <v>242</v>
      </c>
      <c r="AT1225" s="211" t="s">
        <v>147</v>
      </c>
      <c r="AU1225" s="211" t="s">
        <v>78</v>
      </c>
      <c r="AY1225" s="17" t="s">
        <v>144</v>
      </c>
      <c r="BE1225" s="212">
        <f>IF(N1225="základní",J1225,0)</f>
        <v>0</v>
      </c>
      <c r="BF1225" s="212">
        <f>IF(N1225="snížená",J1225,0)</f>
        <v>0</v>
      </c>
      <c r="BG1225" s="212">
        <f>IF(N1225="zákl. přenesená",J1225,0)</f>
        <v>0</v>
      </c>
      <c r="BH1225" s="212">
        <f>IF(N1225="sníž. přenesená",J1225,0)</f>
        <v>0</v>
      </c>
      <c r="BI1225" s="212">
        <f>IF(N1225="nulová",J1225,0)</f>
        <v>0</v>
      </c>
      <c r="BJ1225" s="17" t="s">
        <v>74</v>
      </c>
      <c r="BK1225" s="212">
        <f>ROUND(I1225*H1225,2)</f>
        <v>0</v>
      </c>
      <c r="BL1225" s="17" t="s">
        <v>242</v>
      </c>
      <c r="BM1225" s="211" t="s">
        <v>1983</v>
      </c>
    </row>
    <row r="1226" spans="1:47" s="2" customFormat="1" ht="12">
      <c r="A1226" s="38"/>
      <c r="B1226" s="39"/>
      <c r="C1226" s="40"/>
      <c r="D1226" s="213" t="s">
        <v>153</v>
      </c>
      <c r="E1226" s="40"/>
      <c r="F1226" s="214" t="s">
        <v>1984</v>
      </c>
      <c r="G1226" s="40"/>
      <c r="H1226" s="40"/>
      <c r="I1226" s="215"/>
      <c r="J1226" s="40"/>
      <c r="K1226" s="40"/>
      <c r="L1226" s="44"/>
      <c r="M1226" s="216"/>
      <c r="N1226" s="217"/>
      <c r="O1226" s="84"/>
      <c r="P1226" s="84"/>
      <c r="Q1226" s="84"/>
      <c r="R1226" s="84"/>
      <c r="S1226" s="84"/>
      <c r="T1226" s="85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T1226" s="17" t="s">
        <v>153</v>
      </c>
      <c r="AU1226" s="17" t="s">
        <v>78</v>
      </c>
    </row>
    <row r="1227" spans="1:47" s="2" customFormat="1" ht="12">
      <c r="A1227" s="38"/>
      <c r="B1227" s="39"/>
      <c r="C1227" s="40"/>
      <c r="D1227" s="218" t="s">
        <v>155</v>
      </c>
      <c r="E1227" s="40"/>
      <c r="F1227" s="219" t="s">
        <v>1985</v>
      </c>
      <c r="G1227" s="40"/>
      <c r="H1227" s="40"/>
      <c r="I1227" s="215"/>
      <c r="J1227" s="40"/>
      <c r="K1227" s="40"/>
      <c r="L1227" s="44"/>
      <c r="M1227" s="216"/>
      <c r="N1227" s="217"/>
      <c r="O1227" s="84"/>
      <c r="P1227" s="84"/>
      <c r="Q1227" s="84"/>
      <c r="R1227" s="84"/>
      <c r="S1227" s="84"/>
      <c r="T1227" s="85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T1227" s="17" t="s">
        <v>155</v>
      </c>
      <c r="AU1227" s="17" t="s">
        <v>78</v>
      </c>
    </row>
    <row r="1228" spans="1:65" s="2" customFormat="1" ht="24.15" customHeight="1">
      <c r="A1228" s="38"/>
      <c r="B1228" s="39"/>
      <c r="C1228" s="200" t="s">
        <v>1986</v>
      </c>
      <c r="D1228" s="200" t="s">
        <v>147</v>
      </c>
      <c r="E1228" s="201" t="s">
        <v>1987</v>
      </c>
      <c r="F1228" s="202" t="s">
        <v>1988</v>
      </c>
      <c r="G1228" s="203" t="s">
        <v>162</v>
      </c>
      <c r="H1228" s="204">
        <v>164.46</v>
      </c>
      <c r="I1228" s="205"/>
      <c r="J1228" s="206">
        <f>ROUND(I1228*H1228,2)</f>
        <v>0</v>
      </c>
      <c r="K1228" s="202" t="s">
        <v>151</v>
      </c>
      <c r="L1228" s="44"/>
      <c r="M1228" s="207" t="s">
        <v>19</v>
      </c>
      <c r="N1228" s="208" t="s">
        <v>40</v>
      </c>
      <c r="O1228" s="84"/>
      <c r="P1228" s="209">
        <f>O1228*H1228</f>
        <v>0</v>
      </c>
      <c r="Q1228" s="209">
        <v>3E-05</v>
      </c>
      <c r="R1228" s="209">
        <f>Q1228*H1228</f>
        <v>0.0049338</v>
      </c>
      <c r="S1228" s="209">
        <v>0</v>
      </c>
      <c r="T1228" s="210">
        <f>S1228*H1228</f>
        <v>0</v>
      </c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R1228" s="211" t="s">
        <v>242</v>
      </c>
      <c r="AT1228" s="211" t="s">
        <v>147</v>
      </c>
      <c r="AU1228" s="211" t="s">
        <v>78</v>
      </c>
      <c r="AY1228" s="17" t="s">
        <v>144</v>
      </c>
      <c r="BE1228" s="212">
        <f>IF(N1228="základní",J1228,0)</f>
        <v>0</v>
      </c>
      <c r="BF1228" s="212">
        <f>IF(N1228="snížená",J1228,0)</f>
        <v>0</v>
      </c>
      <c r="BG1228" s="212">
        <f>IF(N1228="zákl. přenesená",J1228,0)</f>
        <v>0</v>
      </c>
      <c r="BH1228" s="212">
        <f>IF(N1228="sníž. přenesená",J1228,0)</f>
        <v>0</v>
      </c>
      <c r="BI1228" s="212">
        <f>IF(N1228="nulová",J1228,0)</f>
        <v>0</v>
      </c>
      <c r="BJ1228" s="17" t="s">
        <v>74</v>
      </c>
      <c r="BK1228" s="212">
        <f>ROUND(I1228*H1228,2)</f>
        <v>0</v>
      </c>
      <c r="BL1228" s="17" t="s">
        <v>242</v>
      </c>
      <c r="BM1228" s="211" t="s">
        <v>1989</v>
      </c>
    </row>
    <row r="1229" spans="1:47" s="2" customFormat="1" ht="12">
      <c r="A1229" s="38"/>
      <c r="B1229" s="39"/>
      <c r="C1229" s="40"/>
      <c r="D1229" s="213" t="s">
        <v>153</v>
      </c>
      <c r="E1229" s="40"/>
      <c r="F1229" s="214" t="s">
        <v>1990</v>
      </c>
      <c r="G1229" s="40"/>
      <c r="H1229" s="40"/>
      <c r="I1229" s="215"/>
      <c r="J1229" s="40"/>
      <c r="K1229" s="40"/>
      <c r="L1229" s="44"/>
      <c r="M1229" s="216"/>
      <c r="N1229" s="217"/>
      <c r="O1229" s="84"/>
      <c r="P1229" s="84"/>
      <c r="Q1229" s="84"/>
      <c r="R1229" s="84"/>
      <c r="S1229" s="84"/>
      <c r="T1229" s="85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T1229" s="17" t="s">
        <v>153</v>
      </c>
      <c r="AU1229" s="17" t="s">
        <v>78</v>
      </c>
    </row>
    <row r="1230" spans="1:47" s="2" customFormat="1" ht="12">
      <c r="A1230" s="38"/>
      <c r="B1230" s="39"/>
      <c r="C1230" s="40"/>
      <c r="D1230" s="218" t="s">
        <v>155</v>
      </c>
      <c r="E1230" s="40"/>
      <c r="F1230" s="219" t="s">
        <v>1991</v>
      </c>
      <c r="G1230" s="40"/>
      <c r="H1230" s="40"/>
      <c r="I1230" s="215"/>
      <c r="J1230" s="40"/>
      <c r="K1230" s="40"/>
      <c r="L1230" s="44"/>
      <c r="M1230" s="216"/>
      <c r="N1230" s="217"/>
      <c r="O1230" s="84"/>
      <c r="P1230" s="84"/>
      <c r="Q1230" s="84"/>
      <c r="R1230" s="84"/>
      <c r="S1230" s="84"/>
      <c r="T1230" s="85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T1230" s="17" t="s">
        <v>155</v>
      </c>
      <c r="AU1230" s="17" t="s">
        <v>78</v>
      </c>
    </row>
    <row r="1231" spans="1:65" s="2" customFormat="1" ht="33" customHeight="1">
      <c r="A1231" s="38"/>
      <c r="B1231" s="39"/>
      <c r="C1231" s="200" t="s">
        <v>1341</v>
      </c>
      <c r="D1231" s="200" t="s">
        <v>147</v>
      </c>
      <c r="E1231" s="201" t="s">
        <v>1992</v>
      </c>
      <c r="F1231" s="202" t="s">
        <v>1993</v>
      </c>
      <c r="G1231" s="203" t="s">
        <v>162</v>
      </c>
      <c r="H1231" s="204">
        <v>164.46</v>
      </c>
      <c r="I1231" s="205"/>
      <c r="J1231" s="206">
        <f>ROUND(I1231*H1231,2)</f>
        <v>0</v>
      </c>
      <c r="K1231" s="202" t="s">
        <v>151</v>
      </c>
      <c r="L1231" s="44"/>
      <c r="M1231" s="207" t="s">
        <v>19</v>
      </c>
      <c r="N1231" s="208" t="s">
        <v>40</v>
      </c>
      <c r="O1231" s="84"/>
      <c r="P1231" s="209">
        <f>O1231*H1231</f>
        <v>0</v>
      </c>
      <c r="Q1231" s="209">
        <v>0.00758</v>
      </c>
      <c r="R1231" s="209">
        <f>Q1231*H1231</f>
        <v>1.2466068000000001</v>
      </c>
      <c r="S1231" s="209">
        <v>0</v>
      </c>
      <c r="T1231" s="210">
        <f>S1231*H1231</f>
        <v>0</v>
      </c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R1231" s="211" t="s">
        <v>242</v>
      </c>
      <c r="AT1231" s="211" t="s">
        <v>147</v>
      </c>
      <c r="AU1231" s="211" t="s">
        <v>78</v>
      </c>
      <c r="AY1231" s="17" t="s">
        <v>144</v>
      </c>
      <c r="BE1231" s="212">
        <f>IF(N1231="základní",J1231,0)</f>
        <v>0</v>
      </c>
      <c r="BF1231" s="212">
        <f>IF(N1231="snížená",J1231,0)</f>
        <v>0</v>
      </c>
      <c r="BG1231" s="212">
        <f>IF(N1231="zákl. přenesená",J1231,0)</f>
        <v>0</v>
      </c>
      <c r="BH1231" s="212">
        <f>IF(N1231="sníž. přenesená",J1231,0)</f>
        <v>0</v>
      </c>
      <c r="BI1231" s="212">
        <f>IF(N1231="nulová",J1231,0)</f>
        <v>0</v>
      </c>
      <c r="BJ1231" s="17" t="s">
        <v>74</v>
      </c>
      <c r="BK1231" s="212">
        <f>ROUND(I1231*H1231,2)</f>
        <v>0</v>
      </c>
      <c r="BL1231" s="17" t="s">
        <v>242</v>
      </c>
      <c r="BM1231" s="211" t="s">
        <v>1994</v>
      </c>
    </row>
    <row r="1232" spans="1:47" s="2" customFormat="1" ht="12">
      <c r="A1232" s="38"/>
      <c r="B1232" s="39"/>
      <c r="C1232" s="40"/>
      <c r="D1232" s="213" t="s">
        <v>153</v>
      </c>
      <c r="E1232" s="40"/>
      <c r="F1232" s="214" t="s">
        <v>1995</v>
      </c>
      <c r="G1232" s="40"/>
      <c r="H1232" s="40"/>
      <c r="I1232" s="215"/>
      <c r="J1232" s="40"/>
      <c r="K1232" s="40"/>
      <c r="L1232" s="44"/>
      <c r="M1232" s="216"/>
      <c r="N1232" s="217"/>
      <c r="O1232" s="84"/>
      <c r="P1232" s="84"/>
      <c r="Q1232" s="84"/>
      <c r="R1232" s="84"/>
      <c r="S1232" s="84"/>
      <c r="T1232" s="85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T1232" s="17" t="s">
        <v>153</v>
      </c>
      <c r="AU1232" s="17" t="s">
        <v>78</v>
      </c>
    </row>
    <row r="1233" spans="1:47" s="2" customFormat="1" ht="12">
      <c r="A1233" s="38"/>
      <c r="B1233" s="39"/>
      <c r="C1233" s="40"/>
      <c r="D1233" s="218" t="s">
        <v>155</v>
      </c>
      <c r="E1233" s="40"/>
      <c r="F1233" s="219" t="s">
        <v>1996</v>
      </c>
      <c r="G1233" s="40"/>
      <c r="H1233" s="40"/>
      <c r="I1233" s="215"/>
      <c r="J1233" s="40"/>
      <c r="K1233" s="40"/>
      <c r="L1233" s="44"/>
      <c r="M1233" s="216"/>
      <c r="N1233" s="217"/>
      <c r="O1233" s="84"/>
      <c r="P1233" s="84"/>
      <c r="Q1233" s="84"/>
      <c r="R1233" s="84"/>
      <c r="S1233" s="84"/>
      <c r="T1233" s="85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T1233" s="17" t="s">
        <v>155</v>
      </c>
      <c r="AU1233" s="17" t="s">
        <v>78</v>
      </c>
    </row>
    <row r="1234" spans="1:65" s="2" customFormat="1" ht="21.75" customHeight="1">
      <c r="A1234" s="38"/>
      <c r="B1234" s="39"/>
      <c r="C1234" s="200" t="s">
        <v>1997</v>
      </c>
      <c r="D1234" s="200" t="s">
        <v>147</v>
      </c>
      <c r="E1234" s="201" t="s">
        <v>1998</v>
      </c>
      <c r="F1234" s="202" t="s">
        <v>1999</v>
      </c>
      <c r="G1234" s="203" t="s">
        <v>162</v>
      </c>
      <c r="H1234" s="204">
        <v>164.46</v>
      </c>
      <c r="I1234" s="205"/>
      <c r="J1234" s="206">
        <f>ROUND(I1234*H1234,2)</f>
        <v>0</v>
      </c>
      <c r="K1234" s="202" t="s">
        <v>151</v>
      </c>
      <c r="L1234" s="44"/>
      <c r="M1234" s="207" t="s">
        <v>19</v>
      </c>
      <c r="N1234" s="208" t="s">
        <v>40</v>
      </c>
      <c r="O1234" s="84"/>
      <c r="P1234" s="209">
        <f>O1234*H1234</f>
        <v>0</v>
      </c>
      <c r="Q1234" s="209">
        <v>0.0003</v>
      </c>
      <c r="R1234" s="209">
        <f>Q1234*H1234</f>
        <v>0.049338</v>
      </c>
      <c r="S1234" s="209">
        <v>0</v>
      </c>
      <c r="T1234" s="210">
        <f>S1234*H1234</f>
        <v>0</v>
      </c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R1234" s="211" t="s">
        <v>242</v>
      </c>
      <c r="AT1234" s="211" t="s">
        <v>147</v>
      </c>
      <c r="AU1234" s="211" t="s">
        <v>78</v>
      </c>
      <c r="AY1234" s="17" t="s">
        <v>144</v>
      </c>
      <c r="BE1234" s="212">
        <f>IF(N1234="základní",J1234,0)</f>
        <v>0</v>
      </c>
      <c r="BF1234" s="212">
        <f>IF(N1234="snížená",J1234,0)</f>
        <v>0</v>
      </c>
      <c r="BG1234" s="212">
        <f>IF(N1234="zákl. přenesená",J1234,0)</f>
        <v>0</v>
      </c>
      <c r="BH1234" s="212">
        <f>IF(N1234="sníž. přenesená",J1234,0)</f>
        <v>0</v>
      </c>
      <c r="BI1234" s="212">
        <f>IF(N1234="nulová",J1234,0)</f>
        <v>0</v>
      </c>
      <c r="BJ1234" s="17" t="s">
        <v>74</v>
      </c>
      <c r="BK1234" s="212">
        <f>ROUND(I1234*H1234,2)</f>
        <v>0</v>
      </c>
      <c r="BL1234" s="17" t="s">
        <v>242</v>
      </c>
      <c r="BM1234" s="211" t="s">
        <v>2000</v>
      </c>
    </row>
    <row r="1235" spans="1:47" s="2" customFormat="1" ht="12">
      <c r="A1235" s="38"/>
      <c r="B1235" s="39"/>
      <c r="C1235" s="40"/>
      <c r="D1235" s="213" t="s">
        <v>153</v>
      </c>
      <c r="E1235" s="40"/>
      <c r="F1235" s="214" t="s">
        <v>2001</v>
      </c>
      <c r="G1235" s="40"/>
      <c r="H1235" s="40"/>
      <c r="I1235" s="215"/>
      <c r="J1235" s="40"/>
      <c r="K1235" s="40"/>
      <c r="L1235" s="44"/>
      <c r="M1235" s="216"/>
      <c r="N1235" s="217"/>
      <c r="O1235" s="84"/>
      <c r="P1235" s="84"/>
      <c r="Q1235" s="84"/>
      <c r="R1235" s="84"/>
      <c r="S1235" s="84"/>
      <c r="T1235" s="85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T1235" s="17" t="s">
        <v>153</v>
      </c>
      <c r="AU1235" s="17" t="s">
        <v>78</v>
      </c>
    </row>
    <row r="1236" spans="1:47" s="2" customFormat="1" ht="12">
      <c r="A1236" s="38"/>
      <c r="B1236" s="39"/>
      <c r="C1236" s="40"/>
      <c r="D1236" s="218" t="s">
        <v>155</v>
      </c>
      <c r="E1236" s="40"/>
      <c r="F1236" s="219" t="s">
        <v>2002</v>
      </c>
      <c r="G1236" s="40"/>
      <c r="H1236" s="40"/>
      <c r="I1236" s="215"/>
      <c r="J1236" s="40"/>
      <c r="K1236" s="40"/>
      <c r="L1236" s="44"/>
      <c r="M1236" s="216"/>
      <c r="N1236" s="217"/>
      <c r="O1236" s="84"/>
      <c r="P1236" s="84"/>
      <c r="Q1236" s="84"/>
      <c r="R1236" s="84"/>
      <c r="S1236" s="84"/>
      <c r="T1236" s="85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T1236" s="17" t="s">
        <v>155</v>
      </c>
      <c r="AU1236" s="17" t="s">
        <v>78</v>
      </c>
    </row>
    <row r="1237" spans="1:65" s="2" customFormat="1" ht="44.25" customHeight="1">
      <c r="A1237" s="38"/>
      <c r="B1237" s="39"/>
      <c r="C1237" s="242" t="s">
        <v>1347</v>
      </c>
      <c r="D1237" s="242" t="s">
        <v>228</v>
      </c>
      <c r="E1237" s="243" t="s">
        <v>2003</v>
      </c>
      <c r="F1237" s="244" t="s">
        <v>2004</v>
      </c>
      <c r="G1237" s="245" t="s">
        <v>162</v>
      </c>
      <c r="H1237" s="246">
        <v>180.906</v>
      </c>
      <c r="I1237" s="247"/>
      <c r="J1237" s="248">
        <f>ROUND(I1237*H1237,2)</f>
        <v>0</v>
      </c>
      <c r="K1237" s="244" t="s">
        <v>151</v>
      </c>
      <c r="L1237" s="249"/>
      <c r="M1237" s="250" t="s">
        <v>19</v>
      </c>
      <c r="N1237" s="251" t="s">
        <v>40</v>
      </c>
      <c r="O1237" s="84"/>
      <c r="P1237" s="209">
        <f>O1237*H1237</f>
        <v>0</v>
      </c>
      <c r="Q1237" s="209">
        <v>0.00388</v>
      </c>
      <c r="R1237" s="209">
        <f>Q1237*H1237</f>
        <v>0.70191528</v>
      </c>
      <c r="S1237" s="209">
        <v>0</v>
      </c>
      <c r="T1237" s="210">
        <f>S1237*H1237</f>
        <v>0</v>
      </c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R1237" s="211" t="s">
        <v>345</v>
      </c>
      <c r="AT1237" s="211" t="s">
        <v>228</v>
      </c>
      <c r="AU1237" s="211" t="s">
        <v>78</v>
      </c>
      <c r="AY1237" s="17" t="s">
        <v>144</v>
      </c>
      <c r="BE1237" s="212">
        <f>IF(N1237="základní",J1237,0)</f>
        <v>0</v>
      </c>
      <c r="BF1237" s="212">
        <f>IF(N1237="snížená",J1237,0)</f>
        <v>0</v>
      </c>
      <c r="BG1237" s="212">
        <f>IF(N1237="zákl. přenesená",J1237,0)</f>
        <v>0</v>
      </c>
      <c r="BH1237" s="212">
        <f>IF(N1237="sníž. přenesená",J1237,0)</f>
        <v>0</v>
      </c>
      <c r="BI1237" s="212">
        <f>IF(N1237="nulová",J1237,0)</f>
        <v>0</v>
      </c>
      <c r="BJ1237" s="17" t="s">
        <v>74</v>
      </c>
      <c r="BK1237" s="212">
        <f>ROUND(I1237*H1237,2)</f>
        <v>0</v>
      </c>
      <c r="BL1237" s="17" t="s">
        <v>242</v>
      </c>
      <c r="BM1237" s="211" t="s">
        <v>2005</v>
      </c>
    </row>
    <row r="1238" spans="1:47" s="2" customFormat="1" ht="12">
      <c r="A1238" s="38"/>
      <c r="B1238" s="39"/>
      <c r="C1238" s="40"/>
      <c r="D1238" s="213" t="s">
        <v>153</v>
      </c>
      <c r="E1238" s="40"/>
      <c r="F1238" s="214" t="s">
        <v>2004</v>
      </c>
      <c r="G1238" s="40"/>
      <c r="H1238" s="40"/>
      <c r="I1238" s="215"/>
      <c r="J1238" s="40"/>
      <c r="K1238" s="40"/>
      <c r="L1238" s="44"/>
      <c r="M1238" s="216"/>
      <c r="N1238" s="217"/>
      <c r="O1238" s="84"/>
      <c r="P1238" s="84"/>
      <c r="Q1238" s="84"/>
      <c r="R1238" s="84"/>
      <c r="S1238" s="84"/>
      <c r="T1238" s="85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T1238" s="17" t="s">
        <v>153</v>
      </c>
      <c r="AU1238" s="17" t="s">
        <v>78</v>
      </c>
    </row>
    <row r="1239" spans="1:65" s="2" customFormat="1" ht="16.5" customHeight="1">
      <c r="A1239" s="38"/>
      <c r="B1239" s="39"/>
      <c r="C1239" s="200" t="s">
        <v>2006</v>
      </c>
      <c r="D1239" s="200" t="s">
        <v>147</v>
      </c>
      <c r="E1239" s="201" t="s">
        <v>2007</v>
      </c>
      <c r="F1239" s="202" t="s">
        <v>2008</v>
      </c>
      <c r="G1239" s="203" t="s">
        <v>190</v>
      </c>
      <c r="H1239" s="204">
        <v>197.352</v>
      </c>
      <c r="I1239" s="205"/>
      <c r="J1239" s="206">
        <f>ROUND(I1239*H1239,2)</f>
        <v>0</v>
      </c>
      <c r="K1239" s="202" t="s">
        <v>151</v>
      </c>
      <c r="L1239" s="44"/>
      <c r="M1239" s="207" t="s">
        <v>19</v>
      </c>
      <c r="N1239" s="208" t="s">
        <v>40</v>
      </c>
      <c r="O1239" s="84"/>
      <c r="P1239" s="209">
        <f>O1239*H1239</f>
        <v>0</v>
      </c>
      <c r="Q1239" s="209">
        <v>1E-05</v>
      </c>
      <c r="R1239" s="209">
        <f>Q1239*H1239</f>
        <v>0.0019735200000000003</v>
      </c>
      <c r="S1239" s="209">
        <v>0</v>
      </c>
      <c r="T1239" s="210">
        <f>S1239*H1239</f>
        <v>0</v>
      </c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R1239" s="211" t="s">
        <v>242</v>
      </c>
      <c r="AT1239" s="211" t="s">
        <v>147</v>
      </c>
      <c r="AU1239" s="211" t="s">
        <v>78</v>
      </c>
      <c r="AY1239" s="17" t="s">
        <v>144</v>
      </c>
      <c r="BE1239" s="212">
        <f>IF(N1239="základní",J1239,0)</f>
        <v>0</v>
      </c>
      <c r="BF1239" s="212">
        <f>IF(N1239="snížená",J1239,0)</f>
        <v>0</v>
      </c>
      <c r="BG1239" s="212">
        <f>IF(N1239="zákl. přenesená",J1239,0)</f>
        <v>0</v>
      </c>
      <c r="BH1239" s="212">
        <f>IF(N1239="sníž. přenesená",J1239,0)</f>
        <v>0</v>
      </c>
      <c r="BI1239" s="212">
        <f>IF(N1239="nulová",J1239,0)</f>
        <v>0</v>
      </c>
      <c r="BJ1239" s="17" t="s">
        <v>74</v>
      </c>
      <c r="BK1239" s="212">
        <f>ROUND(I1239*H1239,2)</f>
        <v>0</v>
      </c>
      <c r="BL1239" s="17" t="s">
        <v>242</v>
      </c>
      <c r="BM1239" s="211" t="s">
        <v>2009</v>
      </c>
    </row>
    <row r="1240" spans="1:47" s="2" customFormat="1" ht="12">
      <c r="A1240" s="38"/>
      <c r="B1240" s="39"/>
      <c r="C1240" s="40"/>
      <c r="D1240" s="213" t="s">
        <v>153</v>
      </c>
      <c r="E1240" s="40"/>
      <c r="F1240" s="214" t="s">
        <v>2010</v>
      </c>
      <c r="G1240" s="40"/>
      <c r="H1240" s="40"/>
      <c r="I1240" s="215"/>
      <c r="J1240" s="40"/>
      <c r="K1240" s="40"/>
      <c r="L1240" s="44"/>
      <c r="M1240" s="216"/>
      <c r="N1240" s="217"/>
      <c r="O1240" s="84"/>
      <c r="P1240" s="84"/>
      <c r="Q1240" s="84"/>
      <c r="R1240" s="84"/>
      <c r="S1240" s="84"/>
      <c r="T1240" s="85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T1240" s="17" t="s">
        <v>153</v>
      </c>
      <c r="AU1240" s="17" t="s">
        <v>78</v>
      </c>
    </row>
    <row r="1241" spans="1:47" s="2" customFormat="1" ht="12">
      <c r="A1241" s="38"/>
      <c r="B1241" s="39"/>
      <c r="C1241" s="40"/>
      <c r="D1241" s="218" t="s">
        <v>155</v>
      </c>
      <c r="E1241" s="40"/>
      <c r="F1241" s="219" t="s">
        <v>2011</v>
      </c>
      <c r="G1241" s="40"/>
      <c r="H1241" s="40"/>
      <c r="I1241" s="215"/>
      <c r="J1241" s="40"/>
      <c r="K1241" s="40"/>
      <c r="L1241" s="44"/>
      <c r="M1241" s="216"/>
      <c r="N1241" s="217"/>
      <c r="O1241" s="84"/>
      <c r="P1241" s="84"/>
      <c r="Q1241" s="84"/>
      <c r="R1241" s="84"/>
      <c r="S1241" s="84"/>
      <c r="T1241" s="85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T1241" s="17" t="s">
        <v>155</v>
      </c>
      <c r="AU1241" s="17" t="s">
        <v>78</v>
      </c>
    </row>
    <row r="1242" spans="1:65" s="2" customFormat="1" ht="16.5" customHeight="1">
      <c r="A1242" s="38"/>
      <c r="B1242" s="39"/>
      <c r="C1242" s="242" t="s">
        <v>1350</v>
      </c>
      <c r="D1242" s="242" t="s">
        <v>228</v>
      </c>
      <c r="E1242" s="243" t="s">
        <v>2012</v>
      </c>
      <c r="F1242" s="244" t="s">
        <v>2013</v>
      </c>
      <c r="G1242" s="245" t="s">
        <v>190</v>
      </c>
      <c r="H1242" s="246">
        <v>201.299</v>
      </c>
      <c r="I1242" s="247"/>
      <c r="J1242" s="248">
        <f>ROUND(I1242*H1242,2)</f>
        <v>0</v>
      </c>
      <c r="K1242" s="244" t="s">
        <v>151</v>
      </c>
      <c r="L1242" s="249"/>
      <c r="M1242" s="250" t="s">
        <v>19</v>
      </c>
      <c r="N1242" s="251" t="s">
        <v>40</v>
      </c>
      <c r="O1242" s="84"/>
      <c r="P1242" s="209">
        <f>O1242*H1242</f>
        <v>0</v>
      </c>
      <c r="Q1242" s="209">
        <v>0.00028</v>
      </c>
      <c r="R1242" s="209">
        <f>Q1242*H1242</f>
        <v>0.05636372</v>
      </c>
      <c r="S1242" s="209">
        <v>0</v>
      </c>
      <c r="T1242" s="210">
        <f>S1242*H1242</f>
        <v>0</v>
      </c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R1242" s="211" t="s">
        <v>345</v>
      </c>
      <c r="AT1242" s="211" t="s">
        <v>228</v>
      </c>
      <c r="AU1242" s="211" t="s">
        <v>78</v>
      </c>
      <c r="AY1242" s="17" t="s">
        <v>144</v>
      </c>
      <c r="BE1242" s="212">
        <f>IF(N1242="základní",J1242,0)</f>
        <v>0</v>
      </c>
      <c r="BF1242" s="212">
        <f>IF(N1242="snížená",J1242,0)</f>
        <v>0</v>
      </c>
      <c r="BG1242" s="212">
        <f>IF(N1242="zákl. přenesená",J1242,0)</f>
        <v>0</v>
      </c>
      <c r="BH1242" s="212">
        <f>IF(N1242="sníž. přenesená",J1242,0)</f>
        <v>0</v>
      </c>
      <c r="BI1242" s="212">
        <f>IF(N1242="nulová",J1242,0)</f>
        <v>0</v>
      </c>
      <c r="BJ1242" s="17" t="s">
        <v>74</v>
      </c>
      <c r="BK1242" s="212">
        <f>ROUND(I1242*H1242,2)</f>
        <v>0</v>
      </c>
      <c r="BL1242" s="17" t="s">
        <v>242</v>
      </c>
      <c r="BM1242" s="211" t="s">
        <v>2014</v>
      </c>
    </row>
    <row r="1243" spans="1:47" s="2" customFormat="1" ht="12">
      <c r="A1243" s="38"/>
      <c r="B1243" s="39"/>
      <c r="C1243" s="40"/>
      <c r="D1243" s="213" t="s">
        <v>153</v>
      </c>
      <c r="E1243" s="40"/>
      <c r="F1243" s="214" t="s">
        <v>2013</v>
      </c>
      <c r="G1243" s="40"/>
      <c r="H1243" s="40"/>
      <c r="I1243" s="215"/>
      <c r="J1243" s="40"/>
      <c r="K1243" s="40"/>
      <c r="L1243" s="44"/>
      <c r="M1243" s="216"/>
      <c r="N1243" s="217"/>
      <c r="O1243" s="84"/>
      <c r="P1243" s="84"/>
      <c r="Q1243" s="84"/>
      <c r="R1243" s="84"/>
      <c r="S1243" s="84"/>
      <c r="T1243" s="85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T1243" s="17" t="s">
        <v>153</v>
      </c>
      <c r="AU1243" s="17" t="s">
        <v>78</v>
      </c>
    </row>
    <row r="1244" spans="1:65" s="2" customFormat="1" ht="24.15" customHeight="1">
      <c r="A1244" s="38"/>
      <c r="B1244" s="39"/>
      <c r="C1244" s="200" t="s">
        <v>2015</v>
      </c>
      <c r="D1244" s="200" t="s">
        <v>147</v>
      </c>
      <c r="E1244" s="201" t="s">
        <v>2016</v>
      </c>
      <c r="F1244" s="202" t="s">
        <v>2017</v>
      </c>
      <c r="G1244" s="203" t="s">
        <v>150</v>
      </c>
      <c r="H1244" s="204">
        <v>2.061</v>
      </c>
      <c r="I1244" s="205"/>
      <c r="J1244" s="206">
        <f>ROUND(I1244*H1244,2)</f>
        <v>0</v>
      </c>
      <c r="K1244" s="202" t="s">
        <v>151</v>
      </c>
      <c r="L1244" s="44"/>
      <c r="M1244" s="207" t="s">
        <v>19</v>
      </c>
      <c r="N1244" s="208" t="s">
        <v>40</v>
      </c>
      <c r="O1244" s="84"/>
      <c r="P1244" s="209">
        <f>O1244*H1244</f>
        <v>0</v>
      </c>
      <c r="Q1244" s="209">
        <v>0</v>
      </c>
      <c r="R1244" s="209">
        <f>Q1244*H1244</f>
        <v>0</v>
      </c>
      <c r="S1244" s="209">
        <v>0</v>
      </c>
      <c r="T1244" s="210">
        <f>S1244*H1244</f>
        <v>0</v>
      </c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R1244" s="211" t="s">
        <v>242</v>
      </c>
      <c r="AT1244" s="211" t="s">
        <v>147</v>
      </c>
      <c r="AU1244" s="211" t="s">
        <v>78</v>
      </c>
      <c r="AY1244" s="17" t="s">
        <v>144</v>
      </c>
      <c r="BE1244" s="212">
        <f>IF(N1244="základní",J1244,0)</f>
        <v>0</v>
      </c>
      <c r="BF1244" s="212">
        <f>IF(N1244="snížená",J1244,0)</f>
        <v>0</v>
      </c>
      <c r="BG1244" s="212">
        <f>IF(N1244="zákl. přenesená",J1244,0)</f>
        <v>0</v>
      </c>
      <c r="BH1244" s="212">
        <f>IF(N1244="sníž. přenesená",J1244,0)</f>
        <v>0</v>
      </c>
      <c r="BI1244" s="212">
        <f>IF(N1244="nulová",J1244,0)</f>
        <v>0</v>
      </c>
      <c r="BJ1244" s="17" t="s">
        <v>74</v>
      </c>
      <c r="BK1244" s="212">
        <f>ROUND(I1244*H1244,2)</f>
        <v>0</v>
      </c>
      <c r="BL1244" s="17" t="s">
        <v>242</v>
      </c>
      <c r="BM1244" s="211" t="s">
        <v>2018</v>
      </c>
    </row>
    <row r="1245" spans="1:47" s="2" customFormat="1" ht="12">
      <c r="A1245" s="38"/>
      <c r="B1245" s="39"/>
      <c r="C1245" s="40"/>
      <c r="D1245" s="213" t="s">
        <v>153</v>
      </c>
      <c r="E1245" s="40"/>
      <c r="F1245" s="214" t="s">
        <v>2019</v>
      </c>
      <c r="G1245" s="40"/>
      <c r="H1245" s="40"/>
      <c r="I1245" s="215"/>
      <c r="J1245" s="40"/>
      <c r="K1245" s="40"/>
      <c r="L1245" s="44"/>
      <c r="M1245" s="216"/>
      <c r="N1245" s="217"/>
      <c r="O1245" s="84"/>
      <c r="P1245" s="84"/>
      <c r="Q1245" s="84"/>
      <c r="R1245" s="84"/>
      <c r="S1245" s="84"/>
      <c r="T1245" s="85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T1245" s="17" t="s">
        <v>153</v>
      </c>
      <c r="AU1245" s="17" t="s">
        <v>78</v>
      </c>
    </row>
    <row r="1246" spans="1:47" s="2" customFormat="1" ht="12">
      <c r="A1246" s="38"/>
      <c r="B1246" s="39"/>
      <c r="C1246" s="40"/>
      <c r="D1246" s="218" t="s">
        <v>155</v>
      </c>
      <c r="E1246" s="40"/>
      <c r="F1246" s="219" t="s">
        <v>2020</v>
      </c>
      <c r="G1246" s="40"/>
      <c r="H1246" s="40"/>
      <c r="I1246" s="215"/>
      <c r="J1246" s="40"/>
      <c r="K1246" s="40"/>
      <c r="L1246" s="44"/>
      <c r="M1246" s="216"/>
      <c r="N1246" s="217"/>
      <c r="O1246" s="84"/>
      <c r="P1246" s="84"/>
      <c r="Q1246" s="84"/>
      <c r="R1246" s="84"/>
      <c r="S1246" s="84"/>
      <c r="T1246" s="85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T1246" s="17" t="s">
        <v>155</v>
      </c>
      <c r="AU1246" s="17" t="s">
        <v>78</v>
      </c>
    </row>
    <row r="1247" spans="1:65" s="2" customFormat="1" ht="24.15" customHeight="1">
      <c r="A1247" s="38"/>
      <c r="B1247" s="39"/>
      <c r="C1247" s="200" t="s">
        <v>1356</v>
      </c>
      <c r="D1247" s="200" t="s">
        <v>147</v>
      </c>
      <c r="E1247" s="201" t="s">
        <v>2021</v>
      </c>
      <c r="F1247" s="202" t="s">
        <v>2022</v>
      </c>
      <c r="G1247" s="203" t="s">
        <v>150</v>
      </c>
      <c r="H1247" s="204">
        <v>2.061</v>
      </c>
      <c r="I1247" s="205"/>
      <c r="J1247" s="206">
        <f>ROUND(I1247*H1247,2)</f>
        <v>0</v>
      </c>
      <c r="K1247" s="202" t="s">
        <v>151</v>
      </c>
      <c r="L1247" s="44"/>
      <c r="M1247" s="207" t="s">
        <v>19</v>
      </c>
      <c r="N1247" s="208" t="s">
        <v>40</v>
      </c>
      <c r="O1247" s="84"/>
      <c r="P1247" s="209">
        <f>O1247*H1247</f>
        <v>0</v>
      </c>
      <c r="Q1247" s="209">
        <v>0</v>
      </c>
      <c r="R1247" s="209">
        <f>Q1247*H1247</f>
        <v>0</v>
      </c>
      <c r="S1247" s="209">
        <v>0</v>
      </c>
      <c r="T1247" s="210">
        <f>S1247*H1247</f>
        <v>0</v>
      </c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R1247" s="211" t="s">
        <v>242</v>
      </c>
      <c r="AT1247" s="211" t="s">
        <v>147</v>
      </c>
      <c r="AU1247" s="211" t="s">
        <v>78</v>
      </c>
      <c r="AY1247" s="17" t="s">
        <v>144</v>
      </c>
      <c r="BE1247" s="212">
        <f>IF(N1247="základní",J1247,0)</f>
        <v>0</v>
      </c>
      <c r="BF1247" s="212">
        <f>IF(N1247="snížená",J1247,0)</f>
        <v>0</v>
      </c>
      <c r="BG1247" s="212">
        <f>IF(N1247="zákl. přenesená",J1247,0)</f>
        <v>0</v>
      </c>
      <c r="BH1247" s="212">
        <f>IF(N1247="sníž. přenesená",J1247,0)</f>
        <v>0</v>
      </c>
      <c r="BI1247" s="212">
        <f>IF(N1247="nulová",J1247,0)</f>
        <v>0</v>
      </c>
      <c r="BJ1247" s="17" t="s">
        <v>74</v>
      </c>
      <c r="BK1247" s="212">
        <f>ROUND(I1247*H1247,2)</f>
        <v>0</v>
      </c>
      <c r="BL1247" s="17" t="s">
        <v>242</v>
      </c>
      <c r="BM1247" s="211" t="s">
        <v>2023</v>
      </c>
    </row>
    <row r="1248" spans="1:47" s="2" customFormat="1" ht="12">
      <c r="A1248" s="38"/>
      <c r="B1248" s="39"/>
      <c r="C1248" s="40"/>
      <c r="D1248" s="213" t="s">
        <v>153</v>
      </c>
      <c r="E1248" s="40"/>
      <c r="F1248" s="214" t="s">
        <v>2024</v>
      </c>
      <c r="G1248" s="40"/>
      <c r="H1248" s="40"/>
      <c r="I1248" s="215"/>
      <c r="J1248" s="40"/>
      <c r="K1248" s="40"/>
      <c r="L1248" s="44"/>
      <c r="M1248" s="216"/>
      <c r="N1248" s="217"/>
      <c r="O1248" s="84"/>
      <c r="P1248" s="84"/>
      <c r="Q1248" s="84"/>
      <c r="R1248" s="84"/>
      <c r="S1248" s="84"/>
      <c r="T1248" s="85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T1248" s="17" t="s">
        <v>153</v>
      </c>
      <c r="AU1248" s="17" t="s">
        <v>78</v>
      </c>
    </row>
    <row r="1249" spans="1:47" s="2" customFormat="1" ht="12">
      <c r="A1249" s="38"/>
      <c r="B1249" s="39"/>
      <c r="C1249" s="40"/>
      <c r="D1249" s="218" t="s">
        <v>155</v>
      </c>
      <c r="E1249" s="40"/>
      <c r="F1249" s="219" t="s">
        <v>2025</v>
      </c>
      <c r="G1249" s="40"/>
      <c r="H1249" s="40"/>
      <c r="I1249" s="215"/>
      <c r="J1249" s="40"/>
      <c r="K1249" s="40"/>
      <c r="L1249" s="44"/>
      <c r="M1249" s="216"/>
      <c r="N1249" s="217"/>
      <c r="O1249" s="84"/>
      <c r="P1249" s="84"/>
      <c r="Q1249" s="84"/>
      <c r="R1249" s="84"/>
      <c r="S1249" s="84"/>
      <c r="T1249" s="85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T1249" s="17" t="s">
        <v>155</v>
      </c>
      <c r="AU1249" s="17" t="s">
        <v>78</v>
      </c>
    </row>
    <row r="1250" spans="1:63" s="12" customFormat="1" ht="22.8" customHeight="1">
      <c r="A1250" s="12"/>
      <c r="B1250" s="184"/>
      <c r="C1250" s="185"/>
      <c r="D1250" s="186" t="s">
        <v>68</v>
      </c>
      <c r="E1250" s="198" t="s">
        <v>2026</v>
      </c>
      <c r="F1250" s="198" t="s">
        <v>2027</v>
      </c>
      <c r="G1250" s="185"/>
      <c r="H1250" s="185"/>
      <c r="I1250" s="188"/>
      <c r="J1250" s="199">
        <f>BK1250</f>
        <v>0</v>
      </c>
      <c r="K1250" s="185"/>
      <c r="L1250" s="190"/>
      <c r="M1250" s="191"/>
      <c r="N1250" s="192"/>
      <c r="O1250" s="192"/>
      <c r="P1250" s="193">
        <f>SUM(P1251:P1275)</f>
        <v>0</v>
      </c>
      <c r="Q1250" s="192"/>
      <c r="R1250" s="193">
        <f>SUM(R1251:R1275)</f>
        <v>1.571534</v>
      </c>
      <c r="S1250" s="192"/>
      <c r="T1250" s="194">
        <f>SUM(T1251:T1275)</f>
        <v>0</v>
      </c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R1250" s="195" t="s">
        <v>78</v>
      </c>
      <c r="AT1250" s="196" t="s">
        <v>68</v>
      </c>
      <c r="AU1250" s="196" t="s">
        <v>74</v>
      </c>
      <c r="AY1250" s="195" t="s">
        <v>144</v>
      </c>
      <c r="BK1250" s="197">
        <f>SUM(BK1251:BK1275)</f>
        <v>0</v>
      </c>
    </row>
    <row r="1251" spans="1:65" s="2" customFormat="1" ht="16.5" customHeight="1">
      <c r="A1251" s="38"/>
      <c r="B1251" s="39"/>
      <c r="C1251" s="200" t="s">
        <v>2028</v>
      </c>
      <c r="D1251" s="200" t="s">
        <v>147</v>
      </c>
      <c r="E1251" s="201" t="s">
        <v>2029</v>
      </c>
      <c r="F1251" s="202" t="s">
        <v>2030</v>
      </c>
      <c r="G1251" s="203" t="s">
        <v>162</v>
      </c>
      <c r="H1251" s="204">
        <v>80.104</v>
      </c>
      <c r="I1251" s="205"/>
      <c r="J1251" s="206">
        <f>ROUND(I1251*H1251,2)</f>
        <v>0</v>
      </c>
      <c r="K1251" s="202" t="s">
        <v>151</v>
      </c>
      <c r="L1251" s="44"/>
      <c r="M1251" s="207" t="s">
        <v>19</v>
      </c>
      <c r="N1251" s="208" t="s">
        <v>40</v>
      </c>
      <c r="O1251" s="84"/>
      <c r="P1251" s="209">
        <f>O1251*H1251</f>
        <v>0</v>
      </c>
      <c r="Q1251" s="209">
        <v>0.0003</v>
      </c>
      <c r="R1251" s="209">
        <f>Q1251*H1251</f>
        <v>0.0240312</v>
      </c>
      <c r="S1251" s="209">
        <v>0</v>
      </c>
      <c r="T1251" s="210">
        <f>S1251*H1251</f>
        <v>0</v>
      </c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R1251" s="211" t="s">
        <v>242</v>
      </c>
      <c r="AT1251" s="211" t="s">
        <v>147</v>
      </c>
      <c r="AU1251" s="211" t="s">
        <v>78</v>
      </c>
      <c r="AY1251" s="17" t="s">
        <v>144</v>
      </c>
      <c r="BE1251" s="212">
        <f>IF(N1251="základní",J1251,0)</f>
        <v>0</v>
      </c>
      <c r="BF1251" s="212">
        <f>IF(N1251="snížená",J1251,0)</f>
        <v>0</v>
      </c>
      <c r="BG1251" s="212">
        <f>IF(N1251="zákl. přenesená",J1251,0)</f>
        <v>0</v>
      </c>
      <c r="BH1251" s="212">
        <f>IF(N1251="sníž. přenesená",J1251,0)</f>
        <v>0</v>
      </c>
      <c r="BI1251" s="212">
        <f>IF(N1251="nulová",J1251,0)</f>
        <v>0</v>
      </c>
      <c r="BJ1251" s="17" t="s">
        <v>74</v>
      </c>
      <c r="BK1251" s="212">
        <f>ROUND(I1251*H1251,2)</f>
        <v>0</v>
      </c>
      <c r="BL1251" s="17" t="s">
        <v>242</v>
      </c>
      <c r="BM1251" s="211" t="s">
        <v>2031</v>
      </c>
    </row>
    <row r="1252" spans="1:47" s="2" customFormat="1" ht="12">
      <c r="A1252" s="38"/>
      <c r="B1252" s="39"/>
      <c r="C1252" s="40"/>
      <c r="D1252" s="213" t="s">
        <v>153</v>
      </c>
      <c r="E1252" s="40"/>
      <c r="F1252" s="214" t="s">
        <v>2032</v>
      </c>
      <c r="G1252" s="40"/>
      <c r="H1252" s="40"/>
      <c r="I1252" s="215"/>
      <c r="J1252" s="40"/>
      <c r="K1252" s="40"/>
      <c r="L1252" s="44"/>
      <c r="M1252" s="216"/>
      <c r="N1252" s="217"/>
      <c r="O1252" s="84"/>
      <c r="P1252" s="84"/>
      <c r="Q1252" s="84"/>
      <c r="R1252" s="84"/>
      <c r="S1252" s="84"/>
      <c r="T1252" s="85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T1252" s="17" t="s">
        <v>153</v>
      </c>
      <c r="AU1252" s="17" t="s">
        <v>78</v>
      </c>
    </row>
    <row r="1253" spans="1:47" s="2" customFormat="1" ht="12">
      <c r="A1253" s="38"/>
      <c r="B1253" s="39"/>
      <c r="C1253" s="40"/>
      <c r="D1253" s="218" t="s">
        <v>155</v>
      </c>
      <c r="E1253" s="40"/>
      <c r="F1253" s="219" t="s">
        <v>2033</v>
      </c>
      <c r="G1253" s="40"/>
      <c r="H1253" s="40"/>
      <c r="I1253" s="215"/>
      <c r="J1253" s="40"/>
      <c r="K1253" s="40"/>
      <c r="L1253" s="44"/>
      <c r="M1253" s="216"/>
      <c r="N1253" s="217"/>
      <c r="O1253" s="84"/>
      <c r="P1253" s="84"/>
      <c r="Q1253" s="84"/>
      <c r="R1253" s="84"/>
      <c r="S1253" s="84"/>
      <c r="T1253" s="85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T1253" s="17" t="s">
        <v>155</v>
      </c>
      <c r="AU1253" s="17" t="s">
        <v>78</v>
      </c>
    </row>
    <row r="1254" spans="1:51" s="13" customFormat="1" ht="12">
      <c r="A1254" s="13"/>
      <c r="B1254" s="220"/>
      <c r="C1254" s="221"/>
      <c r="D1254" s="213" t="s">
        <v>157</v>
      </c>
      <c r="E1254" s="222" t="s">
        <v>19</v>
      </c>
      <c r="F1254" s="223" t="s">
        <v>2034</v>
      </c>
      <c r="G1254" s="221"/>
      <c r="H1254" s="224">
        <v>40.3446</v>
      </c>
      <c r="I1254" s="225"/>
      <c r="J1254" s="221"/>
      <c r="K1254" s="221"/>
      <c r="L1254" s="226"/>
      <c r="M1254" s="227"/>
      <c r="N1254" s="228"/>
      <c r="O1254" s="228"/>
      <c r="P1254" s="228"/>
      <c r="Q1254" s="228"/>
      <c r="R1254" s="228"/>
      <c r="S1254" s="228"/>
      <c r="T1254" s="229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0" t="s">
        <v>157</v>
      </c>
      <c r="AU1254" s="230" t="s">
        <v>78</v>
      </c>
      <c r="AV1254" s="13" t="s">
        <v>78</v>
      </c>
      <c r="AW1254" s="13" t="s">
        <v>32</v>
      </c>
      <c r="AX1254" s="13" t="s">
        <v>69</v>
      </c>
      <c r="AY1254" s="230" t="s">
        <v>144</v>
      </c>
    </row>
    <row r="1255" spans="1:51" s="13" customFormat="1" ht="12">
      <c r="A1255" s="13"/>
      <c r="B1255" s="220"/>
      <c r="C1255" s="221"/>
      <c r="D1255" s="213" t="s">
        <v>157</v>
      </c>
      <c r="E1255" s="222" t="s">
        <v>19</v>
      </c>
      <c r="F1255" s="223" t="s">
        <v>2035</v>
      </c>
      <c r="G1255" s="221"/>
      <c r="H1255" s="224">
        <v>11.059</v>
      </c>
      <c r="I1255" s="225"/>
      <c r="J1255" s="221"/>
      <c r="K1255" s="221"/>
      <c r="L1255" s="226"/>
      <c r="M1255" s="227"/>
      <c r="N1255" s="228"/>
      <c r="O1255" s="228"/>
      <c r="P1255" s="228"/>
      <c r="Q1255" s="228"/>
      <c r="R1255" s="228"/>
      <c r="S1255" s="228"/>
      <c r="T1255" s="229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30" t="s">
        <v>157</v>
      </c>
      <c r="AU1255" s="230" t="s">
        <v>78</v>
      </c>
      <c r="AV1255" s="13" t="s">
        <v>78</v>
      </c>
      <c r="AW1255" s="13" t="s">
        <v>32</v>
      </c>
      <c r="AX1255" s="13" t="s">
        <v>69</v>
      </c>
      <c r="AY1255" s="230" t="s">
        <v>144</v>
      </c>
    </row>
    <row r="1256" spans="1:51" s="13" customFormat="1" ht="12">
      <c r="A1256" s="13"/>
      <c r="B1256" s="220"/>
      <c r="C1256" s="221"/>
      <c r="D1256" s="213" t="s">
        <v>157</v>
      </c>
      <c r="E1256" s="222" t="s">
        <v>19</v>
      </c>
      <c r="F1256" s="223" t="s">
        <v>2036</v>
      </c>
      <c r="G1256" s="221"/>
      <c r="H1256" s="224">
        <v>28.7</v>
      </c>
      <c r="I1256" s="225"/>
      <c r="J1256" s="221"/>
      <c r="K1256" s="221"/>
      <c r="L1256" s="226"/>
      <c r="M1256" s="227"/>
      <c r="N1256" s="228"/>
      <c r="O1256" s="228"/>
      <c r="P1256" s="228"/>
      <c r="Q1256" s="228"/>
      <c r="R1256" s="228"/>
      <c r="S1256" s="228"/>
      <c r="T1256" s="229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0" t="s">
        <v>157</v>
      </c>
      <c r="AU1256" s="230" t="s">
        <v>78</v>
      </c>
      <c r="AV1256" s="13" t="s">
        <v>78</v>
      </c>
      <c r="AW1256" s="13" t="s">
        <v>32</v>
      </c>
      <c r="AX1256" s="13" t="s">
        <v>69</v>
      </c>
      <c r="AY1256" s="230" t="s">
        <v>144</v>
      </c>
    </row>
    <row r="1257" spans="1:65" s="2" customFormat="1" ht="33" customHeight="1">
      <c r="A1257" s="38"/>
      <c r="B1257" s="39"/>
      <c r="C1257" s="200" t="s">
        <v>1359</v>
      </c>
      <c r="D1257" s="200" t="s">
        <v>147</v>
      </c>
      <c r="E1257" s="201" t="s">
        <v>2037</v>
      </c>
      <c r="F1257" s="202" t="s">
        <v>2038</v>
      </c>
      <c r="G1257" s="203" t="s">
        <v>162</v>
      </c>
      <c r="H1257" s="204">
        <v>80.104</v>
      </c>
      <c r="I1257" s="205"/>
      <c r="J1257" s="206">
        <f>ROUND(I1257*H1257,2)</f>
        <v>0</v>
      </c>
      <c r="K1257" s="202" t="s">
        <v>151</v>
      </c>
      <c r="L1257" s="44"/>
      <c r="M1257" s="207" t="s">
        <v>19</v>
      </c>
      <c r="N1257" s="208" t="s">
        <v>40</v>
      </c>
      <c r="O1257" s="84"/>
      <c r="P1257" s="209">
        <f>O1257*H1257</f>
        <v>0</v>
      </c>
      <c r="Q1257" s="209">
        <v>0.0053</v>
      </c>
      <c r="R1257" s="209">
        <f>Q1257*H1257</f>
        <v>0.4245512</v>
      </c>
      <c r="S1257" s="209">
        <v>0</v>
      </c>
      <c r="T1257" s="210">
        <f>S1257*H1257</f>
        <v>0</v>
      </c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R1257" s="211" t="s">
        <v>242</v>
      </c>
      <c r="AT1257" s="211" t="s">
        <v>147</v>
      </c>
      <c r="AU1257" s="211" t="s">
        <v>78</v>
      </c>
      <c r="AY1257" s="17" t="s">
        <v>144</v>
      </c>
      <c r="BE1257" s="212">
        <f>IF(N1257="základní",J1257,0)</f>
        <v>0</v>
      </c>
      <c r="BF1257" s="212">
        <f>IF(N1257="snížená",J1257,0)</f>
        <v>0</v>
      </c>
      <c r="BG1257" s="212">
        <f>IF(N1257="zákl. přenesená",J1257,0)</f>
        <v>0</v>
      </c>
      <c r="BH1257" s="212">
        <f>IF(N1257="sníž. přenesená",J1257,0)</f>
        <v>0</v>
      </c>
      <c r="BI1257" s="212">
        <f>IF(N1257="nulová",J1257,0)</f>
        <v>0</v>
      </c>
      <c r="BJ1257" s="17" t="s">
        <v>74</v>
      </c>
      <c r="BK1257" s="212">
        <f>ROUND(I1257*H1257,2)</f>
        <v>0</v>
      </c>
      <c r="BL1257" s="17" t="s">
        <v>242</v>
      </c>
      <c r="BM1257" s="211" t="s">
        <v>2039</v>
      </c>
    </row>
    <row r="1258" spans="1:47" s="2" customFormat="1" ht="12">
      <c r="A1258" s="38"/>
      <c r="B1258" s="39"/>
      <c r="C1258" s="40"/>
      <c r="D1258" s="213" t="s">
        <v>153</v>
      </c>
      <c r="E1258" s="40"/>
      <c r="F1258" s="214" t="s">
        <v>2040</v>
      </c>
      <c r="G1258" s="40"/>
      <c r="H1258" s="40"/>
      <c r="I1258" s="215"/>
      <c r="J1258" s="40"/>
      <c r="K1258" s="40"/>
      <c r="L1258" s="44"/>
      <c r="M1258" s="216"/>
      <c r="N1258" s="217"/>
      <c r="O1258" s="84"/>
      <c r="P1258" s="84"/>
      <c r="Q1258" s="84"/>
      <c r="R1258" s="84"/>
      <c r="S1258" s="84"/>
      <c r="T1258" s="85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T1258" s="17" t="s">
        <v>153</v>
      </c>
      <c r="AU1258" s="17" t="s">
        <v>78</v>
      </c>
    </row>
    <row r="1259" spans="1:47" s="2" customFormat="1" ht="12">
      <c r="A1259" s="38"/>
      <c r="B1259" s="39"/>
      <c r="C1259" s="40"/>
      <c r="D1259" s="218" t="s">
        <v>155</v>
      </c>
      <c r="E1259" s="40"/>
      <c r="F1259" s="219" t="s">
        <v>2041</v>
      </c>
      <c r="G1259" s="40"/>
      <c r="H1259" s="40"/>
      <c r="I1259" s="215"/>
      <c r="J1259" s="40"/>
      <c r="K1259" s="40"/>
      <c r="L1259" s="44"/>
      <c r="M1259" s="216"/>
      <c r="N1259" s="217"/>
      <c r="O1259" s="84"/>
      <c r="P1259" s="84"/>
      <c r="Q1259" s="84"/>
      <c r="R1259" s="84"/>
      <c r="S1259" s="84"/>
      <c r="T1259" s="85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T1259" s="17" t="s">
        <v>155</v>
      </c>
      <c r="AU1259" s="17" t="s">
        <v>78</v>
      </c>
    </row>
    <row r="1260" spans="1:65" s="2" customFormat="1" ht="16.5" customHeight="1">
      <c r="A1260" s="38"/>
      <c r="B1260" s="39"/>
      <c r="C1260" s="242" t="s">
        <v>2042</v>
      </c>
      <c r="D1260" s="242" t="s">
        <v>228</v>
      </c>
      <c r="E1260" s="243" t="s">
        <v>2043</v>
      </c>
      <c r="F1260" s="244" t="s">
        <v>2044</v>
      </c>
      <c r="G1260" s="245" t="s">
        <v>162</v>
      </c>
      <c r="H1260" s="246">
        <v>88.114</v>
      </c>
      <c r="I1260" s="247"/>
      <c r="J1260" s="248">
        <f>ROUND(I1260*H1260,2)</f>
        <v>0</v>
      </c>
      <c r="K1260" s="244" t="s">
        <v>19</v>
      </c>
      <c r="L1260" s="249"/>
      <c r="M1260" s="250" t="s">
        <v>19</v>
      </c>
      <c r="N1260" s="251" t="s">
        <v>40</v>
      </c>
      <c r="O1260" s="84"/>
      <c r="P1260" s="209">
        <f>O1260*H1260</f>
        <v>0</v>
      </c>
      <c r="Q1260" s="209">
        <v>0.0126</v>
      </c>
      <c r="R1260" s="209">
        <f>Q1260*H1260</f>
        <v>1.1102364</v>
      </c>
      <c r="S1260" s="209">
        <v>0</v>
      </c>
      <c r="T1260" s="210">
        <f>S1260*H1260</f>
        <v>0</v>
      </c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R1260" s="211" t="s">
        <v>345</v>
      </c>
      <c r="AT1260" s="211" t="s">
        <v>228</v>
      </c>
      <c r="AU1260" s="211" t="s">
        <v>78</v>
      </c>
      <c r="AY1260" s="17" t="s">
        <v>144</v>
      </c>
      <c r="BE1260" s="212">
        <f>IF(N1260="základní",J1260,0)</f>
        <v>0</v>
      </c>
      <c r="BF1260" s="212">
        <f>IF(N1260="snížená",J1260,0)</f>
        <v>0</v>
      </c>
      <c r="BG1260" s="212">
        <f>IF(N1260="zákl. přenesená",J1260,0)</f>
        <v>0</v>
      </c>
      <c r="BH1260" s="212">
        <f>IF(N1260="sníž. přenesená",J1260,0)</f>
        <v>0</v>
      </c>
      <c r="BI1260" s="212">
        <f>IF(N1260="nulová",J1260,0)</f>
        <v>0</v>
      </c>
      <c r="BJ1260" s="17" t="s">
        <v>74</v>
      </c>
      <c r="BK1260" s="212">
        <f>ROUND(I1260*H1260,2)</f>
        <v>0</v>
      </c>
      <c r="BL1260" s="17" t="s">
        <v>242</v>
      </c>
      <c r="BM1260" s="211" t="s">
        <v>2045</v>
      </c>
    </row>
    <row r="1261" spans="1:47" s="2" customFormat="1" ht="12">
      <c r="A1261" s="38"/>
      <c r="B1261" s="39"/>
      <c r="C1261" s="40"/>
      <c r="D1261" s="213" t="s">
        <v>153</v>
      </c>
      <c r="E1261" s="40"/>
      <c r="F1261" s="214" t="s">
        <v>2044</v>
      </c>
      <c r="G1261" s="40"/>
      <c r="H1261" s="40"/>
      <c r="I1261" s="215"/>
      <c r="J1261" s="40"/>
      <c r="K1261" s="40"/>
      <c r="L1261" s="44"/>
      <c r="M1261" s="216"/>
      <c r="N1261" s="217"/>
      <c r="O1261" s="84"/>
      <c r="P1261" s="84"/>
      <c r="Q1261" s="84"/>
      <c r="R1261" s="84"/>
      <c r="S1261" s="84"/>
      <c r="T1261" s="85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T1261" s="17" t="s">
        <v>153</v>
      </c>
      <c r="AU1261" s="17" t="s">
        <v>78</v>
      </c>
    </row>
    <row r="1262" spans="1:51" s="13" customFormat="1" ht="12">
      <c r="A1262" s="13"/>
      <c r="B1262" s="220"/>
      <c r="C1262" s="221"/>
      <c r="D1262" s="213" t="s">
        <v>157</v>
      </c>
      <c r="E1262" s="221"/>
      <c r="F1262" s="223" t="s">
        <v>2046</v>
      </c>
      <c r="G1262" s="221"/>
      <c r="H1262" s="224">
        <v>88.114</v>
      </c>
      <c r="I1262" s="225"/>
      <c r="J1262" s="221"/>
      <c r="K1262" s="221"/>
      <c r="L1262" s="226"/>
      <c r="M1262" s="227"/>
      <c r="N1262" s="228"/>
      <c r="O1262" s="228"/>
      <c r="P1262" s="228"/>
      <c r="Q1262" s="228"/>
      <c r="R1262" s="228"/>
      <c r="S1262" s="228"/>
      <c r="T1262" s="229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0" t="s">
        <v>157</v>
      </c>
      <c r="AU1262" s="230" t="s">
        <v>78</v>
      </c>
      <c r="AV1262" s="13" t="s">
        <v>78</v>
      </c>
      <c r="AW1262" s="13" t="s">
        <v>4</v>
      </c>
      <c r="AX1262" s="13" t="s">
        <v>74</v>
      </c>
      <c r="AY1262" s="230" t="s">
        <v>144</v>
      </c>
    </row>
    <row r="1263" spans="1:65" s="2" customFormat="1" ht="24.15" customHeight="1">
      <c r="A1263" s="38"/>
      <c r="B1263" s="39"/>
      <c r="C1263" s="200" t="s">
        <v>1365</v>
      </c>
      <c r="D1263" s="200" t="s">
        <v>147</v>
      </c>
      <c r="E1263" s="201" t="s">
        <v>2047</v>
      </c>
      <c r="F1263" s="202" t="s">
        <v>2048</v>
      </c>
      <c r="G1263" s="203" t="s">
        <v>162</v>
      </c>
      <c r="H1263" s="204">
        <v>1.44</v>
      </c>
      <c r="I1263" s="205"/>
      <c r="J1263" s="206">
        <f>ROUND(I1263*H1263,2)</f>
        <v>0</v>
      </c>
      <c r="K1263" s="202" t="s">
        <v>151</v>
      </c>
      <c r="L1263" s="44"/>
      <c r="M1263" s="207" t="s">
        <v>19</v>
      </c>
      <c r="N1263" s="208" t="s">
        <v>40</v>
      </c>
      <c r="O1263" s="84"/>
      <c r="P1263" s="209">
        <f>O1263*H1263</f>
        <v>0</v>
      </c>
      <c r="Q1263" s="209">
        <v>0.00058</v>
      </c>
      <c r="R1263" s="209">
        <f>Q1263*H1263</f>
        <v>0.0008352</v>
      </c>
      <c r="S1263" s="209">
        <v>0</v>
      </c>
      <c r="T1263" s="210">
        <f>S1263*H1263</f>
        <v>0</v>
      </c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R1263" s="211" t="s">
        <v>242</v>
      </c>
      <c r="AT1263" s="211" t="s">
        <v>147</v>
      </c>
      <c r="AU1263" s="211" t="s">
        <v>78</v>
      </c>
      <c r="AY1263" s="17" t="s">
        <v>144</v>
      </c>
      <c r="BE1263" s="212">
        <f>IF(N1263="základní",J1263,0)</f>
        <v>0</v>
      </c>
      <c r="BF1263" s="212">
        <f>IF(N1263="snížená",J1263,0)</f>
        <v>0</v>
      </c>
      <c r="BG1263" s="212">
        <f>IF(N1263="zákl. přenesená",J1263,0)</f>
        <v>0</v>
      </c>
      <c r="BH1263" s="212">
        <f>IF(N1263="sníž. přenesená",J1263,0)</f>
        <v>0</v>
      </c>
      <c r="BI1263" s="212">
        <f>IF(N1263="nulová",J1263,0)</f>
        <v>0</v>
      </c>
      <c r="BJ1263" s="17" t="s">
        <v>74</v>
      </c>
      <c r="BK1263" s="212">
        <f>ROUND(I1263*H1263,2)</f>
        <v>0</v>
      </c>
      <c r="BL1263" s="17" t="s">
        <v>242</v>
      </c>
      <c r="BM1263" s="211" t="s">
        <v>2049</v>
      </c>
    </row>
    <row r="1264" spans="1:47" s="2" customFormat="1" ht="12">
      <c r="A1264" s="38"/>
      <c r="B1264" s="39"/>
      <c r="C1264" s="40"/>
      <c r="D1264" s="213" t="s">
        <v>153</v>
      </c>
      <c r="E1264" s="40"/>
      <c r="F1264" s="214" t="s">
        <v>2050</v>
      </c>
      <c r="G1264" s="40"/>
      <c r="H1264" s="40"/>
      <c r="I1264" s="215"/>
      <c r="J1264" s="40"/>
      <c r="K1264" s="40"/>
      <c r="L1264" s="44"/>
      <c r="M1264" s="216"/>
      <c r="N1264" s="217"/>
      <c r="O1264" s="84"/>
      <c r="P1264" s="84"/>
      <c r="Q1264" s="84"/>
      <c r="R1264" s="84"/>
      <c r="S1264" s="84"/>
      <c r="T1264" s="85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T1264" s="17" t="s">
        <v>153</v>
      </c>
      <c r="AU1264" s="17" t="s">
        <v>78</v>
      </c>
    </row>
    <row r="1265" spans="1:47" s="2" customFormat="1" ht="12">
      <c r="A1265" s="38"/>
      <c r="B1265" s="39"/>
      <c r="C1265" s="40"/>
      <c r="D1265" s="218" t="s">
        <v>155</v>
      </c>
      <c r="E1265" s="40"/>
      <c r="F1265" s="219" t="s">
        <v>2051</v>
      </c>
      <c r="G1265" s="40"/>
      <c r="H1265" s="40"/>
      <c r="I1265" s="215"/>
      <c r="J1265" s="40"/>
      <c r="K1265" s="40"/>
      <c r="L1265" s="44"/>
      <c r="M1265" s="216"/>
      <c r="N1265" s="217"/>
      <c r="O1265" s="84"/>
      <c r="P1265" s="84"/>
      <c r="Q1265" s="84"/>
      <c r="R1265" s="84"/>
      <c r="S1265" s="84"/>
      <c r="T1265" s="85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T1265" s="17" t="s">
        <v>155</v>
      </c>
      <c r="AU1265" s="17" t="s">
        <v>78</v>
      </c>
    </row>
    <row r="1266" spans="1:51" s="13" customFormat="1" ht="12">
      <c r="A1266" s="13"/>
      <c r="B1266" s="220"/>
      <c r="C1266" s="221"/>
      <c r="D1266" s="213" t="s">
        <v>157</v>
      </c>
      <c r="E1266" s="222" t="s">
        <v>19</v>
      </c>
      <c r="F1266" s="223" t="s">
        <v>2052</v>
      </c>
      <c r="G1266" s="221"/>
      <c r="H1266" s="224">
        <v>1.44</v>
      </c>
      <c r="I1266" s="225"/>
      <c r="J1266" s="221"/>
      <c r="K1266" s="221"/>
      <c r="L1266" s="226"/>
      <c r="M1266" s="227"/>
      <c r="N1266" s="228"/>
      <c r="O1266" s="228"/>
      <c r="P1266" s="228"/>
      <c r="Q1266" s="228"/>
      <c r="R1266" s="228"/>
      <c r="S1266" s="228"/>
      <c r="T1266" s="229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30" t="s">
        <v>157</v>
      </c>
      <c r="AU1266" s="230" t="s">
        <v>78</v>
      </c>
      <c r="AV1266" s="13" t="s">
        <v>78</v>
      </c>
      <c r="AW1266" s="13" t="s">
        <v>32</v>
      </c>
      <c r="AX1266" s="13" t="s">
        <v>69</v>
      </c>
      <c r="AY1266" s="230" t="s">
        <v>144</v>
      </c>
    </row>
    <row r="1267" spans="1:65" s="2" customFormat="1" ht="16.5" customHeight="1">
      <c r="A1267" s="38"/>
      <c r="B1267" s="39"/>
      <c r="C1267" s="242" t="s">
        <v>2053</v>
      </c>
      <c r="D1267" s="242" t="s">
        <v>228</v>
      </c>
      <c r="E1267" s="243" t="s">
        <v>2054</v>
      </c>
      <c r="F1267" s="244" t="s">
        <v>2055</v>
      </c>
      <c r="G1267" s="245" t="s">
        <v>162</v>
      </c>
      <c r="H1267" s="246">
        <v>1.584</v>
      </c>
      <c r="I1267" s="247"/>
      <c r="J1267" s="248">
        <f>ROUND(I1267*H1267,2)</f>
        <v>0</v>
      </c>
      <c r="K1267" s="244" t="s">
        <v>19</v>
      </c>
      <c r="L1267" s="249"/>
      <c r="M1267" s="250" t="s">
        <v>19</v>
      </c>
      <c r="N1267" s="251" t="s">
        <v>40</v>
      </c>
      <c r="O1267" s="84"/>
      <c r="P1267" s="209">
        <f>O1267*H1267</f>
        <v>0</v>
      </c>
      <c r="Q1267" s="209">
        <v>0.0075</v>
      </c>
      <c r="R1267" s="209">
        <f>Q1267*H1267</f>
        <v>0.01188</v>
      </c>
      <c r="S1267" s="209">
        <v>0</v>
      </c>
      <c r="T1267" s="210">
        <f>S1267*H1267</f>
        <v>0</v>
      </c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R1267" s="211" t="s">
        <v>345</v>
      </c>
      <c r="AT1267" s="211" t="s">
        <v>228</v>
      </c>
      <c r="AU1267" s="211" t="s">
        <v>78</v>
      </c>
      <c r="AY1267" s="17" t="s">
        <v>144</v>
      </c>
      <c r="BE1267" s="212">
        <f>IF(N1267="základní",J1267,0)</f>
        <v>0</v>
      </c>
      <c r="BF1267" s="212">
        <f>IF(N1267="snížená",J1267,0)</f>
        <v>0</v>
      </c>
      <c r="BG1267" s="212">
        <f>IF(N1267="zákl. přenesená",J1267,0)</f>
        <v>0</v>
      </c>
      <c r="BH1267" s="212">
        <f>IF(N1267="sníž. přenesená",J1267,0)</f>
        <v>0</v>
      </c>
      <c r="BI1267" s="212">
        <f>IF(N1267="nulová",J1267,0)</f>
        <v>0</v>
      </c>
      <c r="BJ1267" s="17" t="s">
        <v>74</v>
      </c>
      <c r="BK1267" s="212">
        <f>ROUND(I1267*H1267,2)</f>
        <v>0</v>
      </c>
      <c r="BL1267" s="17" t="s">
        <v>242</v>
      </c>
      <c r="BM1267" s="211" t="s">
        <v>2056</v>
      </c>
    </row>
    <row r="1268" spans="1:47" s="2" customFormat="1" ht="12">
      <c r="A1268" s="38"/>
      <c r="B1268" s="39"/>
      <c r="C1268" s="40"/>
      <c r="D1268" s="213" t="s">
        <v>153</v>
      </c>
      <c r="E1268" s="40"/>
      <c r="F1268" s="214" t="s">
        <v>2055</v>
      </c>
      <c r="G1268" s="40"/>
      <c r="H1268" s="40"/>
      <c r="I1268" s="215"/>
      <c r="J1268" s="40"/>
      <c r="K1268" s="40"/>
      <c r="L1268" s="44"/>
      <c r="M1268" s="216"/>
      <c r="N1268" s="217"/>
      <c r="O1268" s="84"/>
      <c r="P1268" s="84"/>
      <c r="Q1268" s="84"/>
      <c r="R1268" s="84"/>
      <c r="S1268" s="84"/>
      <c r="T1268" s="85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T1268" s="17" t="s">
        <v>153</v>
      </c>
      <c r="AU1268" s="17" t="s">
        <v>78</v>
      </c>
    </row>
    <row r="1269" spans="1:51" s="13" customFormat="1" ht="12">
      <c r="A1269" s="13"/>
      <c r="B1269" s="220"/>
      <c r="C1269" s="221"/>
      <c r="D1269" s="213" t="s">
        <v>157</v>
      </c>
      <c r="E1269" s="221"/>
      <c r="F1269" s="223" t="s">
        <v>2057</v>
      </c>
      <c r="G1269" s="221"/>
      <c r="H1269" s="224">
        <v>1.584</v>
      </c>
      <c r="I1269" s="225"/>
      <c r="J1269" s="221"/>
      <c r="K1269" s="221"/>
      <c r="L1269" s="226"/>
      <c r="M1269" s="227"/>
      <c r="N1269" s="228"/>
      <c r="O1269" s="228"/>
      <c r="P1269" s="228"/>
      <c r="Q1269" s="228"/>
      <c r="R1269" s="228"/>
      <c r="S1269" s="228"/>
      <c r="T1269" s="229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0" t="s">
        <v>157</v>
      </c>
      <c r="AU1269" s="230" t="s">
        <v>78</v>
      </c>
      <c r="AV1269" s="13" t="s">
        <v>78</v>
      </c>
      <c r="AW1269" s="13" t="s">
        <v>4</v>
      </c>
      <c r="AX1269" s="13" t="s">
        <v>74</v>
      </c>
      <c r="AY1269" s="230" t="s">
        <v>144</v>
      </c>
    </row>
    <row r="1270" spans="1:65" s="2" customFormat="1" ht="24.15" customHeight="1">
      <c r="A1270" s="38"/>
      <c r="B1270" s="39"/>
      <c r="C1270" s="200" t="s">
        <v>1368</v>
      </c>
      <c r="D1270" s="200" t="s">
        <v>147</v>
      </c>
      <c r="E1270" s="201" t="s">
        <v>2058</v>
      </c>
      <c r="F1270" s="202" t="s">
        <v>2059</v>
      </c>
      <c r="G1270" s="203" t="s">
        <v>150</v>
      </c>
      <c r="H1270" s="204">
        <v>1.572</v>
      </c>
      <c r="I1270" s="205"/>
      <c r="J1270" s="206">
        <f>ROUND(I1270*H1270,2)</f>
        <v>0</v>
      </c>
      <c r="K1270" s="202" t="s">
        <v>151</v>
      </c>
      <c r="L1270" s="44"/>
      <c r="M1270" s="207" t="s">
        <v>19</v>
      </c>
      <c r="N1270" s="208" t="s">
        <v>40</v>
      </c>
      <c r="O1270" s="84"/>
      <c r="P1270" s="209">
        <f>O1270*H1270</f>
        <v>0</v>
      </c>
      <c r="Q1270" s="209">
        <v>0</v>
      </c>
      <c r="R1270" s="209">
        <f>Q1270*H1270</f>
        <v>0</v>
      </c>
      <c r="S1270" s="209">
        <v>0</v>
      </c>
      <c r="T1270" s="210">
        <f>S1270*H1270</f>
        <v>0</v>
      </c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R1270" s="211" t="s">
        <v>242</v>
      </c>
      <c r="AT1270" s="211" t="s">
        <v>147</v>
      </c>
      <c r="AU1270" s="211" t="s">
        <v>78</v>
      </c>
      <c r="AY1270" s="17" t="s">
        <v>144</v>
      </c>
      <c r="BE1270" s="212">
        <f>IF(N1270="základní",J1270,0)</f>
        <v>0</v>
      </c>
      <c r="BF1270" s="212">
        <f>IF(N1270="snížená",J1270,0)</f>
        <v>0</v>
      </c>
      <c r="BG1270" s="212">
        <f>IF(N1270="zákl. přenesená",J1270,0)</f>
        <v>0</v>
      </c>
      <c r="BH1270" s="212">
        <f>IF(N1270="sníž. přenesená",J1270,0)</f>
        <v>0</v>
      </c>
      <c r="BI1270" s="212">
        <f>IF(N1270="nulová",J1270,0)</f>
        <v>0</v>
      </c>
      <c r="BJ1270" s="17" t="s">
        <v>74</v>
      </c>
      <c r="BK1270" s="212">
        <f>ROUND(I1270*H1270,2)</f>
        <v>0</v>
      </c>
      <c r="BL1270" s="17" t="s">
        <v>242</v>
      </c>
      <c r="BM1270" s="211" t="s">
        <v>2060</v>
      </c>
    </row>
    <row r="1271" spans="1:47" s="2" customFormat="1" ht="12">
      <c r="A1271" s="38"/>
      <c r="B1271" s="39"/>
      <c r="C1271" s="40"/>
      <c r="D1271" s="213" t="s">
        <v>153</v>
      </c>
      <c r="E1271" s="40"/>
      <c r="F1271" s="214" t="s">
        <v>2061</v>
      </c>
      <c r="G1271" s="40"/>
      <c r="H1271" s="40"/>
      <c r="I1271" s="215"/>
      <c r="J1271" s="40"/>
      <c r="K1271" s="40"/>
      <c r="L1271" s="44"/>
      <c r="M1271" s="216"/>
      <c r="N1271" s="217"/>
      <c r="O1271" s="84"/>
      <c r="P1271" s="84"/>
      <c r="Q1271" s="84"/>
      <c r="R1271" s="84"/>
      <c r="S1271" s="84"/>
      <c r="T1271" s="85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T1271" s="17" t="s">
        <v>153</v>
      </c>
      <c r="AU1271" s="17" t="s">
        <v>78</v>
      </c>
    </row>
    <row r="1272" spans="1:47" s="2" customFormat="1" ht="12">
      <c r="A1272" s="38"/>
      <c r="B1272" s="39"/>
      <c r="C1272" s="40"/>
      <c r="D1272" s="218" t="s">
        <v>155</v>
      </c>
      <c r="E1272" s="40"/>
      <c r="F1272" s="219" t="s">
        <v>2062</v>
      </c>
      <c r="G1272" s="40"/>
      <c r="H1272" s="40"/>
      <c r="I1272" s="215"/>
      <c r="J1272" s="40"/>
      <c r="K1272" s="40"/>
      <c r="L1272" s="44"/>
      <c r="M1272" s="216"/>
      <c r="N1272" s="217"/>
      <c r="O1272" s="84"/>
      <c r="P1272" s="84"/>
      <c r="Q1272" s="84"/>
      <c r="R1272" s="84"/>
      <c r="S1272" s="84"/>
      <c r="T1272" s="85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T1272" s="17" t="s">
        <v>155</v>
      </c>
      <c r="AU1272" s="17" t="s">
        <v>78</v>
      </c>
    </row>
    <row r="1273" spans="1:65" s="2" customFormat="1" ht="24.15" customHeight="1">
      <c r="A1273" s="38"/>
      <c r="B1273" s="39"/>
      <c r="C1273" s="200" t="s">
        <v>2063</v>
      </c>
      <c r="D1273" s="200" t="s">
        <v>147</v>
      </c>
      <c r="E1273" s="201" t="s">
        <v>2064</v>
      </c>
      <c r="F1273" s="202" t="s">
        <v>2065</v>
      </c>
      <c r="G1273" s="203" t="s">
        <v>150</v>
      </c>
      <c r="H1273" s="204">
        <v>1.572</v>
      </c>
      <c r="I1273" s="205"/>
      <c r="J1273" s="206">
        <f>ROUND(I1273*H1273,2)</f>
        <v>0</v>
      </c>
      <c r="K1273" s="202" t="s">
        <v>151</v>
      </c>
      <c r="L1273" s="44"/>
      <c r="M1273" s="207" t="s">
        <v>19</v>
      </c>
      <c r="N1273" s="208" t="s">
        <v>40</v>
      </c>
      <c r="O1273" s="84"/>
      <c r="P1273" s="209">
        <f>O1273*H1273</f>
        <v>0</v>
      </c>
      <c r="Q1273" s="209">
        <v>0</v>
      </c>
      <c r="R1273" s="209">
        <f>Q1273*H1273</f>
        <v>0</v>
      </c>
      <c r="S1273" s="209">
        <v>0</v>
      </c>
      <c r="T1273" s="210">
        <f>S1273*H1273</f>
        <v>0</v>
      </c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R1273" s="211" t="s">
        <v>242</v>
      </c>
      <c r="AT1273" s="211" t="s">
        <v>147</v>
      </c>
      <c r="AU1273" s="211" t="s">
        <v>78</v>
      </c>
      <c r="AY1273" s="17" t="s">
        <v>144</v>
      </c>
      <c r="BE1273" s="212">
        <f>IF(N1273="základní",J1273,0)</f>
        <v>0</v>
      </c>
      <c r="BF1273" s="212">
        <f>IF(N1273="snížená",J1273,0)</f>
        <v>0</v>
      </c>
      <c r="BG1273" s="212">
        <f>IF(N1273="zákl. přenesená",J1273,0)</f>
        <v>0</v>
      </c>
      <c r="BH1273" s="212">
        <f>IF(N1273="sníž. přenesená",J1273,0)</f>
        <v>0</v>
      </c>
      <c r="BI1273" s="212">
        <f>IF(N1273="nulová",J1273,0)</f>
        <v>0</v>
      </c>
      <c r="BJ1273" s="17" t="s">
        <v>74</v>
      </c>
      <c r="BK1273" s="212">
        <f>ROUND(I1273*H1273,2)</f>
        <v>0</v>
      </c>
      <c r="BL1273" s="17" t="s">
        <v>242</v>
      </c>
      <c r="BM1273" s="211" t="s">
        <v>2066</v>
      </c>
    </row>
    <row r="1274" spans="1:47" s="2" customFormat="1" ht="12">
      <c r="A1274" s="38"/>
      <c r="B1274" s="39"/>
      <c r="C1274" s="40"/>
      <c r="D1274" s="213" t="s">
        <v>153</v>
      </c>
      <c r="E1274" s="40"/>
      <c r="F1274" s="214" t="s">
        <v>2067</v>
      </c>
      <c r="G1274" s="40"/>
      <c r="H1274" s="40"/>
      <c r="I1274" s="215"/>
      <c r="J1274" s="40"/>
      <c r="K1274" s="40"/>
      <c r="L1274" s="44"/>
      <c r="M1274" s="216"/>
      <c r="N1274" s="217"/>
      <c r="O1274" s="84"/>
      <c r="P1274" s="84"/>
      <c r="Q1274" s="84"/>
      <c r="R1274" s="84"/>
      <c r="S1274" s="84"/>
      <c r="T1274" s="85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T1274" s="17" t="s">
        <v>153</v>
      </c>
      <c r="AU1274" s="17" t="s">
        <v>78</v>
      </c>
    </row>
    <row r="1275" spans="1:47" s="2" customFormat="1" ht="12">
      <c r="A1275" s="38"/>
      <c r="B1275" s="39"/>
      <c r="C1275" s="40"/>
      <c r="D1275" s="218" t="s">
        <v>155</v>
      </c>
      <c r="E1275" s="40"/>
      <c r="F1275" s="219" t="s">
        <v>2068</v>
      </c>
      <c r="G1275" s="40"/>
      <c r="H1275" s="40"/>
      <c r="I1275" s="215"/>
      <c r="J1275" s="40"/>
      <c r="K1275" s="40"/>
      <c r="L1275" s="44"/>
      <c r="M1275" s="216"/>
      <c r="N1275" s="217"/>
      <c r="O1275" s="84"/>
      <c r="P1275" s="84"/>
      <c r="Q1275" s="84"/>
      <c r="R1275" s="84"/>
      <c r="S1275" s="84"/>
      <c r="T1275" s="85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T1275" s="17" t="s">
        <v>155</v>
      </c>
      <c r="AU1275" s="17" t="s">
        <v>78</v>
      </c>
    </row>
    <row r="1276" spans="1:63" s="12" customFormat="1" ht="22.8" customHeight="1">
      <c r="A1276" s="12"/>
      <c r="B1276" s="184"/>
      <c r="C1276" s="185"/>
      <c r="D1276" s="186" t="s">
        <v>68</v>
      </c>
      <c r="E1276" s="198" t="s">
        <v>2069</v>
      </c>
      <c r="F1276" s="198" t="s">
        <v>2070</v>
      </c>
      <c r="G1276" s="185"/>
      <c r="H1276" s="185"/>
      <c r="I1276" s="188"/>
      <c r="J1276" s="199">
        <f>BK1276</f>
        <v>0</v>
      </c>
      <c r="K1276" s="185"/>
      <c r="L1276" s="190"/>
      <c r="M1276" s="191"/>
      <c r="N1276" s="192"/>
      <c r="O1276" s="192"/>
      <c r="P1276" s="193">
        <f>SUM(P1277:P1364)</f>
        <v>0</v>
      </c>
      <c r="Q1276" s="192"/>
      <c r="R1276" s="193">
        <f>SUM(R1277:R1364)</f>
        <v>0.18066672728000002</v>
      </c>
      <c r="S1276" s="192"/>
      <c r="T1276" s="194">
        <f>SUM(T1277:T1364)</f>
        <v>0</v>
      </c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R1276" s="195" t="s">
        <v>78</v>
      </c>
      <c r="AT1276" s="196" t="s">
        <v>68</v>
      </c>
      <c r="AU1276" s="196" t="s">
        <v>74</v>
      </c>
      <c r="AY1276" s="195" t="s">
        <v>144</v>
      </c>
      <c r="BK1276" s="197">
        <f>SUM(BK1277:BK1364)</f>
        <v>0</v>
      </c>
    </row>
    <row r="1277" spans="1:65" s="2" customFormat="1" ht="24.15" customHeight="1">
      <c r="A1277" s="38"/>
      <c r="B1277" s="39"/>
      <c r="C1277" s="200" t="s">
        <v>1374</v>
      </c>
      <c r="D1277" s="200" t="s">
        <v>147</v>
      </c>
      <c r="E1277" s="201" t="s">
        <v>2071</v>
      </c>
      <c r="F1277" s="202" t="s">
        <v>2072</v>
      </c>
      <c r="G1277" s="203" t="s">
        <v>162</v>
      </c>
      <c r="H1277" s="204">
        <v>88.696</v>
      </c>
      <c r="I1277" s="205"/>
      <c r="J1277" s="206">
        <f>ROUND(I1277*H1277,2)</f>
        <v>0</v>
      </c>
      <c r="K1277" s="202" t="s">
        <v>151</v>
      </c>
      <c r="L1277" s="44"/>
      <c r="M1277" s="207" t="s">
        <v>19</v>
      </c>
      <c r="N1277" s="208" t="s">
        <v>40</v>
      </c>
      <c r="O1277" s="84"/>
      <c r="P1277" s="209">
        <f>O1277*H1277</f>
        <v>0</v>
      </c>
      <c r="Q1277" s="209">
        <v>0</v>
      </c>
      <c r="R1277" s="209">
        <f>Q1277*H1277</f>
        <v>0</v>
      </c>
      <c r="S1277" s="209">
        <v>0</v>
      </c>
      <c r="T1277" s="210">
        <f>S1277*H1277</f>
        <v>0</v>
      </c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R1277" s="211" t="s">
        <v>242</v>
      </c>
      <c r="AT1277" s="211" t="s">
        <v>147</v>
      </c>
      <c r="AU1277" s="211" t="s">
        <v>78</v>
      </c>
      <c r="AY1277" s="17" t="s">
        <v>144</v>
      </c>
      <c r="BE1277" s="212">
        <f>IF(N1277="základní",J1277,0)</f>
        <v>0</v>
      </c>
      <c r="BF1277" s="212">
        <f>IF(N1277="snížená",J1277,0)</f>
        <v>0</v>
      </c>
      <c r="BG1277" s="212">
        <f>IF(N1277="zákl. přenesená",J1277,0)</f>
        <v>0</v>
      </c>
      <c r="BH1277" s="212">
        <f>IF(N1277="sníž. přenesená",J1277,0)</f>
        <v>0</v>
      </c>
      <c r="BI1277" s="212">
        <f>IF(N1277="nulová",J1277,0)</f>
        <v>0</v>
      </c>
      <c r="BJ1277" s="17" t="s">
        <v>74</v>
      </c>
      <c r="BK1277" s="212">
        <f>ROUND(I1277*H1277,2)</f>
        <v>0</v>
      </c>
      <c r="BL1277" s="17" t="s">
        <v>242</v>
      </c>
      <c r="BM1277" s="211" t="s">
        <v>2073</v>
      </c>
    </row>
    <row r="1278" spans="1:47" s="2" customFormat="1" ht="12">
      <c r="A1278" s="38"/>
      <c r="B1278" s="39"/>
      <c r="C1278" s="40"/>
      <c r="D1278" s="213" t="s">
        <v>153</v>
      </c>
      <c r="E1278" s="40"/>
      <c r="F1278" s="214" t="s">
        <v>2074</v>
      </c>
      <c r="G1278" s="40"/>
      <c r="H1278" s="40"/>
      <c r="I1278" s="215"/>
      <c r="J1278" s="40"/>
      <c r="K1278" s="40"/>
      <c r="L1278" s="44"/>
      <c r="M1278" s="216"/>
      <c r="N1278" s="217"/>
      <c r="O1278" s="84"/>
      <c r="P1278" s="84"/>
      <c r="Q1278" s="84"/>
      <c r="R1278" s="84"/>
      <c r="S1278" s="84"/>
      <c r="T1278" s="85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T1278" s="17" t="s">
        <v>153</v>
      </c>
      <c r="AU1278" s="17" t="s">
        <v>78</v>
      </c>
    </row>
    <row r="1279" spans="1:47" s="2" customFormat="1" ht="12">
      <c r="A1279" s="38"/>
      <c r="B1279" s="39"/>
      <c r="C1279" s="40"/>
      <c r="D1279" s="218" t="s">
        <v>155</v>
      </c>
      <c r="E1279" s="40"/>
      <c r="F1279" s="219" t="s">
        <v>2075</v>
      </c>
      <c r="G1279" s="40"/>
      <c r="H1279" s="40"/>
      <c r="I1279" s="215"/>
      <c r="J1279" s="40"/>
      <c r="K1279" s="40"/>
      <c r="L1279" s="44"/>
      <c r="M1279" s="216"/>
      <c r="N1279" s="217"/>
      <c r="O1279" s="84"/>
      <c r="P1279" s="84"/>
      <c r="Q1279" s="84"/>
      <c r="R1279" s="84"/>
      <c r="S1279" s="84"/>
      <c r="T1279" s="85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T1279" s="17" t="s">
        <v>155</v>
      </c>
      <c r="AU1279" s="17" t="s">
        <v>78</v>
      </c>
    </row>
    <row r="1280" spans="1:51" s="13" customFormat="1" ht="12">
      <c r="A1280" s="13"/>
      <c r="B1280" s="220"/>
      <c r="C1280" s="221"/>
      <c r="D1280" s="213" t="s">
        <v>157</v>
      </c>
      <c r="E1280" s="222" t="s">
        <v>19</v>
      </c>
      <c r="F1280" s="223" t="s">
        <v>2076</v>
      </c>
      <c r="G1280" s="221"/>
      <c r="H1280" s="224">
        <v>88.696</v>
      </c>
      <c r="I1280" s="225"/>
      <c r="J1280" s="221"/>
      <c r="K1280" s="221"/>
      <c r="L1280" s="226"/>
      <c r="M1280" s="227"/>
      <c r="N1280" s="228"/>
      <c r="O1280" s="228"/>
      <c r="P1280" s="228"/>
      <c r="Q1280" s="228"/>
      <c r="R1280" s="228"/>
      <c r="S1280" s="228"/>
      <c r="T1280" s="229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30" t="s">
        <v>157</v>
      </c>
      <c r="AU1280" s="230" t="s">
        <v>78</v>
      </c>
      <c r="AV1280" s="13" t="s">
        <v>78</v>
      </c>
      <c r="AW1280" s="13" t="s">
        <v>32</v>
      </c>
      <c r="AX1280" s="13" t="s">
        <v>69</v>
      </c>
      <c r="AY1280" s="230" t="s">
        <v>144</v>
      </c>
    </row>
    <row r="1281" spans="1:65" s="2" customFormat="1" ht="24.15" customHeight="1">
      <c r="A1281" s="38"/>
      <c r="B1281" s="39"/>
      <c r="C1281" s="200" t="s">
        <v>2077</v>
      </c>
      <c r="D1281" s="200" t="s">
        <v>147</v>
      </c>
      <c r="E1281" s="201" t="s">
        <v>2078</v>
      </c>
      <c r="F1281" s="202" t="s">
        <v>2079</v>
      </c>
      <c r="G1281" s="203" t="s">
        <v>162</v>
      </c>
      <c r="H1281" s="204">
        <v>86.936</v>
      </c>
      <c r="I1281" s="205"/>
      <c r="J1281" s="206">
        <f>ROUND(I1281*H1281,2)</f>
        <v>0</v>
      </c>
      <c r="K1281" s="202" t="s">
        <v>330</v>
      </c>
      <c r="L1281" s="44"/>
      <c r="M1281" s="207" t="s">
        <v>19</v>
      </c>
      <c r="N1281" s="208" t="s">
        <v>40</v>
      </c>
      <c r="O1281" s="84"/>
      <c r="P1281" s="209">
        <f>O1281*H1281</f>
        <v>0</v>
      </c>
      <c r="Q1281" s="209">
        <v>2.418E-05</v>
      </c>
      <c r="R1281" s="209">
        <f>Q1281*H1281</f>
        <v>0.00210211248</v>
      </c>
      <c r="S1281" s="209">
        <v>0</v>
      </c>
      <c r="T1281" s="210">
        <f>S1281*H1281</f>
        <v>0</v>
      </c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R1281" s="211" t="s">
        <v>242</v>
      </c>
      <c r="AT1281" s="211" t="s">
        <v>147</v>
      </c>
      <c r="AU1281" s="211" t="s">
        <v>78</v>
      </c>
      <c r="AY1281" s="17" t="s">
        <v>144</v>
      </c>
      <c r="BE1281" s="212">
        <f>IF(N1281="základní",J1281,0)</f>
        <v>0</v>
      </c>
      <c r="BF1281" s="212">
        <f>IF(N1281="snížená",J1281,0)</f>
        <v>0</v>
      </c>
      <c r="BG1281" s="212">
        <f>IF(N1281="zákl. přenesená",J1281,0)</f>
        <v>0</v>
      </c>
      <c r="BH1281" s="212">
        <f>IF(N1281="sníž. přenesená",J1281,0)</f>
        <v>0</v>
      </c>
      <c r="BI1281" s="212">
        <f>IF(N1281="nulová",J1281,0)</f>
        <v>0</v>
      </c>
      <c r="BJ1281" s="17" t="s">
        <v>74</v>
      </c>
      <c r="BK1281" s="212">
        <f>ROUND(I1281*H1281,2)</f>
        <v>0</v>
      </c>
      <c r="BL1281" s="17" t="s">
        <v>242</v>
      </c>
      <c r="BM1281" s="211" t="s">
        <v>2080</v>
      </c>
    </row>
    <row r="1282" spans="1:47" s="2" customFormat="1" ht="12">
      <c r="A1282" s="38"/>
      <c r="B1282" s="39"/>
      <c r="C1282" s="40"/>
      <c r="D1282" s="213" t="s">
        <v>153</v>
      </c>
      <c r="E1282" s="40"/>
      <c r="F1282" s="214" t="s">
        <v>2081</v>
      </c>
      <c r="G1282" s="40"/>
      <c r="H1282" s="40"/>
      <c r="I1282" s="215"/>
      <c r="J1282" s="40"/>
      <c r="K1282" s="40"/>
      <c r="L1282" s="44"/>
      <c r="M1282" s="216"/>
      <c r="N1282" s="217"/>
      <c r="O1282" s="84"/>
      <c r="P1282" s="84"/>
      <c r="Q1282" s="84"/>
      <c r="R1282" s="84"/>
      <c r="S1282" s="84"/>
      <c r="T1282" s="85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T1282" s="17" t="s">
        <v>153</v>
      </c>
      <c r="AU1282" s="17" t="s">
        <v>78</v>
      </c>
    </row>
    <row r="1283" spans="1:47" s="2" customFormat="1" ht="12">
      <c r="A1283" s="38"/>
      <c r="B1283" s="39"/>
      <c r="C1283" s="40"/>
      <c r="D1283" s="218" t="s">
        <v>155</v>
      </c>
      <c r="E1283" s="40"/>
      <c r="F1283" s="219" t="s">
        <v>2082</v>
      </c>
      <c r="G1283" s="40"/>
      <c r="H1283" s="40"/>
      <c r="I1283" s="215"/>
      <c r="J1283" s="40"/>
      <c r="K1283" s="40"/>
      <c r="L1283" s="44"/>
      <c r="M1283" s="216"/>
      <c r="N1283" s="217"/>
      <c r="O1283" s="84"/>
      <c r="P1283" s="84"/>
      <c r="Q1283" s="84"/>
      <c r="R1283" s="84"/>
      <c r="S1283" s="84"/>
      <c r="T1283" s="85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T1283" s="17" t="s">
        <v>155</v>
      </c>
      <c r="AU1283" s="17" t="s">
        <v>78</v>
      </c>
    </row>
    <row r="1284" spans="1:51" s="13" customFormat="1" ht="12">
      <c r="A1284" s="13"/>
      <c r="B1284" s="220"/>
      <c r="C1284" s="221"/>
      <c r="D1284" s="213" t="s">
        <v>157</v>
      </c>
      <c r="E1284" s="222" t="s">
        <v>19</v>
      </c>
      <c r="F1284" s="223" t="s">
        <v>2083</v>
      </c>
      <c r="G1284" s="221"/>
      <c r="H1284" s="224">
        <v>14.239999999999998</v>
      </c>
      <c r="I1284" s="225"/>
      <c r="J1284" s="221"/>
      <c r="K1284" s="221"/>
      <c r="L1284" s="226"/>
      <c r="M1284" s="227"/>
      <c r="N1284" s="228"/>
      <c r="O1284" s="228"/>
      <c r="P1284" s="228"/>
      <c r="Q1284" s="228"/>
      <c r="R1284" s="228"/>
      <c r="S1284" s="228"/>
      <c r="T1284" s="229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0" t="s">
        <v>157</v>
      </c>
      <c r="AU1284" s="230" t="s">
        <v>78</v>
      </c>
      <c r="AV1284" s="13" t="s">
        <v>78</v>
      </c>
      <c r="AW1284" s="13" t="s">
        <v>32</v>
      </c>
      <c r="AX1284" s="13" t="s">
        <v>69</v>
      </c>
      <c r="AY1284" s="230" t="s">
        <v>144</v>
      </c>
    </row>
    <row r="1285" spans="1:51" s="13" customFormat="1" ht="12">
      <c r="A1285" s="13"/>
      <c r="B1285" s="220"/>
      <c r="C1285" s="221"/>
      <c r="D1285" s="213" t="s">
        <v>157</v>
      </c>
      <c r="E1285" s="222" t="s">
        <v>19</v>
      </c>
      <c r="F1285" s="223" t="s">
        <v>2084</v>
      </c>
      <c r="G1285" s="221"/>
      <c r="H1285" s="224">
        <v>72.696</v>
      </c>
      <c r="I1285" s="225"/>
      <c r="J1285" s="221"/>
      <c r="K1285" s="221"/>
      <c r="L1285" s="226"/>
      <c r="M1285" s="227"/>
      <c r="N1285" s="228"/>
      <c r="O1285" s="228"/>
      <c r="P1285" s="228"/>
      <c r="Q1285" s="228"/>
      <c r="R1285" s="228"/>
      <c r="S1285" s="228"/>
      <c r="T1285" s="229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30" t="s">
        <v>157</v>
      </c>
      <c r="AU1285" s="230" t="s">
        <v>78</v>
      </c>
      <c r="AV1285" s="13" t="s">
        <v>78</v>
      </c>
      <c r="AW1285" s="13" t="s">
        <v>32</v>
      </c>
      <c r="AX1285" s="13" t="s">
        <v>69</v>
      </c>
      <c r="AY1285" s="230" t="s">
        <v>144</v>
      </c>
    </row>
    <row r="1286" spans="1:65" s="2" customFormat="1" ht="24.15" customHeight="1">
      <c r="A1286" s="38"/>
      <c r="B1286" s="39"/>
      <c r="C1286" s="200" t="s">
        <v>1377</v>
      </c>
      <c r="D1286" s="200" t="s">
        <v>147</v>
      </c>
      <c r="E1286" s="201" t="s">
        <v>2085</v>
      </c>
      <c r="F1286" s="202" t="s">
        <v>2086</v>
      </c>
      <c r="G1286" s="203" t="s">
        <v>162</v>
      </c>
      <c r="H1286" s="204">
        <v>86.936</v>
      </c>
      <c r="I1286" s="205"/>
      <c r="J1286" s="206">
        <f>ROUND(I1286*H1286,2)</f>
        <v>0</v>
      </c>
      <c r="K1286" s="202" t="s">
        <v>151</v>
      </c>
      <c r="L1286" s="44"/>
      <c r="M1286" s="207" t="s">
        <v>19</v>
      </c>
      <c r="N1286" s="208" t="s">
        <v>40</v>
      </c>
      <c r="O1286" s="84"/>
      <c r="P1286" s="209">
        <f>O1286*H1286</f>
        <v>0</v>
      </c>
      <c r="Q1286" s="209">
        <v>0</v>
      </c>
      <c r="R1286" s="209">
        <f>Q1286*H1286</f>
        <v>0</v>
      </c>
      <c r="S1286" s="209">
        <v>0</v>
      </c>
      <c r="T1286" s="210">
        <f>S1286*H1286</f>
        <v>0</v>
      </c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R1286" s="211" t="s">
        <v>242</v>
      </c>
      <c r="AT1286" s="211" t="s">
        <v>147</v>
      </c>
      <c r="AU1286" s="211" t="s">
        <v>78</v>
      </c>
      <c r="AY1286" s="17" t="s">
        <v>144</v>
      </c>
      <c r="BE1286" s="212">
        <f>IF(N1286="základní",J1286,0)</f>
        <v>0</v>
      </c>
      <c r="BF1286" s="212">
        <f>IF(N1286="snížená",J1286,0)</f>
        <v>0</v>
      </c>
      <c r="BG1286" s="212">
        <f>IF(N1286="zákl. přenesená",J1286,0)</f>
        <v>0</v>
      </c>
      <c r="BH1286" s="212">
        <f>IF(N1286="sníž. přenesená",J1286,0)</f>
        <v>0</v>
      </c>
      <c r="BI1286" s="212">
        <f>IF(N1286="nulová",J1286,0)</f>
        <v>0</v>
      </c>
      <c r="BJ1286" s="17" t="s">
        <v>74</v>
      </c>
      <c r="BK1286" s="212">
        <f>ROUND(I1286*H1286,2)</f>
        <v>0</v>
      </c>
      <c r="BL1286" s="17" t="s">
        <v>242</v>
      </c>
      <c r="BM1286" s="211" t="s">
        <v>2087</v>
      </c>
    </row>
    <row r="1287" spans="1:47" s="2" customFormat="1" ht="12">
      <c r="A1287" s="38"/>
      <c r="B1287" s="39"/>
      <c r="C1287" s="40"/>
      <c r="D1287" s="213" t="s">
        <v>153</v>
      </c>
      <c r="E1287" s="40"/>
      <c r="F1287" s="214" t="s">
        <v>2088</v>
      </c>
      <c r="G1287" s="40"/>
      <c r="H1287" s="40"/>
      <c r="I1287" s="215"/>
      <c r="J1287" s="40"/>
      <c r="K1287" s="40"/>
      <c r="L1287" s="44"/>
      <c r="M1287" s="216"/>
      <c r="N1287" s="217"/>
      <c r="O1287" s="84"/>
      <c r="P1287" s="84"/>
      <c r="Q1287" s="84"/>
      <c r="R1287" s="84"/>
      <c r="S1287" s="84"/>
      <c r="T1287" s="85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T1287" s="17" t="s">
        <v>153</v>
      </c>
      <c r="AU1287" s="17" t="s">
        <v>78</v>
      </c>
    </row>
    <row r="1288" spans="1:47" s="2" customFormat="1" ht="12">
      <c r="A1288" s="38"/>
      <c r="B1288" s="39"/>
      <c r="C1288" s="40"/>
      <c r="D1288" s="218" t="s">
        <v>155</v>
      </c>
      <c r="E1288" s="40"/>
      <c r="F1288" s="219" t="s">
        <v>2089</v>
      </c>
      <c r="G1288" s="40"/>
      <c r="H1288" s="40"/>
      <c r="I1288" s="215"/>
      <c r="J1288" s="40"/>
      <c r="K1288" s="40"/>
      <c r="L1288" s="44"/>
      <c r="M1288" s="216"/>
      <c r="N1288" s="217"/>
      <c r="O1288" s="84"/>
      <c r="P1288" s="84"/>
      <c r="Q1288" s="84"/>
      <c r="R1288" s="84"/>
      <c r="S1288" s="84"/>
      <c r="T1288" s="85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T1288" s="17" t="s">
        <v>155</v>
      </c>
      <c r="AU1288" s="17" t="s">
        <v>78</v>
      </c>
    </row>
    <row r="1289" spans="1:65" s="2" customFormat="1" ht="24.15" customHeight="1">
      <c r="A1289" s="38"/>
      <c r="B1289" s="39"/>
      <c r="C1289" s="200" t="s">
        <v>2090</v>
      </c>
      <c r="D1289" s="200" t="s">
        <v>147</v>
      </c>
      <c r="E1289" s="201" t="s">
        <v>2091</v>
      </c>
      <c r="F1289" s="202" t="s">
        <v>2092</v>
      </c>
      <c r="G1289" s="203" t="s">
        <v>162</v>
      </c>
      <c r="H1289" s="204">
        <v>86.936</v>
      </c>
      <c r="I1289" s="205"/>
      <c r="J1289" s="206">
        <f>ROUND(I1289*H1289,2)</f>
        <v>0</v>
      </c>
      <c r="K1289" s="202" t="s">
        <v>151</v>
      </c>
      <c r="L1289" s="44"/>
      <c r="M1289" s="207" t="s">
        <v>19</v>
      </c>
      <c r="N1289" s="208" t="s">
        <v>40</v>
      </c>
      <c r="O1289" s="84"/>
      <c r="P1289" s="209">
        <f>O1289*H1289</f>
        <v>0</v>
      </c>
      <c r="Q1289" s="209">
        <v>6E-05</v>
      </c>
      <c r="R1289" s="209">
        <f>Q1289*H1289</f>
        <v>0.005216160000000001</v>
      </c>
      <c r="S1289" s="209">
        <v>0</v>
      </c>
      <c r="T1289" s="210">
        <f>S1289*H1289</f>
        <v>0</v>
      </c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R1289" s="211" t="s">
        <v>242</v>
      </c>
      <c r="AT1289" s="211" t="s">
        <v>147</v>
      </c>
      <c r="AU1289" s="211" t="s">
        <v>78</v>
      </c>
      <c r="AY1289" s="17" t="s">
        <v>144</v>
      </c>
      <c r="BE1289" s="212">
        <f>IF(N1289="základní",J1289,0)</f>
        <v>0</v>
      </c>
      <c r="BF1289" s="212">
        <f>IF(N1289="snížená",J1289,0)</f>
        <v>0</v>
      </c>
      <c r="BG1289" s="212">
        <f>IF(N1289="zákl. přenesená",J1289,0)</f>
        <v>0</v>
      </c>
      <c r="BH1289" s="212">
        <f>IF(N1289="sníž. přenesená",J1289,0)</f>
        <v>0</v>
      </c>
      <c r="BI1289" s="212">
        <f>IF(N1289="nulová",J1289,0)</f>
        <v>0</v>
      </c>
      <c r="BJ1289" s="17" t="s">
        <v>74</v>
      </c>
      <c r="BK1289" s="212">
        <f>ROUND(I1289*H1289,2)</f>
        <v>0</v>
      </c>
      <c r="BL1289" s="17" t="s">
        <v>242</v>
      </c>
      <c r="BM1289" s="211" t="s">
        <v>2093</v>
      </c>
    </row>
    <row r="1290" spans="1:47" s="2" customFormat="1" ht="12">
      <c r="A1290" s="38"/>
      <c r="B1290" s="39"/>
      <c r="C1290" s="40"/>
      <c r="D1290" s="213" t="s">
        <v>153</v>
      </c>
      <c r="E1290" s="40"/>
      <c r="F1290" s="214" t="s">
        <v>2092</v>
      </c>
      <c r="G1290" s="40"/>
      <c r="H1290" s="40"/>
      <c r="I1290" s="215"/>
      <c r="J1290" s="40"/>
      <c r="K1290" s="40"/>
      <c r="L1290" s="44"/>
      <c r="M1290" s="216"/>
      <c r="N1290" s="217"/>
      <c r="O1290" s="84"/>
      <c r="P1290" s="84"/>
      <c r="Q1290" s="84"/>
      <c r="R1290" s="84"/>
      <c r="S1290" s="84"/>
      <c r="T1290" s="85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T1290" s="17" t="s">
        <v>153</v>
      </c>
      <c r="AU1290" s="17" t="s">
        <v>78</v>
      </c>
    </row>
    <row r="1291" spans="1:47" s="2" customFormat="1" ht="12">
      <c r="A1291" s="38"/>
      <c r="B1291" s="39"/>
      <c r="C1291" s="40"/>
      <c r="D1291" s="218" t="s">
        <v>155</v>
      </c>
      <c r="E1291" s="40"/>
      <c r="F1291" s="219" t="s">
        <v>2094</v>
      </c>
      <c r="G1291" s="40"/>
      <c r="H1291" s="40"/>
      <c r="I1291" s="215"/>
      <c r="J1291" s="40"/>
      <c r="K1291" s="40"/>
      <c r="L1291" s="44"/>
      <c r="M1291" s="216"/>
      <c r="N1291" s="217"/>
      <c r="O1291" s="84"/>
      <c r="P1291" s="84"/>
      <c r="Q1291" s="84"/>
      <c r="R1291" s="84"/>
      <c r="S1291" s="84"/>
      <c r="T1291" s="85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T1291" s="17" t="s">
        <v>155</v>
      </c>
      <c r="AU1291" s="17" t="s">
        <v>78</v>
      </c>
    </row>
    <row r="1292" spans="1:51" s="13" customFormat="1" ht="12">
      <c r="A1292" s="13"/>
      <c r="B1292" s="220"/>
      <c r="C1292" s="221"/>
      <c r="D1292" s="213" t="s">
        <v>157</v>
      </c>
      <c r="E1292" s="222" t="s">
        <v>19</v>
      </c>
      <c r="F1292" s="223" t="s">
        <v>2084</v>
      </c>
      <c r="G1292" s="221"/>
      <c r="H1292" s="224">
        <v>72.696</v>
      </c>
      <c r="I1292" s="225"/>
      <c r="J1292" s="221"/>
      <c r="K1292" s="221"/>
      <c r="L1292" s="226"/>
      <c r="M1292" s="227"/>
      <c r="N1292" s="228"/>
      <c r="O1292" s="228"/>
      <c r="P1292" s="228"/>
      <c r="Q1292" s="228"/>
      <c r="R1292" s="228"/>
      <c r="S1292" s="228"/>
      <c r="T1292" s="229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0" t="s">
        <v>157</v>
      </c>
      <c r="AU1292" s="230" t="s">
        <v>78</v>
      </c>
      <c r="AV1292" s="13" t="s">
        <v>78</v>
      </c>
      <c r="AW1292" s="13" t="s">
        <v>32</v>
      </c>
      <c r="AX1292" s="13" t="s">
        <v>69</v>
      </c>
      <c r="AY1292" s="230" t="s">
        <v>144</v>
      </c>
    </row>
    <row r="1293" spans="1:51" s="13" customFormat="1" ht="12">
      <c r="A1293" s="13"/>
      <c r="B1293" s="220"/>
      <c r="C1293" s="221"/>
      <c r="D1293" s="213" t="s">
        <v>157</v>
      </c>
      <c r="E1293" s="222" t="s">
        <v>19</v>
      </c>
      <c r="F1293" s="223" t="s">
        <v>2083</v>
      </c>
      <c r="G1293" s="221"/>
      <c r="H1293" s="224">
        <v>14.239999999999998</v>
      </c>
      <c r="I1293" s="225"/>
      <c r="J1293" s="221"/>
      <c r="K1293" s="221"/>
      <c r="L1293" s="226"/>
      <c r="M1293" s="227"/>
      <c r="N1293" s="228"/>
      <c r="O1293" s="228"/>
      <c r="P1293" s="228"/>
      <c r="Q1293" s="228"/>
      <c r="R1293" s="228"/>
      <c r="S1293" s="228"/>
      <c r="T1293" s="229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30" t="s">
        <v>157</v>
      </c>
      <c r="AU1293" s="230" t="s">
        <v>78</v>
      </c>
      <c r="AV1293" s="13" t="s">
        <v>78</v>
      </c>
      <c r="AW1293" s="13" t="s">
        <v>32</v>
      </c>
      <c r="AX1293" s="13" t="s">
        <v>69</v>
      </c>
      <c r="AY1293" s="230" t="s">
        <v>144</v>
      </c>
    </row>
    <row r="1294" spans="1:65" s="2" customFormat="1" ht="21.75" customHeight="1">
      <c r="A1294" s="38"/>
      <c r="B1294" s="39"/>
      <c r="C1294" s="200" t="s">
        <v>1383</v>
      </c>
      <c r="D1294" s="200" t="s">
        <v>147</v>
      </c>
      <c r="E1294" s="201" t="s">
        <v>2095</v>
      </c>
      <c r="F1294" s="202" t="s">
        <v>2096</v>
      </c>
      <c r="G1294" s="203" t="s">
        <v>162</v>
      </c>
      <c r="H1294" s="204">
        <v>72.696</v>
      </c>
      <c r="I1294" s="205"/>
      <c r="J1294" s="206">
        <f>ROUND(I1294*H1294,2)</f>
        <v>0</v>
      </c>
      <c r="K1294" s="202" t="s">
        <v>151</v>
      </c>
      <c r="L1294" s="44"/>
      <c r="M1294" s="207" t="s">
        <v>19</v>
      </c>
      <c r="N1294" s="208" t="s">
        <v>40</v>
      </c>
      <c r="O1294" s="84"/>
      <c r="P1294" s="209">
        <f>O1294*H1294</f>
        <v>0</v>
      </c>
      <c r="Q1294" s="209">
        <v>2E-05</v>
      </c>
      <c r="R1294" s="209">
        <f>Q1294*H1294</f>
        <v>0.00145392</v>
      </c>
      <c r="S1294" s="209">
        <v>0</v>
      </c>
      <c r="T1294" s="210">
        <f>S1294*H1294</f>
        <v>0</v>
      </c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R1294" s="211" t="s">
        <v>242</v>
      </c>
      <c r="AT1294" s="211" t="s">
        <v>147</v>
      </c>
      <c r="AU1294" s="211" t="s">
        <v>78</v>
      </c>
      <c r="AY1294" s="17" t="s">
        <v>144</v>
      </c>
      <c r="BE1294" s="212">
        <f>IF(N1294="základní",J1294,0)</f>
        <v>0</v>
      </c>
      <c r="BF1294" s="212">
        <f>IF(N1294="snížená",J1294,0)</f>
        <v>0</v>
      </c>
      <c r="BG1294" s="212">
        <f>IF(N1294="zákl. přenesená",J1294,0)</f>
        <v>0</v>
      </c>
      <c r="BH1294" s="212">
        <f>IF(N1294="sníž. přenesená",J1294,0)</f>
        <v>0</v>
      </c>
      <c r="BI1294" s="212">
        <f>IF(N1294="nulová",J1294,0)</f>
        <v>0</v>
      </c>
      <c r="BJ1294" s="17" t="s">
        <v>74</v>
      </c>
      <c r="BK1294" s="212">
        <f>ROUND(I1294*H1294,2)</f>
        <v>0</v>
      </c>
      <c r="BL1294" s="17" t="s">
        <v>242</v>
      </c>
      <c r="BM1294" s="211" t="s">
        <v>2097</v>
      </c>
    </row>
    <row r="1295" spans="1:47" s="2" customFormat="1" ht="12">
      <c r="A1295" s="38"/>
      <c r="B1295" s="39"/>
      <c r="C1295" s="40"/>
      <c r="D1295" s="213" t="s">
        <v>153</v>
      </c>
      <c r="E1295" s="40"/>
      <c r="F1295" s="214" t="s">
        <v>2098</v>
      </c>
      <c r="G1295" s="40"/>
      <c r="H1295" s="40"/>
      <c r="I1295" s="215"/>
      <c r="J1295" s="40"/>
      <c r="K1295" s="40"/>
      <c r="L1295" s="44"/>
      <c r="M1295" s="216"/>
      <c r="N1295" s="217"/>
      <c r="O1295" s="84"/>
      <c r="P1295" s="84"/>
      <c r="Q1295" s="84"/>
      <c r="R1295" s="84"/>
      <c r="S1295" s="84"/>
      <c r="T1295" s="85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T1295" s="17" t="s">
        <v>153</v>
      </c>
      <c r="AU1295" s="17" t="s">
        <v>78</v>
      </c>
    </row>
    <row r="1296" spans="1:47" s="2" customFormat="1" ht="12">
      <c r="A1296" s="38"/>
      <c r="B1296" s="39"/>
      <c r="C1296" s="40"/>
      <c r="D1296" s="218" t="s">
        <v>155</v>
      </c>
      <c r="E1296" s="40"/>
      <c r="F1296" s="219" t="s">
        <v>2099</v>
      </c>
      <c r="G1296" s="40"/>
      <c r="H1296" s="40"/>
      <c r="I1296" s="215"/>
      <c r="J1296" s="40"/>
      <c r="K1296" s="40"/>
      <c r="L1296" s="44"/>
      <c r="M1296" s="216"/>
      <c r="N1296" s="217"/>
      <c r="O1296" s="84"/>
      <c r="P1296" s="84"/>
      <c r="Q1296" s="84"/>
      <c r="R1296" s="84"/>
      <c r="S1296" s="84"/>
      <c r="T1296" s="85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T1296" s="17" t="s">
        <v>155</v>
      </c>
      <c r="AU1296" s="17" t="s">
        <v>78</v>
      </c>
    </row>
    <row r="1297" spans="1:51" s="13" customFormat="1" ht="12">
      <c r="A1297" s="13"/>
      <c r="B1297" s="220"/>
      <c r="C1297" s="221"/>
      <c r="D1297" s="213" t="s">
        <v>157</v>
      </c>
      <c r="E1297" s="222" t="s">
        <v>19</v>
      </c>
      <c r="F1297" s="223" t="s">
        <v>2084</v>
      </c>
      <c r="G1297" s="221"/>
      <c r="H1297" s="224">
        <v>72.696</v>
      </c>
      <c r="I1297" s="225"/>
      <c r="J1297" s="221"/>
      <c r="K1297" s="221"/>
      <c r="L1297" s="226"/>
      <c r="M1297" s="227"/>
      <c r="N1297" s="228"/>
      <c r="O1297" s="228"/>
      <c r="P1297" s="228"/>
      <c r="Q1297" s="228"/>
      <c r="R1297" s="228"/>
      <c r="S1297" s="228"/>
      <c r="T1297" s="229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0" t="s">
        <v>157</v>
      </c>
      <c r="AU1297" s="230" t="s">
        <v>78</v>
      </c>
      <c r="AV1297" s="13" t="s">
        <v>78</v>
      </c>
      <c r="AW1297" s="13" t="s">
        <v>32</v>
      </c>
      <c r="AX1297" s="13" t="s">
        <v>69</v>
      </c>
      <c r="AY1297" s="230" t="s">
        <v>144</v>
      </c>
    </row>
    <row r="1298" spans="1:65" s="2" customFormat="1" ht="24.15" customHeight="1">
      <c r="A1298" s="38"/>
      <c r="B1298" s="39"/>
      <c r="C1298" s="200" t="s">
        <v>2100</v>
      </c>
      <c r="D1298" s="200" t="s">
        <v>147</v>
      </c>
      <c r="E1298" s="201" t="s">
        <v>2101</v>
      </c>
      <c r="F1298" s="202" t="s">
        <v>2102</v>
      </c>
      <c r="G1298" s="203" t="s">
        <v>162</v>
      </c>
      <c r="H1298" s="204">
        <v>86.936</v>
      </c>
      <c r="I1298" s="205"/>
      <c r="J1298" s="206">
        <f>ROUND(I1298*H1298,2)</f>
        <v>0</v>
      </c>
      <c r="K1298" s="202" t="s">
        <v>151</v>
      </c>
      <c r="L1298" s="44"/>
      <c r="M1298" s="207" t="s">
        <v>19</v>
      </c>
      <c r="N1298" s="208" t="s">
        <v>40</v>
      </c>
      <c r="O1298" s="84"/>
      <c r="P1298" s="209">
        <f>O1298*H1298</f>
        <v>0</v>
      </c>
      <c r="Q1298" s="209">
        <v>0.00017</v>
      </c>
      <c r="R1298" s="209">
        <f>Q1298*H1298</f>
        <v>0.014779120000000001</v>
      </c>
      <c r="S1298" s="209">
        <v>0</v>
      </c>
      <c r="T1298" s="210">
        <f>S1298*H1298</f>
        <v>0</v>
      </c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R1298" s="211" t="s">
        <v>242</v>
      </c>
      <c r="AT1298" s="211" t="s">
        <v>147</v>
      </c>
      <c r="AU1298" s="211" t="s">
        <v>78</v>
      </c>
      <c r="AY1298" s="17" t="s">
        <v>144</v>
      </c>
      <c r="BE1298" s="212">
        <f>IF(N1298="základní",J1298,0)</f>
        <v>0</v>
      </c>
      <c r="BF1298" s="212">
        <f>IF(N1298="snížená",J1298,0)</f>
        <v>0</v>
      </c>
      <c r="BG1298" s="212">
        <f>IF(N1298="zákl. přenesená",J1298,0)</f>
        <v>0</v>
      </c>
      <c r="BH1298" s="212">
        <f>IF(N1298="sníž. přenesená",J1298,0)</f>
        <v>0</v>
      </c>
      <c r="BI1298" s="212">
        <f>IF(N1298="nulová",J1298,0)</f>
        <v>0</v>
      </c>
      <c r="BJ1298" s="17" t="s">
        <v>74</v>
      </c>
      <c r="BK1298" s="212">
        <f>ROUND(I1298*H1298,2)</f>
        <v>0</v>
      </c>
      <c r="BL1298" s="17" t="s">
        <v>242</v>
      </c>
      <c r="BM1298" s="211" t="s">
        <v>2103</v>
      </c>
    </row>
    <row r="1299" spans="1:47" s="2" customFormat="1" ht="12">
      <c r="A1299" s="38"/>
      <c r="B1299" s="39"/>
      <c r="C1299" s="40"/>
      <c r="D1299" s="213" t="s">
        <v>153</v>
      </c>
      <c r="E1299" s="40"/>
      <c r="F1299" s="214" t="s">
        <v>2104</v>
      </c>
      <c r="G1299" s="40"/>
      <c r="H1299" s="40"/>
      <c r="I1299" s="215"/>
      <c r="J1299" s="40"/>
      <c r="K1299" s="40"/>
      <c r="L1299" s="44"/>
      <c r="M1299" s="216"/>
      <c r="N1299" s="217"/>
      <c r="O1299" s="84"/>
      <c r="P1299" s="84"/>
      <c r="Q1299" s="84"/>
      <c r="R1299" s="84"/>
      <c r="S1299" s="84"/>
      <c r="T1299" s="85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T1299" s="17" t="s">
        <v>153</v>
      </c>
      <c r="AU1299" s="17" t="s">
        <v>78</v>
      </c>
    </row>
    <row r="1300" spans="1:47" s="2" customFormat="1" ht="12">
      <c r="A1300" s="38"/>
      <c r="B1300" s="39"/>
      <c r="C1300" s="40"/>
      <c r="D1300" s="218" t="s">
        <v>155</v>
      </c>
      <c r="E1300" s="40"/>
      <c r="F1300" s="219" t="s">
        <v>2105</v>
      </c>
      <c r="G1300" s="40"/>
      <c r="H1300" s="40"/>
      <c r="I1300" s="215"/>
      <c r="J1300" s="40"/>
      <c r="K1300" s="40"/>
      <c r="L1300" s="44"/>
      <c r="M1300" s="216"/>
      <c r="N1300" s="217"/>
      <c r="O1300" s="84"/>
      <c r="P1300" s="84"/>
      <c r="Q1300" s="84"/>
      <c r="R1300" s="84"/>
      <c r="S1300" s="84"/>
      <c r="T1300" s="85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T1300" s="17" t="s">
        <v>155</v>
      </c>
      <c r="AU1300" s="17" t="s">
        <v>78</v>
      </c>
    </row>
    <row r="1301" spans="1:65" s="2" customFormat="1" ht="24.15" customHeight="1">
      <c r="A1301" s="38"/>
      <c r="B1301" s="39"/>
      <c r="C1301" s="200" t="s">
        <v>2106</v>
      </c>
      <c r="D1301" s="200" t="s">
        <v>147</v>
      </c>
      <c r="E1301" s="201" t="s">
        <v>2107</v>
      </c>
      <c r="F1301" s="202" t="s">
        <v>2108</v>
      </c>
      <c r="G1301" s="203" t="s">
        <v>162</v>
      </c>
      <c r="H1301" s="204">
        <v>86.936</v>
      </c>
      <c r="I1301" s="205"/>
      <c r="J1301" s="206">
        <f>ROUND(I1301*H1301,2)</f>
        <v>0</v>
      </c>
      <c r="K1301" s="202" t="s">
        <v>151</v>
      </c>
      <c r="L1301" s="44"/>
      <c r="M1301" s="207" t="s">
        <v>19</v>
      </c>
      <c r="N1301" s="208" t="s">
        <v>40</v>
      </c>
      <c r="O1301" s="84"/>
      <c r="P1301" s="209">
        <f>O1301*H1301</f>
        <v>0</v>
      </c>
      <c r="Q1301" s="209">
        <v>0.00013</v>
      </c>
      <c r="R1301" s="209">
        <f>Q1301*H1301</f>
        <v>0.01130168</v>
      </c>
      <c r="S1301" s="209">
        <v>0</v>
      </c>
      <c r="T1301" s="210">
        <f>S1301*H1301</f>
        <v>0</v>
      </c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R1301" s="211" t="s">
        <v>242</v>
      </c>
      <c r="AT1301" s="211" t="s">
        <v>147</v>
      </c>
      <c r="AU1301" s="211" t="s">
        <v>78</v>
      </c>
      <c r="AY1301" s="17" t="s">
        <v>144</v>
      </c>
      <c r="BE1301" s="212">
        <f>IF(N1301="základní",J1301,0)</f>
        <v>0</v>
      </c>
      <c r="BF1301" s="212">
        <f>IF(N1301="snížená",J1301,0)</f>
        <v>0</v>
      </c>
      <c r="BG1301" s="212">
        <f>IF(N1301="zákl. přenesená",J1301,0)</f>
        <v>0</v>
      </c>
      <c r="BH1301" s="212">
        <f>IF(N1301="sníž. přenesená",J1301,0)</f>
        <v>0</v>
      </c>
      <c r="BI1301" s="212">
        <f>IF(N1301="nulová",J1301,0)</f>
        <v>0</v>
      </c>
      <c r="BJ1301" s="17" t="s">
        <v>74</v>
      </c>
      <c r="BK1301" s="212">
        <f>ROUND(I1301*H1301,2)</f>
        <v>0</v>
      </c>
      <c r="BL1301" s="17" t="s">
        <v>242</v>
      </c>
      <c r="BM1301" s="211" t="s">
        <v>2109</v>
      </c>
    </row>
    <row r="1302" spans="1:47" s="2" customFormat="1" ht="12">
      <c r="A1302" s="38"/>
      <c r="B1302" s="39"/>
      <c r="C1302" s="40"/>
      <c r="D1302" s="213" t="s">
        <v>153</v>
      </c>
      <c r="E1302" s="40"/>
      <c r="F1302" s="214" t="s">
        <v>2110</v>
      </c>
      <c r="G1302" s="40"/>
      <c r="H1302" s="40"/>
      <c r="I1302" s="215"/>
      <c r="J1302" s="40"/>
      <c r="K1302" s="40"/>
      <c r="L1302" s="44"/>
      <c r="M1302" s="216"/>
      <c r="N1302" s="217"/>
      <c r="O1302" s="84"/>
      <c r="P1302" s="84"/>
      <c r="Q1302" s="84"/>
      <c r="R1302" s="84"/>
      <c r="S1302" s="84"/>
      <c r="T1302" s="85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T1302" s="17" t="s">
        <v>153</v>
      </c>
      <c r="AU1302" s="17" t="s">
        <v>78</v>
      </c>
    </row>
    <row r="1303" spans="1:47" s="2" customFormat="1" ht="12">
      <c r="A1303" s="38"/>
      <c r="B1303" s="39"/>
      <c r="C1303" s="40"/>
      <c r="D1303" s="218" t="s">
        <v>155</v>
      </c>
      <c r="E1303" s="40"/>
      <c r="F1303" s="219" t="s">
        <v>2111</v>
      </c>
      <c r="G1303" s="40"/>
      <c r="H1303" s="40"/>
      <c r="I1303" s="215"/>
      <c r="J1303" s="40"/>
      <c r="K1303" s="40"/>
      <c r="L1303" s="44"/>
      <c r="M1303" s="216"/>
      <c r="N1303" s="217"/>
      <c r="O1303" s="84"/>
      <c r="P1303" s="84"/>
      <c r="Q1303" s="84"/>
      <c r="R1303" s="84"/>
      <c r="S1303" s="84"/>
      <c r="T1303" s="85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T1303" s="17" t="s">
        <v>155</v>
      </c>
      <c r="AU1303" s="17" t="s">
        <v>78</v>
      </c>
    </row>
    <row r="1304" spans="1:65" s="2" customFormat="1" ht="24.15" customHeight="1">
      <c r="A1304" s="38"/>
      <c r="B1304" s="39"/>
      <c r="C1304" s="200" t="s">
        <v>2112</v>
      </c>
      <c r="D1304" s="200" t="s">
        <v>147</v>
      </c>
      <c r="E1304" s="201" t="s">
        <v>2113</v>
      </c>
      <c r="F1304" s="202" t="s">
        <v>2114</v>
      </c>
      <c r="G1304" s="203" t="s">
        <v>162</v>
      </c>
      <c r="H1304" s="204">
        <v>86.936</v>
      </c>
      <c r="I1304" s="205"/>
      <c r="J1304" s="206">
        <f>ROUND(I1304*H1304,2)</f>
        <v>0</v>
      </c>
      <c r="K1304" s="202" t="s">
        <v>151</v>
      </c>
      <c r="L1304" s="44"/>
      <c r="M1304" s="207" t="s">
        <v>19</v>
      </c>
      <c r="N1304" s="208" t="s">
        <v>40</v>
      </c>
      <c r="O1304" s="84"/>
      <c r="P1304" s="209">
        <f>O1304*H1304</f>
        <v>0</v>
      </c>
      <c r="Q1304" s="209">
        <v>0.00012305</v>
      </c>
      <c r="R1304" s="209">
        <f>Q1304*H1304</f>
        <v>0.010697474800000002</v>
      </c>
      <c r="S1304" s="209">
        <v>0</v>
      </c>
      <c r="T1304" s="210">
        <f>S1304*H1304</f>
        <v>0</v>
      </c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R1304" s="211" t="s">
        <v>242</v>
      </c>
      <c r="AT1304" s="211" t="s">
        <v>147</v>
      </c>
      <c r="AU1304" s="211" t="s">
        <v>78</v>
      </c>
      <c r="AY1304" s="17" t="s">
        <v>144</v>
      </c>
      <c r="BE1304" s="212">
        <f>IF(N1304="základní",J1304,0)</f>
        <v>0</v>
      </c>
      <c r="BF1304" s="212">
        <f>IF(N1304="snížená",J1304,0)</f>
        <v>0</v>
      </c>
      <c r="BG1304" s="212">
        <f>IF(N1304="zákl. přenesená",J1304,0)</f>
        <v>0</v>
      </c>
      <c r="BH1304" s="212">
        <f>IF(N1304="sníž. přenesená",J1304,0)</f>
        <v>0</v>
      </c>
      <c r="BI1304" s="212">
        <f>IF(N1304="nulová",J1304,0)</f>
        <v>0</v>
      </c>
      <c r="BJ1304" s="17" t="s">
        <v>74</v>
      </c>
      <c r="BK1304" s="212">
        <f>ROUND(I1304*H1304,2)</f>
        <v>0</v>
      </c>
      <c r="BL1304" s="17" t="s">
        <v>242</v>
      </c>
      <c r="BM1304" s="211" t="s">
        <v>2115</v>
      </c>
    </row>
    <row r="1305" spans="1:47" s="2" customFormat="1" ht="12">
      <c r="A1305" s="38"/>
      <c r="B1305" s="39"/>
      <c r="C1305" s="40"/>
      <c r="D1305" s="213" t="s">
        <v>153</v>
      </c>
      <c r="E1305" s="40"/>
      <c r="F1305" s="214" t="s">
        <v>2116</v>
      </c>
      <c r="G1305" s="40"/>
      <c r="H1305" s="40"/>
      <c r="I1305" s="215"/>
      <c r="J1305" s="40"/>
      <c r="K1305" s="40"/>
      <c r="L1305" s="44"/>
      <c r="M1305" s="216"/>
      <c r="N1305" s="217"/>
      <c r="O1305" s="84"/>
      <c r="P1305" s="84"/>
      <c r="Q1305" s="84"/>
      <c r="R1305" s="84"/>
      <c r="S1305" s="84"/>
      <c r="T1305" s="85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T1305" s="17" t="s">
        <v>153</v>
      </c>
      <c r="AU1305" s="17" t="s">
        <v>78</v>
      </c>
    </row>
    <row r="1306" spans="1:47" s="2" customFormat="1" ht="12">
      <c r="A1306" s="38"/>
      <c r="B1306" s="39"/>
      <c r="C1306" s="40"/>
      <c r="D1306" s="218" t="s">
        <v>155</v>
      </c>
      <c r="E1306" s="40"/>
      <c r="F1306" s="219" t="s">
        <v>2117</v>
      </c>
      <c r="G1306" s="40"/>
      <c r="H1306" s="40"/>
      <c r="I1306" s="215"/>
      <c r="J1306" s="40"/>
      <c r="K1306" s="40"/>
      <c r="L1306" s="44"/>
      <c r="M1306" s="216"/>
      <c r="N1306" s="217"/>
      <c r="O1306" s="84"/>
      <c r="P1306" s="84"/>
      <c r="Q1306" s="84"/>
      <c r="R1306" s="84"/>
      <c r="S1306" s="84"/>
      <c r="T1306" s="85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T1306" s="17" t="s">
        <v>155</v>
      </c>
      <c r="AU1306" s="17" t="s">
        <v>78</v>
      </c>
    </row>
    <row r="1307" spans="1:65" s="2" customFormat="1" ht="24.15" customHeight="1">
      <c r="A1307" s="38"/>
      <c r="B1307" s="39"/>
      <c r="C1307" s="200" t="s">
        <v>1392</v>
      </c>
      <c r="D1307" s="200" t="s">
        <v>147</v>
      </c>
      <c r="E1307" s="201" t="s">
        <v>2118</v>
      </c>
      <c r="F1307" s="202" t="s">
        <v>2119</v>
      </c>
      <c r="G1307" s="203" t="s">
        <v>162</v>
      </c>
      <c r="H1307" s="204">
        <v>86.936</v>
      </c>
      <c r="I1307" s="205"/>
      <c r="J1307" s="206">
        <f>ROUND(I1307*H1307,2)</f>
        <v>0</v>
      </c>
      <c r="K1307" s="202" t="s">
        <v>330</v>
      </c>
      <c r="L1307" s="44"/>
      <c r="M1307" s="207" t="s">
        <v>19</v>
      </c>
      <c r="N1307" s="208" t="s">
        <v>40</v>
      </c>
      <c r="O1307" s="84"/>
      <c r="P1307" s="209">
        <f>O1307*H1307</f>
        <v>0</v>
      </c>
      <c r="Q1307" s="209">
        <v>0.0002875</v>
      </c>
      <c r="R1307" s="209">
        <f>Q1307*H1307</f>
        <v>0.0249941</v>
      </c>
      <c r="S1307" s="209">
        <v>0</v>
      </c>
      <c r="T1307" s="210">
        <f>S1307*H1307</f>
        <v>0</v>
      </c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R1307" s="211" t="s">
        <v>242</v>
      </c>
      <c r="AT1307" s="211" t="s">
        <v>147</v>
      </c>
      <c r="AU1307" s="211" t="s">
        <v>78</v>
      </c>
      <c r="AY1307" s="17" t="s">
        <v>144</v>
      </c>
      <c r="BE1307" s="212">
        <f>IF(N1307="základní",J1307,0)</f>
        <v>0</v>
      </c>
      <c r="BF1307" s="212">
        <f>IF(N1307="snížená",J1307,0)</f>
        <v>0</v>
      </c>
      <c r="BG1307" s="212">
        <f>IF(N1307="zákl. přenesená",J1307,0)</f>
        <v>0</v>
      </c>
      <c r="BH1307" s="212">
        <f>IF(N1307="sníž. přenesená",J1307,0)</f>
        <v>0</v>
      </c>
      <c r="BI1307" s="212">
        <f>IF(N1307="nulová",J1307,0)</f>
        <v>0</v>
      </c>
      <c r="BJ1307" s="17" t="s">
        <v>74</v>
      </c>
      <c r="BK1307" s="212">
        <f>ROUND(I1307*H1307,2)</f>
        <v>0</v>
      </c>
      <c r="BL1307" s="17" t="s">
        <v>242</v>
      </c>
      <c r="BM1307" s="211" t="s">
        <v>2120</v>
      </c>
    </row>
    <row r="1308" spans="1:47" s="2" customFormat="1" ht="12">
      <c r="A1308" s="38"/>
      <c r="B1308" s="39"/>
      <c r="C1308" s="40"/>
      <c r="D1308" s="213" t="s">
        <v>153</v>
      </c>
      <c r="E1308" s="40"/>
      <c r="F1308" s="214" t="s">
        <v>2121</v>
      </c>
      <c r="G1308" s="40"/>
      <c r="H1308" s="40"/>
      <c r="I1308" s="215"/>
      <c r="J1308" s="40"/>
      <c r="K1308" s="40"/>
      <c r="L1308" s="44"/>
      <c r="M1308" s="216"/>
      <c r="N1308" s="217"/>
      <c r="O1308" s="84"/>
      <c r="P1308" s="84"/>
      <c r="Q1308" s="84"/>
      <c r="R1308" s="84"/>
      <c r="S1308" s="84"/>
      <c r="T1308" s="85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38"/>
      <c r="AT1308" s="17" t="s">
        <v>153</v>
      </c>
      <c r="AU1308" s="17" t="s">
        <v>78</v>
      </c>
    </row>
    <row r="1309" spans="1:47" s="2" customFormat="1" ht="12">
      <c r="A1309" s="38"/>
      <c r="B1309" s="39"/>
      <c r="C1309" s="40"/>
      <c r="D1309" s="218" t="s">
        <v>155</v>
      </c>
      <c r="E1309" s="40"/>
      <c r="F1309" s="219" t="s">
        <v>2122</v>
      </c>
      <c r="G1309" s="40"/>
      <c r="H1309" s="40"/>
      <c r="I1309" s="215"/>
      <c r="J1309" s="40"/>
      <c r="K1309" s="40"/>
      <c r="L1309" s="44"/>
      <c r="M1309" s="216"/>
      <c r="N1309" s="217"/>
      <c r="O1309" s="84"/>
      <c r="P1309" s="84"/>
      <c r="Q1309" s="84"/>
      <c r="R1309" s="84"/>
      <c r="S1309" s="84"/>
      <c r="T1309" s="85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38"/>
      <c r="AT1309" s="17" t="s">
        <v>155</v>
      </c>
      <c r="AU1309" s="17" t="s">
        <v>78</v>
      </c>
    </row>
    <row r="1310" spans="1:65" s="2" customFormat="1" ht="24.15" customHeight="1">
      <c r="A1310" s="38"/>
      <c r="B1310" s="39"/>
      <c r="C1310" s="200" t="s">
        <v>2123</v>
      </c>
      <c r="D1310" s="200" t="s">
        <v>147</v>
      </c>
      <c r="E1310" s="201" t="s">
        <v>2124</v>
      </c>
      <c r="F1310" s="202" t="s">
        <v>2125</v>
      </c>
      <c r="G1310" s="203" t="s">
        <v>162</v>
      </c>
      <c r="H1310" s="204">
        <v>86.936</v>
      </c>
      <c r="I1310" s="205"/>
      <c r="J1310" s="206">
        <f>ROUND(I1310*H1310,2)</f>
        <v>0</v>
      </c>
      <c r="K1310" s="202" t="s">
        <v>151</v>
      </c>
      <c r="L1310" s="44"/>
      <c r="M1310" s="207" t="s">
        <v>19</v>
      </c>
      <c r="N1310" s="208" t="s">
        <v>40</v>
      </c>
      <c r="O1310" s="84"/>
      <c r="P1310" s="209">
        <f>O1310*H1310</f>
        <v>0</v>
      </c>
      <c r="Q1310" s="209">
        <v>0.00015</v>
      </c>
      <c r="R1310" s="209">
        <f>Q1310*H1310</f>
        <v>0.0130404</v>
      </c>
      <c r="S1310" s="209">
        <v>0</v>
      </c>
      <c r="T1310" s="210">
        <f>S1310*H1310</f>
        <v>0</v>
      </c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R1310" s="211" t="s">
        <v>242</v>
      </c>
      <c r="AT1310" s="211" t="s">
        <v>147</v>
      </c>
      <c r="AU1310" s="211" t="s">
        <v>78</v>
      </c>
      <c r="AY1310" s="17" t="s">
        <v>144</v>
      </c>
      <c r="BE1310" s="212">
        <f>IF(N1310="základní",J1310,0)</f>
        <v>0</v>
      </c>
      <c r="BF1310" s="212">
        <f>IF(N1310="snížená",J1310,0)</f>
        <v>0</v>
      </c>
      <c r="BG1310" s="212">
        <f>IF(N1310="zákl. přenesená",J1310,0)</f>
        <v>0</v>
      </c>
      <c r="BH1310" s="212">
        <f>IF(N1310="sníž. přenesená",J1310,0)</f>
        <v>0</v>
      </c>
      <c r="BI1310" s="212">
        <f>IF(N1310="nulová",J1310,0)</f>
        <v>0</v>
      </c>
      <c r="BJ1310" s="17" t="s">
        <v>74</v>
      </c>
      <c r="BK1310" s="212">
        <f>ROUND(I1310*H1310,2)</f>
        <v>0</v>
      </c>
      <c r="BL1310" s="17" t="s">
        <v>242</v>
      </c>
      <c r="BM1310" s="211" t="s">
        <v>2126</v>
      </c>
    </row>
    <row r="1311" spans="1:47" s="2" customFormat="1" ht="12">
      <c r="A1311" s="38"/>
      <c r="B1311" s="39"/>
      <c r="C1311" s="40"/>
      <c r="D1311" s="213" t="s">
        <v>153</v>
      </c>
      <c r="E1311" s="40"/>
      <c r="F1311" s="214" t="s">
        <v>2127</v>
      </c>
      <c r="G1311" s="40"/>
      <c r="H1311" s="40"/>
      <c r="I1311" s="215"/>
      <c r="J1311" s="40"/>
      <c r="K1311" s="40"/>
      <c r="L1311" s="44"/>
      <c r="M1311" s="216"/>
      <c r="N1311" s="217"/>
      <c r="O1311" s="84"/>
      <c r="P1311" s="84"/>
      <c r="Q1311" s="84"/>
      <c r="R1311" s="84"/>
      <c r="S1311" s="84"/>
      <c r="T1311" s="85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T1311" s="17" t="s">
        <v>153</v>
      </c>
      <c r="AU1311" s="17" t="s">
        <v>78</v>
      </c>
    </row>
    <row r="1312" spans="1:47" s="2" customFormat="1" ht="12">
      <c r="A1312" s="38"/>
      <c r="B1312" s="39"/>
      <c r="C1312" s="40"/>
      <c r="D1312" s="218" t="s">
        <v>155</v>
      </c>
      <c r="E1312" s="40"/>
      <c r="F1312" s="219" t="s">
        <v>2128</v>
      </c>
      <c r="G1312" s="40"/>
      <c r="H1312" s="40"/>
      <c r="I1312" s="215"/>
      <c r="J1312" s="40"/>
      <c r="K1312" s="40"/>
      <c r="L1312" s="44"/>
      <c r="M1312" s="216"/>
      <c r="N1312" s="217"/>
      <c r="O1312" s="84"/>
      <c r="P1312" s="84"/>
      <c r="Q1312" s="84"/>
      <c r="R1312" s="84"/>
      <c r="S1312" s="84"/>
      <c r="T1312" s="85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T1312" s="17" t="s">
        <v>155</v>
      </c>
      <c r="AU1312" s="17" t="s">
        <v>78</v>
      </c>
    </row>
    <row r="1313" spans="1:65" s="2" customFormat="1" ht="24.15" customHeight="1">
      <c r="A1313" s="38"/>
      <c r="B1313" s="39"/>
      <c r="C1313" s="200" t="s">
        <v>1401</v>
      </c>
      <c r="D1313" s="200" t="s">
        <v>147</v>
      </c>
      <c r="E1313" s="201" t="s">
        <v>2113</v>
      </c>
      <c r="F1313" s="202" t="s">
        <v>2114</v>
      </c>
      <c r="G1313" s="203" t="s">
        <v>162</v>
      </c>
      <c r="H1313" s="204">
        <v>173.872</v>
      </c>
      <c r="I1313" s="205"/>
      <c r="J1313" s="206">
        <f>ROUND(I1313*H1313,2)</f>
        <v>0</v>
      </c>
      <c r="K1313" s="202" t="s">
        <v>151</v>
      </c>
      <c r="L1313" s="44"/>
      <c r="M1313" s="207" t="s">
        <v>19</v>
      </c>
      <c r="N1313" s="208" t="s">
        <v>40</v>
      </c>
      <c r="O1313" s="84"/>
      <c r="P1313" s="209">
        <f>O1313*H1313</f>
        <v>0</v>
      </c>
      <c r="Q1313" s="209">
        <v>0.00012</v>
      </c>
      <c r="R1313" s="209">
        <f>Q1313*H1313</f>
        <v>0.020864640000000004</v>
      </c>
      <c r="S1313" s="209">
        <v>0</v>
      </c>
      <c r="T1313" s="210">
        <f>S1313*H1313</f>
        <v>0</v>
      </c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R1313" s="211" t="s">
        <v>242</v>
      </c>
      <c r="AT1313" s="211" t="s">
        <v>147</v>
      </c>
      <c r="AU1313" s="211" t="s">
        <v>78</v>
      </c>
      <c r="AY1313" s="17" t="s">
        <v>144</v>
      </c>
      <c r="BE1313" s="212">
        <f>IF(N1313="základní",J1313,0)</f>
        <v>0</v>
      </c>
      <c r="BF1313" s="212">
        <f>IF(N1313="snížená",J1313,0)</f>
        <v>0</v>
      </c>
      <c r="BG1313" s="212">
        <f>IF(N1313="zákl. přenesená",J1313,0)</f>
        <v>0</v>
      </c>
      <c r="BH1313" s="212">
        <f>IF(N1313="sníž. přenesená",J1313,0)</f>
        <v>0</v>
      </c>
      <c r="BI1313" s="212">
        <f>IF(N1313="nulová",J1313,0)</f>
        <v>0</v>
      </c>
      <c r="BJ1313" s="17" t="s">
        <v>74</v>
      </c>
      <c r="BK1313" s="212">
        <f>ROUND(I1313*H1313,2)</f>
        <v>0</v>
      </c>
      <c r="BL1313" s="17" t="s">
        <v>242</v>
      </c>
      <c r="BM1313" s="211" t="s">
        <v>2129</v>
      </c>
    </row>
    <row r="1314" spans="1:47" s="2" customFormat="1" ht="12">
      <c r="A1314" s="38"/>
      <c r="B1314" s="39"/>
      <c r="C1314" s="40"/>
      <c r="D1314" s="213" t="s">
        <v>153</v>
      </c>
      <c r="E1314" s="40"/>
      <c r="F1314" s="214" t="s">
        <v>2116</v>
      </c>
      <c r="G1314" s="40"/>
      <c r="H1314" s="40"/>
      <c r="I1314" s="215"/>
      <c r="J1314" s="40"/>
      <c r="K1314" s="40"/>
      <c r="L1314" s="44"/>
      <c r="M1314" s="216"/>
      <c r="N1314" s="217"/>
      <c r="O1314" s="84"/>
      <c r="P1314" s="84"/>
      <c r="Q1314" s="84"/>
      <c r="R1314" s="84"/>
      <c r="S1314" s="84"/>
      <c r="T1314" s="85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T1314" s="17" t="s">
        <v>153</v>
      </c>
      <c r="AU1314" s="17" t="s">
        <v>78</v>
      </c>
    </row>
    <row r="1315" spans="1:47" s="2" customFormat="1" ht="12">
      <c r="A1315" s="38"/>
      <c r="B1315" s="39"/>
      <c r="C1315" s="40"/>
      <c r="D1315" s="218" t="s">
        <v>155</v>
      </c>
      <c r="E1315" s="40"/>
      <c r="F1315" s="219" t="s">
        <v>2117</v>
      </c>
      <c r="G1315" s="40"/>
      <c r="H1315" s="40"/>
      <c r="I1315" s="215"/>
      <c r="J1315" s="40"/>
      <c r="K1315" s="40"/>
      <c r="L1315" s="44"/>
      <c r="M1315" s="216"/>
      <c r="N1315" s="217"/>
      <c r="O1315" s="84"/>
      <c r="P1315" s="84"/>
      <c r="Q1315" s="84"/>
      <c r="R1315" s="84"/>
      <c r="S1315" s="84"/>
      <c r="T1315" s="85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38"/>
      <c r="AT1315" s="17" t="s">
        <v>155</v>
      </c>
      <c r="AU1315" s="17" t="s">
        <v>78</v>
      </c>
    </row>
    <row r="1316" spans="1:51" s="13" customFormat="1" ht="12">
      <c r="A1316" s="13"/>
      <c r="B1316" s="220"/>
      <c r="C1316" s="221"/>
      <c r="D1316" s="213" t="s">
        <v>157</v>
      </c>
      <c r="E1316" s="222" t="s">
        <v>19</v>
      </c>
      <c r="F1316" s="223" t="s">
        <v>2130</v>
      </c>
      <c r="G1316" s="221"/>
      <c r="H1316" s="224">
        <v>173.872</v>
      </c>
      <c r="I1316" s="225"/>
      <c r="J1316" s="221"/>
      <c r="K1316" s="221"/>
      <c r="L1316" s="226"/>
      <c r="M1316" s="227"/>
      <c r="N1316" s="228"/>
      <c r="O1316" s="228"/>
      <c r="P1316" s="228"/>
      <c r="Q1316" s="228"/>
      <c r="R1316" s="228"/>
      <c r="S1316" s="228"/>
      <c r="T1316" s="229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0" t="s">
        <v>157</v>
      </c>
      <c r="AU1316" s="230" t="s">
        <v>78</v>
      </c>
      <c r="AV1316" s="13" t="s">
        <v>78</v>
      </c>
      <c r="AW1316" s="13" t="s">
        <v>32</v>
      </c>
      <c r="AX1316" s="13" t="s">
        <v>74</v>
      </c>
      <c r="AY1316" s="230" t="s">
        <v>144</v>
      </c>
    </row>
    <row r="1317" spans="1:65" s="2" customFormat="1" ht="24.15" customHeight="1">
      <c r="A1317" s="38"/>
      <c r="B1317" s="39"/>
      <c r="C1317" s="200" t="s">
        <v>2131</v>
      </c>
      <c r="D1317" s="200" t="s">
        <v>147</v>
      </c>
      <c r="E1317" s="201" t="s">
        <v>2132</v>
      </c>
      <c r="F1317" s="202" t="s">
        <v>2133</v>
      </c>
      <c r="G1317" s="203" t="s">
        <v>162</v>
      </c>
      <c r="H1317" s="204">
        <v>14.004</v>
      </c>
      <c r="I1317" s="205"/>
      <c r="J1317" s="206">
        <f>ROUND(I1317*H1317,2)</f>
        <v>0</v>
      </c>
      <c r="K1317" s="202" t="s">
        <v>151</v>
      </c>
      <c r="L1317" s="44"/>
      <c r="M1317" s="207" t="s">
        <v>19</v>
      </c>
      <c r="N1317" s="208" t="s">
        <v>40</v>
      </c>
      <c r="O1317" s="84"/>
      <c r="P1317" s="209">
        <f>O1317*H1317</f>
        <v>0</v>
      </c>
      <c r="Q1317" s="209">
        <v>7E-05</v>
      </c>
      <c r="R1317" s="209">
        <f>Q1317*H1317</f>
        <v>0.0009802799999999998</v>
      </c>
      <c r="S1317" s="209">
        <v>0</v>
      </c>
      <c r="T1317" s="210">
        <f>S1317*H1317</f>
        <v>0</v>
      </c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38"/>
      <c r="AR1317" s="211" t="s">
        <v>242</v>
      </c>
      <c r="AT1317" s="211" t="s">
        <v>147</v>
      </c>
      <c r="AU1317" s="211" t="s">
        <v>78</v>
      </c>
      <c r="AY1317" s="17" t="s">
        <v>144</v>
      </c>
      <c r="BE1317" s="212">
        <f>IF(N1317="základní",J1317,0)</f>
        <v>0</v>
      </c>
      <c r="BF1317" s="212">
        <f>IF(N1317="snížená",J1317,0)</f>
        <v>0</v>
      </c>
      <c r="BG1317" s="212">
        <f>IF(N1317="zákl. přenesená",J1317,0)</f>
        <v>0</v>
      </c>
      <c r="BH1317" s="212">
        <f>IF(N1317="sníž. přenesená",J1317,0)</f>
        <v>0</v>
      </c>
      <c r="BI1317" s="212">
        <f>IF(N1317="nulová",J1317,0)</f>
        <v>0</v>
      </c>
      <c r="BJ1317" s="17" t="s">
        <v>74</v>
      </c>
      <c r="BK1317" s="212">
        <f>ROUND(I1317*H1317,2)</f>
        <v>0</v>
      </c>
      <c r="BL1317" s="17" t="s">
        <v>242</v>
      </c>
      <c r="BM1317" s="211" t="s">
        <v>2134</v>
      </c>
    </row>
    <row r="1318" spans="1:47" s="2" customFormat="1" ht="12">
      <c r="A1318" s="38"/>
      <c r="B1318" s="39"/>
      <c r="C1318" s="40"/>
      <c r="D1318" s="213" t="s">
        <v>153</v>
      </c>
      <c r="E1318" s="40"/>
      <c r="F1318" s="214" t="s">
        <v>2135</v>
      </c>
      <c r="G1318" s="40"/>
      <c r="H1318" s="40"/>
      <c r="I1318" s="215"/>
      <c r="J1318" s="40"/>
      <c r="K1318" s="40"/>
      <c r="L1318" s="44"/>
      <c r="M1318" s="216"/>
      <c r="N1318" s="217"/>
      <c r="O1318" s="84"/>
      <c r="P1318" s="84"/>
      <c r="Q1318" s="84"/>
      <c r="R1318" s="84"/>
      <c r="S1318" s="84"/>
      <c r="T1318" s="85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38"/>
      <c r="AT1318" s="17" t="s">
        <v>153</v>
      </c>
      <c r="AU1318" s="17" t="s">
        <v>78</v>
      </c>
    </row>
    <row r="1319" spans="1:47" s="2" customFormat="1" ht="12">
      <c r="A1319" s="38"/>
      <c r="B1319" s="39"/>
      <c r="C1319" s="40"/>
      <c r="D1319" s="218" t="s">
        <v>155</v>
      </c>
      <c r="E1319" s="40"/>
      <c r="F1319" s="219" t="s">
        <v>2136</v>
      </c>
      <c r="G1319" s="40"/>
      <c r="H1319" s="40"/>
      <c r="I1319" s="215"/>
      <c r="J1319" s="40"/>
      <c r="K1319" s="40"/>
      <c r="L1319" s="44"/>
      <c r="M1319" s="216"/>
      <c r="N1319" s="217"/>
      <c r="O1319" s="84"/>
      <c r="P1319" s="84"/>
      <c r="Q1319" s="84"/>
      <c r="R1319" s="84"/>
      <c r="S1319" s="84"/>
      <c r="T1319" s="85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T1319" s="17" t="s">
        <v>155</v>
      </c>
      <c r="AU1319" s="17" t="s">
        <v>78</v>
      </c>
    </row>
    <row r="1320" spans="1:51" s="13" customFormat="1" ht="12">
      <c r="A1320" s="13"/>
      <c r="B1320" s="220"/>
      <c r="C1320" s="221"/>
      <c r="D1320" s="213" t="s">
        <v>157</v>
      </c>
      <c r="E1320" s="222" t="s">
        <v>19</v>
      </c>
      <c r="F1320" s="223" t="s">
        <v>2137</v>
      </c>
      <c r="G1320" s="221"/>
      <c r="H1320" s="224">
        <v>14.004</v>
      </c>
      <c r="I1320" s="225"/>
      <c r="J1320" s="221"/>
      <c r="K1320" s="221"/>
      <c r="L1320" s="226"/>
      <c r="M1320" s="227"/>
      <c r="N1320" s="228"/>
      <c r="O1320" s="228"/>
      <c r="P1320" s="228"/>
      <c r="Q1320" s="228"/>
      <c r="R1320" s="228"/>
      <c r="S1320" s="228"/>
      <c r="T1320" s="229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30" t="s">
        <v>157</v>
      </c>
      <c r="AU1320" s="230" t="s">
        <v>78</v>
      </c>
      <c r="AV1320" s="13" t="s">
        <v>78</v>
      </c>
      <c r="AW1320" s="13" t="s">
        <v>32</v>
      </c>
      <c r="AX1320" s="13" t="s">
        <v>69</v>
      </c>
      <c r="AY1320" s="230" t="s">
        <v>144</v>
      </c>
    </row>
    <row r="1321" spans="1:65" s="2" customFormat="1" ht="16.5" customHeight="1">
      <c r="A1321" s="38"/>
      <c r="B1321" s="39"/>
      <c r="C1321" s="200" t="s">
        <v>1404</v>
      </c>
      <c r="D1321" s="200" t="s">
        <v>147</v>
      </c>
      <c r="E1321" s="201" t="s">
        <v>2138</v>
      </c>
      <c r="F1321" s="202" t="s">
        <v>2139</v>
      </c>
      <c r="G1321" s="203" t="s">
        <v>162</v>
      </c>
      <c r="H1321" s="204">
        <v>64.817</v>
      </c>
      <c r="I1321" s="205"/>
      <c r="J1321" s="206">
        <f>ROUND(I1321*H1321,2)</f>
        <v>0</v>
      </c>
      <c r="K1321" s="202" t="s">
        <v>151</v>
      </c>
      <c r="L1321" s="44"/>
      <c r="M1321" s="207" t="s">
        <v>19</v>
      </c>
      <c r="N1321" s="208" t="s">
        <v>40</v>
      </c>
      <c r="O1321" s="84"/>
      <c r="P1321" s="209">
        <f>O1321*H1321</f>
        <v>0</v>
      </c>
      <c r="Q1321" s="209">
        <v>0</v>
      </c>
      <c r="R1321" s="209">
        <f>Q1321*H1321</f>
        <v>0</v>
      </c>
      <c r="S1321" s="209">
        <v>0</v>
      </c>
      <c r="T1321" s="210">
        <f>S1321*H1321</f>
        <v>0</v>
      </c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R1321" s="211" t="s">
        <v>242</v>
      </c>
      <c r="AT1321" s="211" t="s">
        <v>147</v>
      </c>
      <c r="AU1321" s="211" t="s">
        <v>78</v>
      </c>
      <c r="AY1321" s="17" t="s">
        <v>144</v>
      </c>
      <c r="BE1321" s="212">
        <f>IF(N1321="základní",J1321,0)</f>
        <v>0</v>
      </c>
      <c r="BF1321" s="212">
        <f>IF(N1321="snížená",J1321,0)</f>
        <v>0</v>
      </c>
      <c r="BG1321" s="212">
        <f>IF(N1321="zákl. přenesená",J1321,0)</f>
        <v>0</v>
      </c>
      <c r="BH1321" s="212">
        <f>IF(N1321="sníž. přenesená",J1321,0)</f>
        <v>0</v>
      </c>
      <c r="BI1321" s="212">
        <f>IF(N1321="nulová",J1321,0)</f>
        <v>0</v>
      </c>
      <c r="BJ1321" s="17" t="s">
        <v>74</v>
      </c>
      <c r="BK1321" s="212">
        <f>ROUND(I1321*H1321,2)</f>
        <v>0</v>
      </c>
      <c r="BL1321" s="17" t="s">
        <v>242</v>
      </c>
      <c r="BM1321" s="211" t="s">
        <v>2140</v>
      </c>
    </row>
    <row r="1322" spans="1:47" s="2" customFormat="1" ht="12">
      <c r="A1322" s="38"/>
      <c r="B1322" s="39"/>
      <c r="C1322" s="40"/>
      <c r="D1322" s="213" t="s">
        <v>153</v>
      </c>
      <c r="E1322" s="40"/>
      <c r="F1322" s="214" t="s">
        <v>2141</v>
      </c>
      <c r="G1322" s="40"/>
      <c r="H1322" s="40"/>
      <c r="I1322" s="215"/>
      <c r="J1322" s="40"/>
      <c r="K1322" s="40"/>
      <c r="L1322" s="44"/>
      <c r="M1322" s="216"/>
      <c r="N1322" s="217"/>
      <c r="O1322" s="84"/>
      <c r="P1322" s="84"/>
      <c r="Q1322" s="84"/>
      <c r="R1322" s="84"/>
      <c r="S1322" s="84"/>
      <c r="T1322" s="85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T1322" s="17" t="s">
        <v>153</v>
      </c>
      <c r="AU1322" s="17" t="s">
        <v>78</v>
      </c>
    </row>
    <row r="1323" spans="1:47" s="2" customFormat="1" ht="12">
      <c r="A1323" s="38"/>
      <c r="B1323" s="39"/>
      <c r="C1323" s="40"/>
      <c r="D1323" s="218" t="s">
        <v>155</v>
      </c>
      <c r="E1323" s="40"/>
      <c r="F1323" s="219" t="s">
        <v>2142</v>
      </c>
      <c r="G1323" s="40"/>
      <c r="H1323" s="40"/>
      <c r="I1323" s="215"/>
      <c r="J1323" s="40"/>
      <c r="K1323" s="40"/>
      <c r="L1323" s="44"/>
      <c r="M1323" s="216"/>
      <c r="N1323" s="217"/>
      <c r="O1323" s="84"/>
      <c r="P1323" s="84"/>
      <c r="Q1323" s="84"/>
      <c r="R1323" s="84"/>
      <c r="S1323" s="84"/>
      <c r="T1323" s="85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T1323" s="17" t="s">
        <v>155</v>
      </c>
      <c r="AU1323" s="17" t="s">
        <v>78</v>
      </c>
    </row>
    <row r="1324" spans="1:51" s="13" customFormat="1" ht="12">
      <c r="A1324" s="13"/>
      <c r="B1324" s="220"/>
      <c r="C1324" s="221"/>
      <c r="D1324" s="213" t="s">
        <v>157</v>
      </c>
      <c r="E1324" s="222" t="s">
        <v>19</v>
      </c>
      <c r="F1324" s="223" t="s">
        <v>2143</v>
      </c>
      <c r="G1324" s="221"/>
      <c r="H1324" s="224">
        <v>34.047</v>
      </c>
      <c r="I1324" s="225"/>
      <c r="J1324" s="221"/>
      <c r="K1324" s="221"/>
      <c r="L1324" s="226"/>
      <c r="M1324" s="227"/>
      <c r="N1324" s="228"/>
      <c r="O1324" s="228"/>
      <c r="P1324" s="228"/>
      <c r="Q1324" s="228"/>
      <c r="R1324" s="228"/>
      <c r="S1324" s="228"/>
      <c r="T1324" s="229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0" t="s">
        <v>157</v>
      </c>
      <c r="AU1324" s="230" t="s">
        <v>78</v>
      </c>
      <c r="AV1324" s="13" t="s">
        <v>78</v>
      </c>
      <c r="AW1324" s="13" t="s">
        <v>32</v>
      </c>
      <c r="AX1324" s="13" t="s">
        <v>69</v>
      </c>
      <c r="AY1324" s="230" t="s">
        <v>144</v>
      </c>
    </row>
    <row r="1325" spans="1:51" s="13" customFormat="1" ht="12">
      <c r="A1325" s="13"/>
      <c r="B1325" s="220"/>
      <c r="C1325" s="221"/>
      <c r="D1325" s="213" t="s">
        <v>157</v>
      </c>
      <c r="E1325" s="222" t="s">
        <v>19</v>
      </c>
      <c r="F1325" s="223" t="s">
        <v>2144</v>
      </c>
      <c r="G1325" s="221"/>
      <c r="H1325" s="224">
        <v>10.8</v>
      </c>
      <c r="I1325" s="225"/>
      <c r="J1325" s="221"/>
      <c r="K1325" s="221"/>
      <c r="L1325" s="226"/>
      <c r="M1325" s="227"/>
      <c r="N1325" s="228"/>
      <c r="O1325" s="228"/>
      <c r="P1325" s="228"/>
      <c r="Q1325" s="228"/>
      <c r="R1325" s="228"/>
      <c r="S1325" s="228"/>
      <c r="T1325" s="229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30" t="s">
        <v>157</v>
      </c>
      <c r="AU1325" s="230" t="s">
        <v>78</v>
      </c>
      <c r="AV1325" s="13" t="s">
        <v>78</v>
      </c>
      <c r="AW1325" s="13" t="s">
        <v>32</v>
      </c>
      <c r="AX1325" s="13" t="s">
        <v>69</v>
      </c>
      <c r="AY1325" s="230" t="s">
        <v>144</v>
      </c>
    </row>
    <row r="1326" spans="1:51" s="13" customFormat="1" ht="12">
      <c r="A1326" s="13"/>
      <c r="B1326" s="220"/>
      <c r="C1326" s="221"/>
      <c r="D1326" s="213" t="s">
        <v>157</v>
      </c>
      <c r="E1326" s="222" t="s">
        <v>19</v>
      </c>
      <c r="F1326" s="223" t="s">
        <v>2145</v>
      </c>
      <c r="G1326" s="221"/>
      <c r="H1326" s="224">
        <v>19.9704</v>
      </c>
      <c r="I1326" s="225"/>
      <c r="J1326" s="221"/>
      <c r="K1326" s="221"/>
      <c r="L1326" s="226"/>
      <c r="M1326" s="227"/>
      <c r="N1326" s="228"/>
      <c r="O1326" s="228"/>
      <c r="P1326" s="228"/>
      <c r="Q1326" s="228"/>
      <c r="R1326" s="228"/>
      <c r="S1326" s="228"/>
      <c r="T1326" s="229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30" t="s">
        <v>157</v>
      </c>
      <c r="AU1326" s="230" t="s">
        <v>78</v>
      </c>
      <c r="AV1326" s="13" t="s">
        <v>78</v>
      </c>
      <c r="AW1326" s="13" t="s">
        <v>32</v>
      </c>
      <c r="AX1326" s="13" t="s">
        <v>69</v>
      </c>
      <c r="AY1326" s="230" t="s">
        <v>144</v>
      </c>
    </row>
    <row r="1327" spans="1:65" s="2" customFormat="1" ht="24.15" customHeight="1">
      <c r="A1327" s="38"/>
      <c r="B1327" s="39"/>
      <c r="C1327" s="200" t="s">
        <v>2146</v>
      </c>
      <c r="D1327" s="200" t="s">
        <v>147</v>
      </c>
      <c r="E1327" s="201" t="s">
        <v>2147</v>
      </c>
      <c r="F1327" s="202" t="s">
        <v>2148</v>
      </c>
      <c r="G1327" s="203" t="s">
        <v>162</v>
      </c>
      <c r="H1327" s="204">
        <v>64.817</v>
      </c>
      <c r="I1327" s="205"/>
      <c r="J1327" s="206">
        <f>ROUND(I1327*H1327,2)</f>
        <v>0</v>
      </c>
      <c r="K1327" s="202" t="s">
        <v>151</v>
      </c>
      <c r="L1327" s="44"/>
      <c r="M1327" s="207" t="s">
        <v>19</v>
      </c>
      <c r="N1327" s="208" t="s">
        <v>40</v>
      </c>
      <c r="O1327" s="84"/>
      <c r="P1327" s="209">
        <f>O1327*H1327</f>
        <v>0</v>
      </c>
      <c r="Q1327" s="209">
        <v>6E-05</v>
      </c>
      <c r="R1327" s="209">
        <f>Q1327*H1327</f>
        <v>0.0038890199999999995</v>
      </c>
      <c r="S1327" s="209">
        <v>0</v>
      </c>
      <c r="T1327" s="210">
        <f>S1327*H1327</f>
        <v>0</v>
      </c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38"/>
      <c r="AR1327" s="211" t="s">
        <v>242</v>
      </c>
      <c r="AT1327" s="211" t="s">
        <v>147</v>
      </c>
      <c r="AU1327" s="211" t="s">
        <v>78</v>
      </c>
      <c r="AY1327" s="17" t="s">
        <v>144</v>
      </c>
      <c r="BE1327" s="212">
        <f>IF(N1327="základní",J1327,0)</f>
        <v>0</v>
      </c>
      <c r="BF1327" s="212">
        <f>IF(N1327="snížená",J1327,0)</f>
        <v>0</v>
      </c>
      <c r="BG1327" s="212">
        <f>IF(N1327="zákl. přenesená",J1327,0)</f>
        <v>0</v>
      </c>
      <c r="BH1327" s="212">
        <f>IF(N1327="sníž. přenesená",J1327,0)</f>
        <v>0</v>
      </c>
      <c r="BI1327" s="212">
        <f>IF(N1327="nulová",J1327,0)</f>
        <v>0</v>
      </c>
      <c r="BJ1327" s="17" t="s">
        <v>74</v>
      </c>
      <c r="BK1327" s="212">
        <f>ROUND(I1327*H1327,2)</f>
        <v>0</v>
      </c>
      <c r="BL1327" s="17" t="s">
        <v>242</v>
      </c>
      <c r="BM1327" s="211" t="s">
        <v>2149</v>
      </c>
    </row>
    <row r="1328" spans="1:47" s="2" customFormat="1" ht="12">
      <c r="A1328" s="38"/>
      <c r="B1328" s="39"/>
      <c r="C1328" s="40"/>
      <c r="D1328" s="213" t="s">
        <v>153</v>
      </c>
      <c r="E1328" s="40"/>
      <c r="F1328" s="214" t="s">
        <v>2150</v>
      </c>
      <c r="G1328" s="40"/>
      <c r="H1328" s="40"/>
      <c r="I1328" s="215"/>
      <c r="J1328" s="40"/>
      <c r="K1328" s="40"/>
      <c r="L1328" s="44"/>
      <c r="M1328" s="216"/>
      <c r="N1328" s="217"/>
      <c r="O1328" s="84"/>
      <c r="P1328" s="84"/>
      <c r="Q1328" s="84"/>
      <c r="R1328" s="84"/>
      <c r="S1328" s="84"/>
      <c r="T1328" s="85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T1328" s="17" t="s">
        <v>153</v>
      </c>
      <c r="AU1328" s="17" t="s">
        <v>78</v>
      </c>
    </row>
    <row r="1329" spans="1:47" s="2" customFormat="1" ht="12">
      <c r="A1329" s="38"/>
      <c r="B1329" s="39"/>
      <c r="C1329" s="40"/>
      <c r="D1329" s="218" t="s">
        <v>155</v>
      </c>
      <c r="E1329" s="40"/>
      <c r="F1329" s="219" t="s">
        <v>2151</v>
      </c>
      <c r="G1329" s="40"/>
      <c r="H1329" s="40"/>
      <c r="I1329" s="215"/>
      <c r="J1329" s="40"/>
      <c r="K1329" s="40"/>
      <c r="L1329" s="44"/>
      <c r="M1329" s="216"/>
      <c r="N1329" s="217"/>
      <c r="O1329" s="84"/>
      <c r="P1329" s="84"/>
      <c r="Q1329" s="84"/>
      <c r="R1329" s="84"/>
      <c r="S1329" s="84"/>
      <c r="T1329" s="85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T1329" s="17" t="s">
        <v>155</v>
      </c>
      <c r="AU1329" s="17" t="s">
        <v>78</v>
      </c>
    </row>
    <row r="1330" spans="1:65" s="2" customFormat="1" ht="24.15" customHeight="1">
      <c r="A1330" s="38"/>
      <c r="B1330" s="39"/>
      <c r="C1330" s="200" t="s">
        <v>1408</v>
      </c>
      <c r="D1330" s="200" t="s">
        <v>147</v>
      </c>
      <c r="E1330" s="201" t="s">
        <v>2152</v>
      </c>
      <c r="F1330" s="202" t="s">
        <v>2153</v>
      </c>
      <c r="G1330" s="203" t="s">
        <v>162</v>
      </c>
      <c r="H1330" s="204">
        <v>64.817</v>
      </c>
      <c r="I1330" s="205"/>
      <c r="J1330" s="206">
        <f>ROUND(I1330*H1330,2)</f>
        <v>0</v>
      </c>
      <c r="K1330" s="202" t="s">
        <v>151</v>
      </c>
      <c r="L1330" s="44"/>
      <c r="M1330" s="207" t="s">
        <v>19</v>
      </c>
      <c r="N1330" s="208" t="s">
        <v>40</v>
      </c>
      <c r="O1330" s="84"/>
      <c r="P1330" s="209">
        <f>O1330*H1330</f>
        <v>0</v>
      </c>
      <c r="Q1330" s="209">
        <v>0.00014</v>
      </c>
      <c r="R1330" s="209">
        <f>Q1330*H1330</f>
        <v>0.009074379999999998</v>
      </c>
      <c r="S1330" s="209">
        <v>0</v>
      </c>
      <c r="T1330" s="210">
        <f>S1330*H1330</f>
        <v>0</v>
      </c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R1330" s="211" t="s">
        <v>242</v>
      </c>
      <c r="AT1330" s="211" t="s">
        <v>147</v>
      </c>
      <c r="AU1330" s="211" t="s">
        <v>78</v>
      </c>
      <c r="AY1330" s="17" t="s">
        <v>144</v>
      </c>
      <c r="BE1330" s="212">
        <f>IF(N1330="základní",J1330,0)</f>
        <v>0</v>
      </c>
      <c r="BF1330" s="212">
        <f>IF(N1330="snížená",J1330,0)</f>
        <v>0</v>
      </c>
      <c r="BG1330" s="212">
        <f>IF(N1330="zákl. přenesená",J1330,0)</f>
        <v>0</v>
      </c>
      <c r="BH1330" s="212">
        <f>IF(N1330="sníž. přenesená",J1330,0)</f>
        <v>0</v>
      </c>
      <c r="BI1330" s="212">
        <f>IF(N1330="nulová",J1330,0)</f>
        <v>0</v>
      </c>
      <c r="BJ1330" s="17" t="s">
        <v>74</v>
      </c>
      <c r="BK1330" s="212">
        <f>ROUND(I1330*H1330,2)</f>
        <v>0</v>
      </c>
      <c r="BL1330" s="17" t="s">
        <v>242</v>
      </c>
      <c r="BM1330" s="211" t="s">
        <v>2154</v>
      </c>
    </row>
    <row r="1331" spans="1:47" s="2" customFormat="1" ht="12">
      <c r="A1331" s="38"/>
      <c r="B1331" s="39"/>
      <c r="C1331" s="40"/>
      <c r="D1331" s="213" t="s">
        <v>153</v>
      </c>
      <c r="E1331" s="40"/>
      <c r="F1331" s="214" t="s">
        <v>2155</v>
      </c>
      <c r="G1331" s="40"/>
      <c r="H1331" s="40"/>
      <c r="I1331" s="215"/>
      <c r="J1331" s="40"/>
      <c r="K1331" s="40"/>
      <c r="L1331" s="44"/>
      <c r="M1331" s="216"/>
      <c r="N1331" s="217"/>
      <c r="O1331" s="84"/>
      <c r="P1331" s="84"/>
      <c r="Q1331" s="84"/>
      <c r="R1331" s="84"/>
      <c r="S1331" s="84"/>
      <c r="T1331" s="85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38"/>
      <c r="AT1331" s="17" t="s">
        <v>153</v>
      </c>
      <c r="AU1331" s="17" t="s">
        <v>78</v>
      </c>
    </row>
    <row r="1332" spans="1:47" s="2" customFormat="1" ht="12">
      <c r="A1332" s="38"/>
      <c r="B1332" s="39"/>
      <c r="C1332" s="40"/>
      <c r="D1332" s="218" t="s">
        <v>155</v>
      </c>
      <c r="E1332" s="40"/>
      <c r="F1332" s="219" t="s">
        <v>2156</v>
      </c>
      <c r="G1332" s="40"/>
      <c r="H1332" s="40"/>
      <c r="I1332" s="215"/>
      <c r="J1332" s="40"/>
      <c r="K1332" s="40"/>
      <c r="L1332" s="44"/>
      <c r="M1332" s="216"/>
      <c r="N1332" s="217"/>
      <c r="O1332" s="84"/>
      <c r="P1332" s="84"/>
      <c r="Q1332" s="84"/>
      <c r="R1332" s="84"/>
      <c r="S1332" s="84"/>
      <c r="T1332" s="85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T1332" s="17" t="s">
        <v>155</v>
      </c>
      <c r="AU1332" s="17" t="s">
        <v>78</v>
      </c>
    </row>
    <row r="1333" spans="1:65" s="2" customFormat="1" ht="24.15" customHeight="1">
      <c r="A1333" s="38"/>
      <c r="B1333" s="39"/>
      <c r="C1333" s="200" t="s">
        <v>2157</v>
      </c>
      <c r="D1333" s="200" t="s">
        <v>147</v>
      </c>
      <c r="E1333" s="201" t="s">
        <v>2158</v>
      </c>
      <c r="F1333" s="202" t="s">
        <v>2159</v>
      </c>
      <c r="G1333" s="203" t="s">
        <v>162</v>
      </c>
      <c r="H1333" s="204">
        <v>78.821</v>
      </c>
      <c r="I1333" s="205"/>
      <c r="J1333" s="206">
        <f>ROUND(I1333*H1333,2)</f>
        <v>0</v>
      </c>
      <c r="K1333" s="202" t="s">
        <v>151</v>
      </c>
      <c r="L1333" s="44"/>
      <c r="M1333" s="207" t="s">
        <v>19</v>
      </c>
      <c r="N1333" s="208" t="s">
        <v>40</v>
      </c>
      <c r="O1333" s="84"/>
      <c r="P1333" s="209">
        <f>O1333*H1333</f>
        <v>0</v>
      </c>
      <c r="Q1333" s="209">
        <v>0.00012</v>
      </c>
      <c r="R1333" s="209">
        <f>Q1333*H1333</f>
        <v>0.00945852</v>
      </c>
      <c r="S1333" s="209">
        <v>0</v>
      </c>
      <c r="T1333" s="210">
        <f>S1333*H1333</f>
        <v>0</v>
      </c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R1333" s="211" t="s">
        <v>242</v>
      </c>
      <c r="AT1333" s="211" t="s">
        <v>147</v>
      </c>
      <c r="AU1333" s="211" t="s">
        <v>78</v>
      </c>
      <c r="AY1333" s="17" t="s">
        <v>144</v>
      </c>
      <c r="BE1333" s="212">
        <f>IF(N1333="základní",J1333,0)</f>
        <v>0</v>
      </c>
      <c r="BF1333" s="212">
        <f>IF(N1333="snížená",J1333,0)</f>
        <v>0</v>
      </c>
      <c r="BG1333" s="212">
        <f>IF(N1333="zákl. přenesená",J1333,0)</f>
        <v>0</v>
      </c>
      <c r="BH1333" s="212">
        <f>IF(N1333="sníž. přenesená",J1333,0)</f>
        <v>0</v>
      </c>
      <c r="BI1333" s="212">
        <f>IF(N1333="nulová",J1333,0)</f>
        <v>0</v>
      </c>
      <c r="BJ1333" s="17" t="s">
        <v>74</v>
      </c>
      <c r="BK1333" s="212">
        <f>ROUND(I1333*H1333,2)</f>
        <v>0</v>
      </c>
      <c r="BL1333" s="17" t="s">
        <v>242</v>
      </c>
      <c r="BM1333" s="211" t="s">
        <v>2160</v>
      </c>
    </row>
    <row r="1334" spans="1:47" s="2" customFormat="1" ht="12">
      <c r="A1334" s="38"/>
      <c r="B1334" s="39"/>
      <c r="C1334" s="40"/>
      <c r="D1334" s="213" t="s">
        <v>153</v>
      </c>
      <c r="E1334" s="40"/>
      <c r="F1334" s="214" t="s">
        <v>2161</v>
      </c>
      <c r="G1334" s="40"/>
      <c r="H1334" s="40"/>
      <c r="I1334" s="215"/>
      <c r="J1334" s="40"/>
      <c r="K1334" s="40"/>
      <c r="L1334" s="44"/>
      <c r="M1334" s="216"/>
      <c r="N1334" s="217"/>
      <c r="O1334" s="84"/>
      <c r="P1334" s="84"/>
      <c r="Q1334" s="84"/>
      <c r="R1334" s="84"/>
      <c r="S1334" s="84"/>
      <c r="T1334" s="85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38"/>
      <c r="AT1334" s="17" t="s">
        <v>153</v>
      </c>
      <c r="AU1334" s="17" t="s">
        <v>78</v>
      </c>
    </row>
    <row r="1335" spans="1:47" s="2" customFormat="1" ht="12">
      <c r="A1335" s="38"/>
      <c r="B1335" s="39"/>
      <c r="C1335" s="40"/>
      <c r="D1335" s="218" t="s">
        <v>155</v>
      </c>
      <c r="E1335" s="40"/>
      <c r="F1335" s="219" t="s">
        <v>2162</v>
      </c>
      <c r="G1335" s="40"/>
      <c r="H1335" s="40"/>
      <c r="I1335" s="215"/>
      <c r="J1335" s="40"/>
      <c r="K1335" s="40"/>
      <c r="L1335" s="44"/>
      <c r="M1335" s="216"/>
      <c r="N1335" s="217"/>
      <c r="O1335" s="84"/>
      <c r="P1335" s="84"/>
      <c r="Q1335" s="84"/>
      <c r="R1335" s="84"/>
      <c r="S1335" s="84"/>
      <c r="T1335" s="85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38"/>
      <c r="AT1335" s="17" t="s">
        <v>155</v>
      </c>
      <c r="AU1335" s="17" t="s">
        <v>78</v>
      </c>
    </row>
    <row r="1336" spans="1:51" s="13" customFormat="1" ht="12">
      <c r="A1336" s="13"/>
      <c r="B1336" s="220"/>
      <c r="C1336" s="221"/>
      <c r="D1336" s="213" t="s">
        <v>157</v>
      </c>
      <c r="E1336" s="222" t="s">
        <v>19</v>
      </c>
      <c r="F1336" s="223" t="s">
        <v>2137</v>
      </c>
      <c r="G1336" s="221"/>
      <c r="H1336" s="224">
        <v>14.004</v>
      </c>
      <c r="I1336" s="225"/>
      <c r="J1336" s="221"/>
      <c r="K1336" s="221"/>
      <c r="L1336" s="226"/>
      <c r="M1336" s="227"/>
      <c r="N1336" s="228"/>
      <c r="O1336" s="228"/>
      <c r="P1336" s="228"/>
      <c r="Q1336" s="228"/>
      <c r="R1336" s="228"/>
      <c r="S1336" s="228"/>
      <c r="T1336" s="229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0" t="s">
        <v>157</v>
      </c>
      <c r="AU1336" s="230" t="s">
        <v>78</v>
      </c>
      <c r="AV1336" s="13" t="s">
        <v>78</v>
      </c>
      <c r="AW1336" s="13" t="s">
        <v>32</v>
      </c>
      <c r="AX1336" s="13" t="s">
        <v>69</v>
      </c>
      <c r="AY1336" s="230" t="s">
        <v>144</v>
      </c>
    </row>
    <row r="1337" spans="1:51" s="13" customFormat="1" ht="12">
      <c r="A1337" s="13"/>
      <c r="B1337" s="220"/>
      <c r="C1337" s="221"/>
      <c r="D1337" s="213" t="s">
        <v>157</v>
      </c>
      <c r="E1337" s="222" t="s">
        <v>19</v>
      </c>
      <c r="F1337" s="223" t="s">
        <v>2143</v>
      </c>
      <c r="G1337" s="221"/>
      <c r="H1337" s="224">
        <v>34.047</v>
      </c>
      <c r="I1337" s="225"/>
      <c r="J1337" s="221"/>
      <c r="K1337" s="221"/>
      <c r="L1337" s="226"/>
      <c r="M1337" s="227"/>
      <c r="N1337" s="228"/>
      <c r="O1337" s="228"/>
      <c r="P1337" s="228"/>
      <c r="Q1337" s="228"/>
      <c r="R1337" s="228"/>
      <c r="S1337" s="228"/>
      <c r="T1337" s="229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30" t="s">
        <v>157</v>
      </c>
      <c r="AU1337" s="230" t="s">
        <v>78</v>
      </c>
      <c r="AV1337" s="13" t="s">
        <v>78</v>
      </c>
      <c r="AW1337" s="13" t="s">
        <v>32</v>
      </c>
      <c r="AX1337" s="13" t="s">
        <v>69</v>
      </c>
      <c r="AY1337" s="230" t="s">
        <v>144</v>
      </c>
    </row>
    <row r="1338" spans="1:51" s="13" customFormat="1" ht="12">
      <c r="A1338" s="13"/>
      <c r="B1338" s="220"/>
      <c r="C1338" s="221"/>
      <c r="D1338" s="213" t="s">
        <v>157</v>
      </c>
      <c r="E1338" s="222" t="s">
        <v>19</v>
      </c>
      <c r="F1338" s="223" t="s">
        <v>2144</v>
      </c>
      <c r="G1338" s="221"/>
      <c r="H1338" s="224">
        <v>10.8</v>
      </c>
      <c r="I1338" s="225"/>
      <c r="J1338" s="221"/>
      <c r="K1338" s="221"/>
      <c r="L1338" s="226"/>
      <c r="M1338" s="227"/>
      <c r="N1338" s="228"/>
      <c r="O1338" s="228"/>
      <c r="P1338" s="228"/>
      <c r="Q1338" s="228"/>
      <c r="R1338" s="228"/>
      <c r="S1338" s="228"/>
      <c r="T1338" s="229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30" t="s">
        <v>157</v>
      </c>
      <c r="AU1338" s="230" t="s">
        <v>78</v>
      </c>
      <c r="AV1338" s="13" t="s">
        <v>78</v>
      </c>
      <c r="AW1338" s="13" t="s">
        <v>32</v>
      </c>
      <c r="AX1338" s="13" t="s">
        <v>69</v>
      </c>
      <c r="AY1338" s="230" t="s">
        <v>144</v>
      </c>
    </row>
    <row r="1339" spans="1:51" s="13" customFormat="1" ht="12">
      <c r="A1339" s="13"/>
      <c r="B1339" s="220"/>
      <c r="C1339" s="221"/>
      <c r="D1339" s="213" t="s">
        <v>157</v>
      </c>
      <c r="E1339" s="222" t="s">
        <v>19</v>
      </c>
      <c r="F1339" s="223" t="s">
        <v>2145</v>
      </c>
      <c r="G1339" s="221"/>
      <c r="H1339" s="224">
        <v>19.9704</v>
      </c>
      <c r="I1339" s="225"/>
      <c r="J1339" s="221"/>
      <c r="K1339" s="221"/>
      <c r="L1339" s="226"/>
      <c r="M1339" s="227"/>
      <c r="N1339" s="228"/>
      <c r="O1339" s="228"/>
      <c r="P1339" s="228"/>
      <c r="Q1339" s="228"/>
      <c r="R1339" s="228"/>
      <c r="S1339" s="228"/>
      <c r="T1339" s="229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30" t="s">
        <v>157</v>
      </c>
      <c r="AU1339" s="230" t="s">
        <v>78</v>
      </c>
      <c r="AV1339" s="13" t="s">
        <v>78</v>
      </c>
      <c r="AW1339" s="13" t="s">
        <v>32</v>
      </c>
      <c r="AX1339" s="13" t="s">
        <v>69</v>
      </c>
      <c r="AY1339" s="230" t="s">
        <v>144</v>
      </c>
    </row>
    <row r="1340" spans="1:65" s="2" customFormat="1" ht="24.15" customHeight="1">
      <c r="A1340" s="38"/>
      <c r="B1340" s="39"/>
      <c r="C1340" s="200" t="s">
        <v>1411</v>
      </c>
      <c r="D1340" s="200" t="s">
        <v>147</v>
      </c>
      <c r="E1340" s="201" t="s">
        <v>2163</v>
      </c>
      <c r="F1340" s="202" t="s">
        <v>2164</v>
      </c>
      <c r="G1340" s="203" t="s">
        <v>162</v>
      </c>
      <c r="H1340" s="204">
        <v>78.821</v>
      </c>
      <c r="I1340" s="205"/>
      <c r="J1340" s="206">
        <f>ROUND(I1340*H1340,2)</f>
        <v>0</v>
      </c>
      <c r="K1340" s="202" t="s">
        <v>151</v>
      </c>
      <c r="L1340" s="44"/>
      <c r="M1340" s="207" t="s">
        <v>19</v>
      </c>
      <c r="N1340" s="208" t="s">
        <v>40</v>
      </c>
      <c r="O1340" s="84"/>
      <c r="P1340" s="209">
        <f>O1340*H1340</f>
        <v>0</v>
      </c>
      <c r="Q1340" s="209">
        <v>0.00012</v>
      </c>
      <c r="R1340" s="209">
        <f>Q1340*H1340</f>
        <v>0.00945852</v>
      </c>
      <c r="S1340" s="209">
        <v>0</v>
      </c>
      <c r="T1340" s="210">
        <f>S1340*H1340</f>
        <v>0</v>
      </c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R1340" s="211" t="s">
        <v>242</v>
      </c>
      <c r="AT1340" s="211" t="s">
        <v>147</v>
      </c>
      <c r="AU1340" s="211" t="s">
        <v>78</v>
      </c>
      <c r="AY1340" s="17" t="s">
        <v>144</v>
      </c>
      <c r="BE1340" s="212">
        <f>IF(N1340="základní",J1340,0)</f>
        <v>0</v>
      </c>
      <c r="BF1340" s="212">
        <f>IF(N1340="snížená",J1340,0)</f>
        <v>0</v>
      </c>
      <c r="BG1340" s="212">
        <f>IF(N1340="zákl. přenesená",J1340,0)</f>
        <v>0</v>
      </c>
      <c r="BH1340" s="212">
        <f>IF(N1340="sníž. přenesená",J1340,0)</f>
        <v>0</v>
      </c>
      <c r="BI1340" s="212">
        <f>IF(N1340="nulová",J1340,0)</f>
        <v>0</v>
      </c>
      <c r="BJ1340" s="17" t="s">
        <v>74</v>
      </c>
      <c r="BK1340" s="212">
        <f>ROUND(I1340*H1340,2)</f>
        <v>0</v>
      </c>
      <c r="BL1340" s="17" t="s">
        <v>242</v>
      </c>
      <c r="BM1340" s="211" t="s">
        <v>2165</v>
      </c>
    </row>
    <row r="1341" spans="1:47" s="2" customFormat="1" ht="12">
      <c r="A1341" s="38"/>
      <c r="B1341" s="39"/>
      <c r="C1341" s="40"/>
      <c r="D1341" s="213" t="s">
        <v>153</v>
      </c>
      <c r="E1341" s="40"/>
      <c r="F1341" s="214" t="s">
        <v>2166</v>
      </c>
      <c r="G1341" s="40"/>
      <c r="H1341" s="40"/>
      <c r="I1341" s="215"/>
      <c r="J1341" s="40"/>
      <c r="K1341" s="40"/>
      <c r="L1341" s="44"/>
      <c r="M1341" s="216"/>
      <c r="N1341" s="217"/>
      <c r="O1341" s="84"/>
      <c r="P1341" s="84"/>
      <c r="Q1341" s="84"/>
      <c r="R1341" s="84"/>
      <c r="S1341" s="84"/>
      <c r="T1341" s="85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38"/>
      <c r="AT1341" s="17" t="s">
        <v>153</v>
      </c>
      <c r="AU1341" s="17" t="s">
        <v>78</v>
      </c>
    </row>
    <row r="1342" spans="1:47" s="2" customFormat="1" ht="12">
      <c r="A1342" s="38"/>
      <c r="B1342" s="39"/>
      <c r="C1342" s="40"/>
      <c r="D1342" s="218" t="s">
        <v>155</v>
      </c>
      <c r="E1342" s="40"/>
      <c r="F1342" s="219" t="s">
        <v>2167</v>
      </c>
      <c r="G1342" s="40"/>
      <c r="H1342" s="40"/>
      <c r="I1342" s="215"/>
      <c r="J1342" s="40"/>
      <c r="K1342" s="40"/>
      <c r="L1342" s="44"/>
      <c r="M1342" s="216"/>
      <c r="N1342" s="217"/>
      <c r="O1342" s="84"/>
      <c r="P1342" s="84"/>
      <c r="Q1342" s="84"/>
      <c r="R1342" s="84"/>
      <c r="S1342" s="84"/>
      <c r="T1342" s="85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T1342" s="17" t="s">
        <v>155</v>
      </c>
      <c r="AU1342" s="17" t="s">
        <v>78</v>
      </c>
    </row>
    <row r="1343" spans="1:65" s="2" customFormat="1" ht="24.15" customHeight="1">
      <c r="A1343" s="38"/>
      <c r="B1343" s="39"/>
      <c r="C1343" s="200" t="s">
        <v>2168</v>
      </c>
      <c r="D1343" s="200" t="s">
        <v>147</v>
      </c>
      <c r="E1343" s="201" t="s">
        <v>2169</v>
      </c>
      <c r="F1343" s="202" t="s">
        <v>2170</v>
      </c>
      <c r="G1343" s="203" t="s">
        <v>218</v>
      </c>
      <c r="H1343" s="204">
        <v>34.6</v>
      </c>
      <c r="I1343" s="205"/>
      <c r="J1343" s="206">
        <f>ROUND(I1343*H1343,2)</f>
        <v>0</v>
      </c>
      <c r="K1343" s="202" t="s">
        <v>151</v>
      </c>
      <c r="L1343" s="44"/>
      <c r="M1343" s="207" t="s">
        <v>19</v>
      </c>
      <c r="N1343" s="208" t="s">
        <v>40</v>
      </c>
      <c r="O1343" s="84"/>
      <c r="P1343" s="209">
        <f>O1343*H1343</f>
        <v>0</v>
      </c>
      <c r="Q1343" s="209">
        <v>3E-05</v>
      </c>
      <c r="R1343" s="209">
        <f>Q1343*H1343</f>
        <v>0.001038</v>
      </c>
      <c r="S1343" s="209">
        <v>0</v>
      </c>
      <c r="T1343" s="210">
        <f>S1343*H1343</f>
        <v>0</v>
      </c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R1343" s="211" t="s">
        <v>242</v>
      </c>
      <c r="AT1343" s="211" t="s">
        <v>147</v>
      </c>
      <c r="AU1343" s="211" t="s">
        <v>78</v>
      </c>
      <c r="AY1343" s="17" t="s">
        <v>144</v>
      </c>
      <c r="BE1343" s="212">
        <f>IF(N1343="základní",J1343,0)</f>
        <v>0</v>
      </c>
      <c r="BF1343" s="212">
        <f>IF(N1343="snížená",J1343,0)</f>
        <v>0</v>
      </c>
      <c r="BG1343" s="212">
        <f>IF(N1343="zákl. přenesená",J1343,0)</f>
        <v>0</v>
      </c>
      <c r="BH1343" s="212">
        <f>IF(N1343="sníž. přenesená",J1343,0)</f>
        <v>0</v>
      </c>
      <c r="BI1343" s="212">
        <f>IF(N1343="nulová",J1343,0)</f>
        <v>0</v>
      </c>
      <c r="BJ1343" s="17" t="s">
        <v>74</v>
      </c>
      <c r="BK1343" s="212">
        <f>ROUND(I1343*H1343,2)</f>
        <v>0</v>
      </c>
      <c r="BL1343" s="17" t="s">
        <v>242</v>
      </c>
      <c r="BM1343" s="211" t="s">
        <v>2171</v>
      </c>
    </row>
    <row r="1344" spans="1:47" s="2" customFormat="1" ht="12">
      <c r="A1344" s="38"/>
      <c r="B1344" s="39"/>
      <c r="C1344" s="40"/>
      <c r="D1344" s="213" t="s">
        <v>153</v>
      </c>
      <c r="E1344" s="40"/>
      <c r="F1344" s="214" t="s">
        <v>2172</v>
      </c>
      <c r="G1344" s="40"/>
      <c r="H1344" s="40"/>
      <c r="I1344" s="215"/>
      <c r="J1344" s="40"/>
      <c r="K1344" s="40"/>
      <c r="L1344" s="44"/>
      <c r="M1344" s="216"/>
      <c r="N1344" s="217"/>
      <c r="O1344" s="84"/>
      <c r="P1344" s="84"/>
      <c r="Q1344" s="84"/>
      <c r="R1344" s="84"/>
      <c r="S1344" s="84"/>
      <c r="T1344" s="85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T1344" s="17" t="s">
        <v>153</v>
      </c>
      <c r="AU1344" s="17" t="s">
        <v>78</v>
      </c>
    </row>
    <row r="1345" spans="1:47" s="2" customFormat="1" ht="12">
      <c r="A1345" s="38"/>
      <c r="B1345" s="39"/>
      <c r="C1345" s="40"/>
      <c r="D1345" s="218" t="s">
        <v>155</v>
      </c>
      <c r="E1345" s="40"/>
      <c r="F1345" s="219" t="s">
        <v>2173</v>
      </c>
      <c r="G1345" s="40"/>
      <c r="H1345" s="40"/>
      <c r="I1345" s="215"/>
      <c r="J1345" s="40"/>
      <c r="K1345" s="40"/>
      <c r="L1345" s="44"/>
      <c r="M1345" s="216"/>
      <c r="N1345" s="217"/>
      <c r="O1345" s="84"/>
      <c r="P1345" s="84"/>
      <c r="Q1345" s="84"/>
      <c r="R1345" s="84"/>
      <c r="S1345" s="84"/>
      <c r="T1345" s="85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T1345" s="17" t="s">
        <v>155</v>
      </c>
      <c r="AU1345" s="17" t="s">
        <v>78</v>
      </c>
    </row>
    <row r="1346" spans="1:65" s="2" customFormat="1" ht="24.15" customHeight="1">
      <c r="A1346" s="38"/>
      <c r="B1346" s="39"/>
      <c r="C1346" s="200" t="s">
        <v>1415</v>
      </c>
      <c r="D1346" s="200" t="s">
        <v>147</v>
      </c>
      <c r="E1346" s="201" t="s">
        <v>2174</v>
      </c>
      <c r="F1346" s="202" t="s">
        <v>2175</v>
      </c>
      <c r="G1346" s="203" t="s">
        <v>190</v>
      </c>
      <c r="H1346" s="204">
        <v>34.6</v>
      </c>
      <c r="I1346" s="205"/>
      <c r="J1346" s="206">
        <f>ROUND(I1346*H1346,2)</f>
        <v>0</v>
      </c>
      <c r="K1346" s="202" t="s">
        <v>151</v>
      </c>
      <c r="L1346" s="44"/>
      <c r="M1346" s="207" t="s">
        <v>19</v>
      </c>
      <c r="N1346" s="208" t="s">
        <v>40</v>
      </c>
      <c r="O1346" s="84"/>
      <c r="P1346" s="209">
        <f>O1346*H1346</f>
        <v>0</v>
      </c>
      <c r="Q1346" s="209">
        <v>2E-05</v>
      </c>
      <c r="R1346" s="209">
        <f>Q1346*H1346</f>
        <v>0.0006920000000000001</v>
      </c>
      <c r="S1346" s="209">
        <v>0</v>
      </c>
      <c r="T1346" s="210">
        <f>S1346*H1346</f>
        <v>0</v>
      </c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R1346" s="211" t="s">
        <v>242</v>
      </c>
      <c r="AT1346" s="211" t="s">
        <v>147</v>
      </c>
      <c r="AU1346" s="211" t="s">
        <v>78</v>
      </c>
      <c r="AY1346" s="17" t="s">
        <v>144</v>
      </c>
      <c r="BE1346" s="212">
        <f>IF(N1346="základní",J1346,0)</f>
        <v>0</v>
      </c>
      <c r="BF1346" s="212">
        <f>IF(N1346="snížená",J1346,0)</f>
        <v>0</v>
      </c>
      <c r="BG1346" s="212">
        <f>IF(N1346="zákl. přenesená",J1346,0)</f>
        <v>0</v>
      </c>
      <c r="BH1346" s="212">
        <f>IF(N1346="sníž. přenesená",J1346,0)</f>
        <v>0</v>
      </c>
      <c r="BI1346" s="212">
        <f>IF(N1346="nulová",J1346,0)</f>
        <v>0</v>
      </c>
      <c r="BJ1346" s="17" t="s">
        <v>74</v>
      </c>
      <c r="BK1346" s="212">
        <f>ROUND(I1346*H1346,2)</f>
        <v>0</v>
      </c>
      <c r="BL1346" s="17" t="s">
        <v>242</v>
      </c>
      <c r="BM1346" s="211" t="s">
        <v>2176</v>
      </c>
    </row>
    <row r="1347" spans="1:47" s="2" customFormat="1" ht="12">
      <c r="A1347" s="38"/>
      <c r="B1347" s="39"/>
      <c r="C1347" s="40"/>
      <c r="D1347" s="213" t="s">
        <v>153</v>
      </c>
      <c r="E1347" s="40"/>
      <c r="F1347" s="214" t="s">
        <v>2177</v>
      </c>
      <c r="G1347" s="40"/>
      <c r="H1347" s="40"/>
      <c r="I1347" s="215"/>
      <c r="J1347" s="40"/>
      <c r="K1347" s="40"/>
      <c r="L1347" s="44"/>
      <c r="M1347" s="216"/>
      <c r="N1347" s="217"/>
      <c r="O1347" s="84"/>
      <c r="P1347" s="84"/>
      <c r="Q1347" s="84"/>
      <c r="R1347" s="84"/>
      <c r="S1347" s="84"/>
      <c r="T1347" s="85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T1347" s="17" t="s">
        <v>153</v>
      </c>
      <c r="AU1347" s="17" t="s">
        <v>78</v>
      </c>
    </row>
    <row r="1348" spans="1:47" s="2" customFormat="1" ht="12">
      <c r="A1348" s="38"/>
      <c r="B1348" s="39"/>
      <c r="C1348" s="40"/>
      <c r="D1348" s="218" t="s">
        <v>155</v>
      </c>
      <c r="E1348" s="40"/>
      <c r="F1348" s="219" t="s">
        <v>2178</v>
      </c>
      <c r="G1348" s="40"/>
      <c r="H1348" s="40"/>
      <c r="I1348" s="215"/>
      <c r="J1348" s="40"/>
      <c r="K1348" s="40"/>
      <c r="L1348" s="44"/>
      <c r="M1348" s="216"/>
      <c r="N1348" s="217"/>
      <c r="O1348" s="84"/>
      <c r="P1348" s="84"/>
      <c r="Q1348" s="84"/>
      <c r="R1348" s="84"/>
      <c r="S1348" s="84"/>
      <c r="T1348" s="85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T1348" s="17" t="s">
        <v>155</v>
      </c>
      <c r="AU1348" s="17" t="s">
        <v>78</v>
      </c>
    </row>
    <row r="1349" spans="1:65" s="2" customFormat="1" ht="24.15" customHeight="1">
      <c r="A1349" s="38"/>
      <c r="B1349" s="39"/>
      <c r="C1349" s="200" t="s">
        <v>2179</v>
      </c>
      <c r="D1349" s="200" t="s">
        <v>147</v>
      </c>
      <c r="E1349" s="201" t="s">
        <v>2180</v>
      </c>
      <c r="F1349" s="202" t="s">
        <v>2181</v>
      </c>
      <c r="G1349" s="203" t="s">
        <v>190</v>
      </c>
      <c r="H1349" s="204">
        <v>34.6</v>
      </c>
      <c r="I1349" s="205"/>
      <c r="J1349" s="206">
        <f>ROUND(I1349*H1349,2)</f>
        <v>0</v>
      </c>
      <c r="K1349" s="202" t="s">
        <v>151</v>
      </c>
      <c r="L1349" s="44"/>
      <c r="M1349" s="207" t="s">
        <v>19</v>
      </c>
      <c r="N1349" s="208" t="s">
        <v>40</v>
      </c>
      <c r="O1349" s="84"/>
      <c r="P1349" s="209">
        <f>O1349*H1349</f>
        <v>0</v>
      </c>
      <c r="Q1349" s="209">
        <v>2E-05</v>
      </c>
      <c r="R1349" s="209">
        <f>Q1349*H1349</f>
        <v>0.0006920000000000001</v>
      </c>
      <c r="S1349" s="209">
        <v>0</v>
      </c>
      <c r="T1349" s="210">
        <f>S1349*H1349</f>
        <v>0</v>
      </c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R1349" s="211" t="s">
        <v>242</v>
      </c>
      <c r="AT1349" s="211" t="s">
        <v>147</v>
      </c>
      <c r="AU1349" s="211" t="s">
        <v>78</v>
      </c>
      <c r="AY1349" s="17" t="s">
        <v>144</v>
      </c>
      <c r="BE1349" s="212">
        <f>IF(N1349="základní",J1349,0)</f>
        <v>0</v>
      </c>
      <c r="BF1349" s="212">
        <f>IF(N1349="snížená",J1349,0)</f>
        <v>0</v>
      </c>
      <c r="BG1349" s="212">
        <f>IF(N1349="zákl. přenesená",J1349,0)</f>
        <v>0</v>
      </c>
      <c r="BH1349" s="212">
        <f>IF(N1349="sníž. přenesená",J1349,0)</f>
        <v>0</v>
      </c>
      <c r="BI1349" s="212">
        <f>IF(N1349="nulová",J1349,0)</f>
        <v>0</v>
      </c>
      <c r="BJ1349" s="17" t="s">
        <v>74</v>
      </c>
      <c r="BK1349" s="212">
        <f>ROUND(I1349*H1349,2)</f>
        <v>0</v>
      </c>
      <c r="BL1349" s="17" t="s">
        <v>242</v>
      </c>
      <c r="BM1349" s="211" t="s">
        <v>2182</v>
      </c>
    </row>
    <row r="1350" spans="1:47" s="2" customFormat="1" ht="12">
      <c r="A1350" s="38"/>
      <c r="B1350" s="39"/>
      <c r="C1350" s="40"/>
      <c r="D1350" s="213" t="s">
        <v>153</v>
      </c>
      <c r="E1350" s="40"/>
      <c r="F1350" s="214" t="s">
        <v>2183</v>
      </c>
      <c r="G1350" s="40"/>
      <c r="H1350" s="40"/>
      <c r="I1350" s="215"/>
      <c r="J1350" s="40"/>
      <c r="K1350" s="40"/>
      <c r="L1350" s="44"/>
      <c r="M1350" s="216"/>
      <c r="N1350" s="217"/>
      <c r="O1350" s="84"/>
      <c r="P1350" s="84"/>
      <c r="Q1350" s="84"/>
      <c r="R1350" s="84"/>
      <c r="S1350" s="84"/>
      <c r="T1350" s="85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T1350" s="17" t="s">
        <v>153</v>
      </c>
      <c r="AU1350" s="17" t="s">
        <v>78</v>
      </c>
    </row>
    <row r="1351" spans="1:47" s="2" customFormat="1" ht="12">
      <c r="A1351" s="38"/>
      <c r="B1351" s="39"/>
      <c r="C1351" s="40"/>
      <c r="D1351" s="218" t="s">
        <v>155</v>
      </c>
      <c r="E1351" s="40"/>
      <c r="F1351" s="219" t="s">
        <v>2184</v>
      </c>
      <c r="G1351" s="40"/>
      <c r="H1351" s="40"/>
      <c r="I1351" s="215"/>
      <c r="J1351" s="40"/>
      <c r="K1351" s="40"/>
      <c r="L1351" s="44"/>
      <c r="M1351" s="216"/>
      <c r="N1351" s="217"/>
      <c r="O1351" s="84"/>
      <c r="P1351" s="84"/>
      <c r="Q1351" s="84"/>
      <c r="R1351" s="84"/>
      <c r="S1351" s="84"/>
      <c r="T1351" s="85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T1351" s="17" t="s">
        <v>155</v>
      </c>
      <c r="AU1351" s="17" t="s">
        <v>78</v>
      </c>
    </row>
    <row r="1352" spans="1:65" s="2" customFormat="1" ht="16.5" customHeight="1">
      <c r="A1352" s="38"/>
      <c r="B1352" s="39"/>
      <c r="C1352" s="200" t="s">
        <v>1419</v>
      </c>
      <c r="D1352" s="200" t="s">
        <v>147</v>
      </c>
      <c r="E1352" s="201" t="s">
        <v>2185</v>
      </c>
      <c r="F1352" s="202" t="s">
        <v>2186</v>
      </c>
      <c r="G1352" s="203" t="s">
        <v>162</v>
      </c>
      <c r="H1352" s="204">
        <v>89.3</v>
      </c>
      <c r="I1352" s="205"/>
      <c r="J1352" s="206">
        <f>ROUND(I1352*H1352,2)</f>
        <v>0</v>
      </c>
      <c r="K1352" s="202" t="s">
        <v>151</v>
      </c>
      <c r="L1352" s="44"/>
      <c r="M1352" s="207" t="s">
        <v>19</v>
      </c>
      <c r="N1352" s="208" t="s">
        <v>40</v>
      </c>
      <c r="O1352" s="84"/>
      <c r="P1352" s="209">
        <f>O1352*H1352</f>
        <v>0</v>
      </c>
      <c r="Q1352" s="209">
        <v>0</v>
      </c>
      <c r="R1352" s="209">
        <f>Q1352*H1352</f>
        <v>0</v>
      </c>
      <c r="S1352" s="209">
        <v>0</v>
      </c>
      <c r="T1352" s="210">
        <f>S1352*H1352</f>
        <v>0</v>
      </c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R1352" s="211" t="s">
        <v>242</v>
      </c>
      <c r="AT1352" s="211" t="s">
        <v>147</v>
      </c>
      <c r="AU1352" s="211" t="s">
        <v>78</v>
      </c>
      <c r="AY1352" s="17" t="s">
        <v>144</v>
      </c>
      <c r="BE1352" s="212">
        <f>IF(N1352="základní",J1352,0)</f>
        <v>0</v>
      </c>
      <c r="BF1352" s="212">
        <f>IF(N1352="snížená",J1352,0)</f>
        <v>0</v>
      </c>
      <c r="BG1352" s="212">
        <f>IF(N1352="zákl. přenesená",J1352,0)</f>
        <v>0</v>
      </c>
      <c r="BH1352" s="212">
        <f>IF(N1352="sníž. přenesená",J1352,0)</f>
        <v>0</v>
      </c>
      <c r="BI1352" s="212">
        <f>IF(N1352="nulová",J1352,0)</f>
        <v>0</v>
      </c>
      <c r="BJ1352" s="17" t="s">
        <v>74</v>
      </c>
      <c r="BK1352" s="212">
        <f>ROUND(I1352*H1352,2)</f>
        <v>0</v>
      </c>
      <c r="BL1352" s="17" t="s">
        <v>242</v>
      </c>
      <c r="BM1352" s="211" t="s">
        <v>2187</v>
      </c>
    </row>
    <row r="1353" spans="1:47" s="2" customFormat="1" ht="12">
      <c r="A1353" s="38"/>
      <c r="B1353" s="39"/>
      <c r="C1353" s="40"/>
      <c r="D1353" s="213" t="s">
        <v>153</v>
      </c>
      <c r="E1353" s="40"/>
      <c r="F1353" s="214" t="s">
        <v>2186</v>
      </c>
      <c r="G1353" s="40"/>
      <c r="H1353" s="40"/>
      <c r="I1353" s="215"/>
      <c r="J1353" s="40"/>
      <c r="K1353" s="40"/>
      <c r="L1353" s="44"/>
      <c r="M1353" s="216"/>
      <c r="N1353" s="217"/>
      <c r="O1353" s="84"/>
      <c r="P1353" s="84"/>
      <c r="Q1353" s="84"/>
      <c r="R1353" s="84"/>
      <c r="S1353" s="84"/>
      <c r="T1353" s="85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T1353" s="17" t="s">
        <v>153</v>
      </c>
      <c r="AU1353" s="17" t="s">
        <v>78</v>
      </c>
    </row>
    <row r="1354" spans="1:47" s="2" customFormat="1" ht="12">
      <c r="A1354" s="38"/>
      <c r="B1354" s="39"/>
      <c r="C1354" s="40"/>
      <c r="D1354" s="218" t="s">
        <v>155</v>
      </c>
      <c r="E1354" s="40"/>
      <c r="F1354" s="219" t="s">
        <v>2188</v>
      </c>
      <c r="G1354" s="40"/>
      <c r="H1354" s="40"/>
      <c r="I1354" s="215"/>
      <c r="J1354" s="40"/>
      <c r="K1354" s="40"/>
      <c r="L1354" s="44"/>
      <c r="M1354" s="216"/>
      <c r="N1354" s="217"/>
      <c r="O1354" s="84"/>
      <c r="P1354" s="84"/>
      <c r="Q1354" s="84"/>
      <c r="R1354" s="84"/>
      <c r="S1354" s="84"/>
      <c r="T1354" s="85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T1354" s="17" t="s">
        <v>155</v>
      </c>
      <c r="AU1354" s="17" t="s">
        <v>78</v>
      </c>
    </row>
    <row r="1355" spans="1:51" s="15" customFormat="1" ht="12">
      <c r="A1355" s="15"/>
      <c r="B1355" s="253"/>
      <c r="C1355" s="254"/>
      <c r="D1355" s="213" t="s">
        <v>157</v>
      </c>
      <c r="E1355" s="255" t="s">
        <v>19</v>
      </c>
      <c r="F1355" s="256" t="s">
        <v>2189</v>
      </c>
      <c r="G1355" s="254"/>
      <c r="H1355" s="255" t="s">
        <v>19</v>
      </c>
      <c r="I1355" s="257"/>
      <c r="J1355" s="254"/>
      <c r="K1355" s="254"/>
      <c r="L1355" s="258"/>
      <c r="M1355" s="259"/>
      <c r="N1355" s="260"/>
      <c r="O1355" s="260"/>
      <c r="P1355" s="260"/>
      <c r="Q1355" s="260"/>
      <c r="R1355" s="260"/>
      <c r="S1355" s="260"/>
      <c r="T1355" s="261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T1355" s="262" t="s">
        <v>157</v>
      </c>
      <c r="AU1355" s="262" t="s">
        <v>78</v>
      </c>
      <c r="AV1355" s="15" t="s">
        <v>74</v>
      </c>
      <c r="AW1355" s="15" t="s">
        <v>32</v>
      </c>
      <c r="AX1355" s="15" t="s">
        <v>69</v>
      </c>
      <c r="AY1355" s="262" t="s">
        <v>144</v>
      </c>
    </row>
    <row r="1356" spans="1:51" s="13" customFormat="1" ht="12">
      <c r="A1356" s="13"/>
      <c r="B1356" s="220"/>
      <c r="C1356" s="221"/>
      <c r="D1356" s="213" t="s">
        <v>157</v>
      </c>
      <c r="E1356" s="222" t="s">
        <v>19</v>
      </c>
      <c r="F1356" s="223" t="s">
        <v>2190</v>
      </c>
      <c r="G1356" s="221"/>
      <c r="H1356" s="224">
        <v>97.4</v>
      </c>
      <c r="I1356" s="225"/>
      <c r="J1356" s="221"/>
      <c r="K1356" s="221"/>
      <c r="L1356" s="226"/>
      <c r="M1356" s="227"/>
      <c r="N1356" s="228"/>
      <c r="O1356" s="228"/>
      <c r="P1356" s="228"/>
      <c r="Q1356" s="228"/>
      <c r="R1356" s="228"/>
      <c r="S1356" s="228"/>
      <c r="T1356" s="229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30" t="s">
        <v>157</v>
      </c>
      <c r="AU1356" s="230" t="s">
        <v>78</v>
      </c>
      <c r="AV1356" s="13" t="s">
        <v>78</v>
      </c>
      <c r="AW1356" s="13" t="s">
        <v>32</v>
      </c>
      <c r="AX1356" s="13" t="s">
        <v>69</v>
      </c>
      <c r="AY1356" s="230" t="s">
        <v>144</v>
      </c>
    </row>
    <row r="1357" spans="1:51" s="13" customFormat="1" ht="12">
      <c r="A1357" s="13"/>
      <c r="B1357" s="220"/>
      <c r="C1357" s="221"/>
      <c r="D1357" s="213" t="s">
        <v>157</v>
      </c>
      <c r="E1357" s="222" t="s">
        <v>19</v>
      </c>
      <c r="F1357" s="223" t="s">
        <v>2191</v>
      </c>
      <c r="G1357" s="221"/>
      <c r="H1357" s="224">
        <v>3.1</v>
      </c>
      <c r="I1357" s="225"/>
      <c r="J1357" s="221"/>
      <c r="K1357" s="221"/>
      <c r="L1357" s="226"/>
      <c r="M1357" s="227"/>
      <c r="N1357" s="228"/>
      <c r="O1357" s="228"/>
      <c r="P1357" s="228"/>
      <c r="Q1357" s="228"/>
      <c r="R1357" s="228"/>
      <c r="S1357" s="228"/>
      <c r="T1357" s="229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30" t="s">
        <v>157</v>
      </c>
      <c r="AU1357" s="230" t="s">
        <v>78</v>
      </c>
      <c r="AV1357" s="13" t="s">
        <v>78</v>
      </c>
      <c r="AW1357" s="13" t="s">
        <v>32</v>
      </c>
      <c r="AX1357" s="13" t="s">
        <v>69</v>
      </c>
      <c r="AY1357" s="230" t="s">
        <v>144</v>
      </c>
    </row>
    <row r="1358" spans="1:51" s="13" customFormat="1" ht="12">
      <c r="A1358" s="13"/>
      <c r="B1358" s="220"/>
      <c r="C1358" s="221"/>
      <c r="D1358" s="213" t="s">
        <v>157</v>
      </c>
      <c r="E1358" s="222" t="s">
        <v>19</v>
      </c>
      <c r="F1358" s="223" t="s">
        <v>2192</v>
      </c>
      <c r="G1358" s="221"/>
      <c r="H1358" s="224">
        <v>-11.2</v>
      </c>
      <c r="I1358" s="225"/>
      <c r="J1358" s="221"/>
      <c r="K1358" s="221"/>
      <c r="L1358" s="226"/>
      <c r="M1358" s="227"/>
      <c r="N1358" s="228"/>
      <c r="O1358" s="228"/>
      <c r="P1358" s="228"/>
      <c r="Q1358" s="228"/>
      <c r="R1358" s="228"/>
      <c r="S1358" s="228"/>
      <c r="T1358" s="229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30" t="s">
        <v>157</v>
      </c>
      <c r="AU1358" s="230" t="s">
        <v>78</v>
      </c>
      <c r="AV1358" s="13" t="s">
        <v>78</v>
      </c>
      <c r="AW1358" s="13" t="s">
        <v>32</v>
      </c>
      <c r="AX1358" s="13" t="s">
        <v>69</v>
      </c>
      <c r="AY1358" s="230" t="s">
        <v>144</v>
      </c>
    </row>
    <row r="1359" spans="1:65" s="2" customFormat="1" ht="24.15" customHeight="1">
      <c r="A1359" s="38"/>
      <c r="B1359" s="39"/>
      <c r="C1359" s="200" t="s">
        <v>2193</v>
      </c>
      <c r="D1359" s="200" t="s">
        <v>147</v>
      </c>
      <c r="E1359" s="201" t="s">
        <v>2194</v>
      </c>
      <c r="F1359" s="202" t="s">
        <v>2195</v>
      </c>
      <c r="G1359" s="203" t="s">
        <v>162</v>
      </c>
      <c r="H1359" s="204">
        <v>49.92</v>
      </c>
      <c r="I1359" s="205"/>
      <c r="J1359" s="206">
        <f>ROUND(I1359*H1359,2)</f>
        <v>0</v>
      </c>
      <c r="K1359" s="202" t="s">
        <v>151</v>
      </c>
      <c r="L1359" s="44"/>
      <c r="M1359" s="207" t="s">
        <v>19</v>
      </c>
      <c r="N1359" s="208" t="s">
        <v>40</v>
      </c>
      <c r="O1359" s="84"/>
      <c r="P1359" s="209">
        <f>O1359*H1359</f>
        <v>0</v>
      </c>
      <c r="Q1359" s="209">
        <v>0.0001</v>
      </c>
      <c r="R1359" s="209">
        <f>Q1359*H1359</f>
        <v>0.004992000000000001</v>
      </c>
      <c r="S1359" s="209">
        <v>0</v>
      </c>
      <c r="T1359" s="210">
        <f>S1359*H1359</f>
        <v>0</v>
      </c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R1359" s="211" t="s">
        <v>242</v>
      </c>
      <c r="AT1359" s="211" t="s">
        <v>147</v>
      </c>
      <c r="AU1359" s="211" t="s">
        <v>78</v>
      </c>
      <c r="AY1359" s="17" t="s">
        <v>144</v>
      </c>
      <c r="BE1359" s="212">
        <f>IF(N1359="základní",J1359,0)</f>
        <v>0</v>
      </c>
      <c r="BF1359" s="212">
        <f>IF(N1359="snížená",J1359,0)</f>
        <v>0</v>
      </c>
      <c r="BG1359" s="212">
        <f>IF(N1359="zákl. přenesená",J1359,0)</f>
        <v>0</v>
      </c>
      <c r="BH1359" s="212">
        <f>IF(N1359="sníž. přenesená",J1359,0)</f>
        <v>0</v>
      </c>
      <c r="BI1359" s="212">
        <f>IF(N1359="nulová",J1359,0)</f>
        <v>0</v>
      </c>
      <c r="BJ1359" s="17" t="s">
        <v>74</v>
      </c>
      <c r="BK1359" s="212">
        <f>ROUND(I1359*H1359,2)</f>
        <v>0</v>
      </c>
      <c r="BL1359" s="17" t="s">
        <v>242</v>
      </c>
      <c r="BM1359" s="211" t="s">
        <v>2196</v>
      </c>
    </row>
    <row r="1360" spans="1:47" s="2" customFormat="1" ht="12">
      <c r="A1360" s="38"/>
      <c r="B1360" s="39"/>
      <c r="C1360" s="40"/>
      <c r="D1360" s="213" t="s">
        <v>153</v>
      </c>
      <c r="E1360" s="40"/>
      <c r="F1360" s="214" t="s">
        <v>2197</v>
      </c>
      <c r="G1360" s="40"/>
      <c r="H1360" s="40"/>
      <c r="I1360" s="215"/>
      <c r="J1360" s="40"/>
      <c r="K1360" s="40"/>
      <c r="L1360" s="44"/>
      <c r="M1360" s="216"/>
      <c r="N1360" s="217"/>
      <c r="O1360" s="84"/>
      <c r="P1360" s="84"/>
      <c r="Q1360" s="84"/>
      <c r="R1360" s="84"/>
      <c r="S1360" s="84"/>
      <c r="T1360" s="85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T1360" s="17" t="s">
        <v>153</v>
      </c>
      <c r="AU1360" s="17" t="s">
        <v>78</v>
      </c>
    </row>
    <row r="1361" spans="1:47" s="2" customFormat="1" ht="12">
      <c r="A1361" s="38"/>
      <c r="B1361" s="39"/>
      <c r="C1361" s="40"/>
      <c r="D1361" s="218" t="s">
        <v>155</v>
      </c>
      <c r="E1361" s="40"/>
      <c r="F1361" s="219" t="s">
        <v>2198</v>
      </c>
      <c r="G1361" s="40"/>
      <c r="H1361" s="40"/>
      <c r="I1361" s="215"/>
      <c r="J1361" s="40"/>
      <c r="K1361" s="40"/>
      <c r="L1361" s="44"/>
      <c r="M1361" s="216"/>
      <c r="N1361" s="217"/>
      <c r="O1361" s="84"/>
      <c r="P1361" s="84"/>
      <c r="Q1361" s="84"/>
      <c r="R1361" s="84"/>
      <c r="S1361" s="84"/>
      <c r="T1361" s="85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T1361" s="17" t="s">
        <v>155</v>
      </c>
      <c r="AU1361" s="17" t="s">
        <v>78</v>
      </c>
    </row>
    <row r="1362" spans="1:65" s="2" customFormat="1" ht="24.15" customHeight="1">
      <c r="A1362" s="38"/>
      <c r="B1362" s="39"/>
      <c r="C1362" s="200" t="s">
        <v>1423</v>
      </c>
      <c r="D1362" s="200" t="s">
        <v>147</v>
      </c>
      <c r="E1362" s="201" t="s">
        <v>2199</v>
      </c>
      <c r="F1362" s="202" t="s">
        <v>2200</v>
      </c>
      <c r="G1362" s="203" t="s">
        <v>162</v>
      </c>
      <c r="H1362" s="204">
        <v>49.92</v>
      </c>
      <c r="I1362" s="205"/>
      <c r="J1362" s="206">
        <f>ROUND(I1362*H1362,2)</f>
        <v>0</v>
      </c>
      <c r="K1362" s="202" t="s">
        <v>151</v>
      </c>
      <c r="L1362" s="44"/>
      <c r="M1362" s="207" t="s">
        <v>19</v>
      </c>
      <c r="N1362" s="208" t="s">
        <v>40</v>
      </c>
      <c r="O1362" s="84"/>
      <c r="P1362" s="209">
        <f>O1362*H1362</f>
        <v>0</v>
      </c>
      <c r="Q1362" s="209">
        <v>0.00072</v>
      </c>
      <c r="R1362" s="209">
        <f>Q1362*H1362</f>
        <v>0.035942400000000006</v>
      </c>
      <c r="S1362" s="209">
        <v>0</v>
      </c>
      <c r="T1362" s="210">
        <f>S1362*H1362</f>
        <v>0</v>
      </c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R1362" s="211" t="s">
        <v>242</v>
      </c>
      <c r="AT1362" s="211" t="s">
        <v>147</v>
      </c>
      <c r="AU1362" s="211" t="s">
        <v>78</v>
      </c>
      <c r="AY1362" s="17" t="s">
        <v>144</v>
      </c>
      <c r="BE1362" s="212">
        <f>IF(N1362="základní",J1362,0)</f>
        <v>0</v>
      </c>
      <c r="BF1362" s="212">
        <f>IF(N1362="snížená",J1362,0)</f>
        <v>0</v>
      </c>
      <c r="BG1362" s="212">
        <f>IF(N1362="zákl. přenesená",J1362,0)</f>
        <v>0</v>
      </c>
      <c r="BH1362" s="212">
        <f>IF(N1362="sníž. přenesená",J1362,0)</f>
        <v>0</v>
      </c>
      <c r="BI1362" s="212">
        <f>IF(N1362="nulová",J1362,0)</f>
        <v>0</v>
      </c>
      <c r="BJ1362" s="17" t="s">
        <v>74</v>
      </c>
      <c r="BK1362" s="212">
        <f>ROUND(I1362*H1362,2)</f>
        <v>0</v>
      </c>
      <c r="BL1362" s="17" t="s">
        <v>242</v>
      </c>
      <c r="BM1362" s="211" t="s">
        <v>2201</v>
      </c>
    </row>
    <row r="1363" spans="1:47" s="2" customFormat="1" ht="12">
      <c r="A1363" s="38"/>
      <c r="B1363" s="39"/>
      <c r="C1363" s="40"/>
      <c r="D1363" s="213" t="s">
        <v>153</v>
      </c>
      <c r="E1363" s="40"/>
      <c r="F1363" s="214" t="s">
        <v>2202</v>
      </c>
      <c r="G1363" s="40"/>
      <c r="H1363" s="40"/>
      <c r="I1363" s="215"/>
      <c r="J1363" s="40"/>
      <c r="K1363" s="40"/>
      <c r="L1363" s="44"/>
      <c r="M1363" s="216"/>
      <c r="N1363" s="217"/>
      <c r="O1363" s="84"/>
      <c r="P1363" s="84"/>
      <c r="Q1363" s="84"/>
      <c r="R1363" s="84"/>
      <c r="S1363" s="84"/>
      <c r="T1363" s="85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T1363" s="17" t="s">
        <v>153</v>
      </c>
      <c r="AU1363" s="17" t="s">
        <v>78</v>
      </c>
    </row>
    <row r="1364" spans="1:47" s="2" customFormat="1" ht="12">
      <c r="A1364" s="38"/>
      <c r="B1364" s="39"/>
      <c r="C1364" s="40"/>
      <c r="D1364" s="218" t="s">
        <v>155</v>
      </c>
      <c r="E1364" s="40"/>
      <c r="F1364" s="219" t="s">
        <v>2203</v>
      </c>
      <c r="G1364" s="40"/>
      <c r="H1364" s="40"/>
      <c r="I1364" s="215"/>
      <c r="J1364" s="40"/>
      <c r="K1364" s="40"/>
      <c r="L1364" s="44"/>
      <c r="M1364" s="216"/>
      <c r="N1364" s="217"/>
      <c r="O1364" s="84"/>
      <c r="P1364" s="84"/>
      <c r="Q1364" s="84"/>
      <c r="R1364" s="84"/>
      <c r="S1364" s="84"/>
      <c r="T1364" s="85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T1364" s="17" t="s">
        <v>155</v>
      </c>
      <c r="AU1364" s="17" t="s">
        <v>78</v>
      </c>
    </row>
    <row r="1365" spans="1:63" s="12" customFormat="1" ht="22.8" customHeight="1">
      <c r="A1365" s="12"/>
      <c r="B1365" s="184"/>
      <c r="C1365" s="185"/>
      <c r="D1365" s="186" t="s">
        <v>68</v>
      </c>
      <c r="E1365" s="198" t="s">
        <v>2204</v>
      </c>
      <c r="F1365" s="198" t="s">
        <v>2205</v>
      </c>
      <c r="G1365" s="185"/>
      <c r="H1365" s="185"/>
      <c r="I1365" s="188"/>
      <c r="J1365" s="199">
        <f>BK1365</f>
        <v>0</v>
      </c>
      <c r="K1365" s="185"/>
      <c r="L1365" s="190"/>
      <c r="M1365" s="191"/>
      <c r="N1365" s="192"/>
      <c r="O1365" s="192"/>
      <c r="P1365" s="193">
        <f>SUM(P1366:P1407)</f>
        <v>0</v>
      </c>
      <c r="Q1365" s="192"/>
      <c r="R1365" s="193">
        <f>SUM(R1366:R1407)</f>
        <v>0.9420575694000001</v>
      </c>
      <c r="S1365" s="192"/>
      <c r="T1365" s="194">
        <f>SUM(T1366:T1407)</f>
        <v>0.17917907000000002</v>
      </c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R1365" s="195" t="s">
        <v>78</v>
      </c>
      <c r="AT1365" s="196" t="s">
        <v>68</v>
      </c>
      <c r="AU1365" s="196" t="s">
        <v>74</v>
      </c>
      <c r="AY1365" s="195" t="s">
        <v>144</v>
      </c>
      <c r="BK1365" s="197">
        <f>SUM(BK1366:BK1407)</f>
        <v>0</v>
      </c>
    </row>
    <row r="1366" spans="1:65" s="2" customFormat="1" ht="24.15" customHeight="1">
      <c r="A1366" s="38"/>
      <c r="B1366" s="39"/>
      <c r="C1366" s="200" t="s">
        <v>2206</v>
      </c>
      <c r="D1366" s="200" t="s">
        <v>147</v>
      </c>
      <c r="E1366" s="201" t="s">
        <v>2207</v>
      </c>
      <c r="F1366" s="202" t="s">
        <v>2208</v>
      </c>
      <c r="G1366" s="203" t="s">
        <v>162</v>
      </c>
      <c r="H1366" s="204">
        <v>561.267</v>
      </c>
      <c r="I1366" s="205"/>
      <c r="J1366" s="206">
        <f>ROUND(I1366*H1366,2)</f>
        <v>0</v>
      </c>
      <c r="K1366" s="202" t="s">
        <v>330</v>
      </c>
      <c r="L1366" s="44"/>
      <c r="M1366" s="207" t="s">
        <v>19</v>
      </c>
      <c r="N1366" s="208" t="s">
        <v>40</v>
      </c>
      <c r="O1366" s="84"/>
      <c r="P1366" s="209">
        <f>O1366*H1366</f>
        <v>0</v>
      </c>
      <c r="Q1366" s="209">
        <v>2E-07</v>
      </c>
      <c r="R1366" s="209">
        <f>Q1366*H1366</f>
        <v>0.00011225340000000001</v>
      </c>
      <c r="S1366" s="209">
        <v>0</v>
      </c>
      <c r="T1366" s="210">
        <f>S1366*H1366</f>
        <v>0</v>
      </c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R1366" s="211" t="s">
        <v>242</v>
      </c>
      <c r="AT1366" s="211" t="s">
        <v>147</v>
      </c>
      <c r="AU1366" s="211" t="s">
        <v>78</v>
      </c>
      <c r="AY1366" s="17" t="s">
        <v>144</v>
      </c>
      <c r="BE1366" s="212">
        <f>IF(N1366="základní",J1366,0)</f>
        <v>0</v>
      </c>
      <c r="BF1366" s="212">
        <f>IF(N1366="snížená",J1366,0)</f>
        <v>0</v>
      </c>
      <c r="BG1366" s="212">
        <f>IF(N1366="zákl. přenesená",J1366,0)</f>
        <v>0</v>
      </c>
      <c r="BH1366" s="212">
        <f>IF(N1366="sníž. přenesená",J1366,0)</f>
        <v>0</v>
      </c>
      <c r="BI1366" s="212">
        <f>IF(N1366="nulová",J1366,0)</f>
        <v>0</v>
      </c>
      <c r="BJ1366" s="17" t="s">
        <v>74</v>
      </c>
      <c r="BK1366" s="212">
        <f>ROUND(I1366*H1366,2)</f>
        <v>0</v>
      </c>
      <c r="BL1366" s="17" t="s">
        <v>242</v>
      </c>
      <c r="BM1366" s="211" t="s">
        <v>2209</v>
      </c>
    </row>
    <row r="1367" spans="1:47" s="2" customFormat="1" ht="12">
      <c r="A1367" s="38"/>
      <c r="B1367" s="39"/>
      <c r="C1367" s="40"/>
      <c r="D1367" s="213" t="s">
        <v>153</v>
      </c>
      <c r="E1367" s="40"/>
      <c r="F1367" s="214" t="s">
        <v>2210</v>
      </c>
      <c r="G1367" s="40"/>
      <c r="H1367" s="40"/>
      <c r="I1367" s="215"/>
      <c r="J1367" s="40"/>
      <c r="K1367" s="40"/>
      <c r="L1367" s="44"/>
      <c r="M1367" s="216"/>
      <c r="N1367" s="217"/>
      <c r="O1367" s="84"/>
      <c r="P1367" s="84"/>
      <c r="Q1367" s="84"/>
      <c r="R1367" s="84"/>
      <c r="S1367" s="84"/>
      <c r="T1367" s="85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T1367" s="17" t="s">
        <v>153</v>
      </c>
      <c r="AU1367" s="17" t="s">
        <v>78</v>
      </c>
    </row>
    <row r="1368" spans="1:47" s="2" customFormat="1" ht="12">
      <c r="A1368" s="38"/>
      <c r="B1368" s="39"/>
      <c r="C1368" s="40"/>
      <c r="D1368" s="218" t="s">
        <v>155</v>
      </c>
      <c r="E1368" s="40"/>
      <c r="F1368" s="219" t="s">
        <v>2211</v>
      </c>
      <c r="G1368" s="40"/>
      <c r="H1368" s="40"/>
      <c r="I1368" s="215"/>
      <c r="J1368" s="40"/>
      <c r="K1368" s="40"/>
      <c r="L1368" s="44"/>
      <c r="M1368" s="216"/>
      <c r="N1368" s="217"/>
      <c r="O1368" s="84"/>
      <c r="P1368" s="84"/>
      <c r="Q1368" s="84"/>
      <c r="R1368" s="84"/>
      <c r="S1368" s="84"/>
      <c r="T1368" s="85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T1368" s="17" t="s">
        <v>155</v>
      </c>
      <c r="AU1368" s="17" t="s">
        <v>78</v>
      </c>
    </row>
    <row r="1369" spans="1:51" s="13" customFormat="1" ht="12">
      <c r="A1369" s="13"/>
      <c r="B1369" s="220"/>
      <c r="C1369" s="221"/>
      <c r="D1369" s="213" t="s">
        <v>157</v>
      </c>
      <c r="E1369" s="222" t="s">
        <v>19</v>
      </c>
      <c r="F1369" s="223" t="s">
        <v>268</v>
      </c>
      <c r="G1369" s="221"/>
      <c r="H1369" s="224">
        <v>384.307</v>
      </c>
      <c r="I1369" s="225"/>
      <c r="J1369" s="221"/>
      <c r="K1369" s="221"/>
      <c r="L1369" s="226"/>
      <c r="M1369" s="227"/>
      <c r="N1369" s="228"/>
      <c r="O1369" s="228"/>
      <c r="P1369" s="228"/>
      <c r="Q1369" s="228"/>
      <c r="R1369" s="228"/>
      <c r="S1369" s="228"/>
      <c r="T1369" s="229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0" t="s">
        <v>157</v>
      </c>
      <c r="AU1369" s="230" t="s">
        <v>78</v>
      </c>
      <c r="AV1369" s="13" t="s">
        <v>78</v>
      </c>
      <c r="AW1369" s="13" t="s">
        <v>32</v>
      </c>
      <c r="AX1369" s="13" t="s">
        <v>69</v>
      </c>
      <c r="AY1369" s="230" t="s">
        <v>144</v>
      </c>
    </row>
    <row r="1370" spans="1:51" s="13" customFormat="1" ht="12">
      <c r="A1370" s="13"/>
      <c r="B1370" s="220"/>
      <c r="C1370" s="221"/>
      <c r="D1370" s="213" t="s">
        <v>157</v>
      </c>
      <c r="E1370" s="222" t="s">
        <v>19</v>
      </c>
      <c r="F1370" s="223" t="s">
        <v>239</v>
      </c>
      <c r="G1370" s="221"/>
      <c r="H1370" s="224">
        <v>176.96</v>
      </c>
      <c r="I1370" s="225"/>
      <c r="J1370" s="221"/>
      <c r="K1370" s="221"/>
      <c r="L1370" s="226"/>
      <c r="M1370" s="227"/>
      <c r="N1370" s="228"/>
      <c r="O1370" s="228"/>
      <c r="P1370" s="228"/>
      <c r="Q1370" s="228"/>
      <c r="R1370" s="228"/>
      <c r="S1370" s="228"/>
      <c r="T1370" s="229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30" t="s">
        <v>157</v>
      </c>
      <c r="AU1370" s="230" t="s">
        <v>78</v>
      </c>
      <c r="AV1370" s="13" t="s">
        <v>78</v>
      </c>
      <c r="AW1370" s="13" t="s">
        <v>32</v>
      </c>
      <c r="AX1370" s="13" t="s">
        <v>69</v>
      </c>
      <c r="AY1370" s="230" t="s">
        <v>144</v>
      </c>
    </row>
    <row r="1371" spans="1:65" s="2" customFormat="1" ht="24.15" customHeight="1">
      <c r="A1371" s="38"/>
      <c r="B1371" s="39"/>
      <c r="C1371" s="200" t="s">
        <v>1426</v>
      </c>
      <c r="D1371" s="200" t="s">
        <v>147</v>
      </c>
      <c r="E1371" s="201" t="s">
        <v>2212</v>
      </c>
      <c r="F1371" s="202" t="s">
        <v>2213</v>
      </c>
      <c r="G1371" s="203" t="s">
        <v>162</v>
      </c>
      <c r="H1371" s="204">
        <v>106.03</v>
      </c>
      <c r="I1371" s="205"/>
      <c r="J1371" s="206">
        <f>ROUND(I1371*H1371,2)</f>
        <v>0</v>
      </c>
      <c r="K1371" s="202" t="s">
        <v>330</v>
      </c>
      <c r="L1371" s="44"/>
      <c r="M1371" s="207" t="s">
        <v>19</v>
      </c>
      <c r="N1371" s="208" t="s">
        <v>40</v>
      </c>
      <c r="O1371" s="84"/>
      <c r="P1371" s="209">
        <f>O1371*H1371</f>
        <v>0</v>
      </c>
      <c r="Q1371" s="209">
        <v>2E-07</v>
      </c>
      <c r="R1371" s="209">
        <f>Q1371*H1371</f>
        <v>2.1206E-05</v>
      </c>
      <c r="S1371" s="209">
        <v>0</v>
      </c>
      <c r="T1371" s="210">
        <f>S1371*H1371</f>
        <v>0</v>
      </c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38"/>
      <c r="AR1371" s="211" t="s">
        <v>242</v>
      </c>
      <c r="AT1371" s="211" t="s">
        <v>147</v>
      </c>
      <c r="AU1371" s="211" t="s">
        <v>78</v>
      </c>
      <c r="AY1371" s="17" t="s">
        <v>144</v>
      </c>
      <c r="BE1371" s="212">
        <f>IF(N1371="základní",J1371,0)</f>
        <v>0</v>
      </c>
      <c r="BF1371" s="212">
        <f>IF(N1371="snížená",J1371,0)</f>
        <v>0</v>
      </c>
      <c r="BG1371" s="212">
        <f>IF(N1371="zákl. přenesená",J1371,0)</f>
        <v>0</v>
      </c>
      <c r="BH1371" s="212">
        <f>IF(N1371="sníž. přenesená",J1371,0)</f>
        <v>0</v>
      </c>
      <c r="BI1371" s="212">
        <f>IF(N1371="nulová",J1371,0)</f>
        <v>0</v>
      </c>
      <c r="BJ1371" s="17" t="s">
        <v>74</v>
      </c>
      <c r="BK1371" s="212">
        <f>ROUND(I1371*H1371,2)</f>
        <v>0</v>
      </c>
      <c r="BL1371" s="17" t="s">
        <v>242</v>
      </c>
      <c r="BM1371" s="211" t="s">
        <v>2214</v>
      </c>
    </row>
    <row r="1372" spans="1:47" s="2" customFormat="1" ht="12">
      <c r="A1372" s="38"/>
      <c r="B1372" s="39"/>
      <c r="C1372" s="40"/>
      <c r="D1372" s="213" t="s">
        <v>153</v>
      </c>
      <c r="E1372" s="40"/>
      <c r="F1372" s="214" t="s">
        <v>2215</v>
      </c>
      <c r="G1372" s="40"/>
      <c r="H1372" s="40"/>
      <c r="I1372" s="215"/>
      <c r="J1372" s="40"/>
      <c r="K1372" s="40"/>
      <c r="L1372" s="44"/>
      <c r="M1372" s="216"/>
      <c r="N1372" s="217"/>
      <c r="O1372" s="84"/>
      <c r="P1372" s="84"/>
      <c r="Q1372" s="84"/>
      <c r="R1372" s="84"/>
      <c r="S1372" s="84"/>
      <c r="T1372" s="85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T1372" s="17" t="s">
        <v>153</v>
      </c>
      <c r="AU1372" s="17" t="s">
        <v>78</v>
      </c>
    </row>
    <row r="1373" spans="1:47" s="2" customFormat="1" ht="12">
      <c r="A1373" s="38"/>
      <c r="B1373" s="39"/>
      <c r="C1373" s="40"/>
      <c r="D1373" s="218" t="s">
        <v>155</v>
      </c>
      <c r="E1373" s="40"/>
      <c r="F1373" s="219" t="s">
        <v>2216</v>
      </c>
      <c r="G1373" s="40"/>
      <c r="H1373" s="40"/>
      <c r="I1373" s="215"/>
      <c r="J1373" s="40"/>
      <c r="K1373" s="40"/>
      <c r="L1373" s="44"/>
      <c r="M1373" s="216"/>
      <c r="N1373" s="217"/>
      <c r="O1373" s="84"/>
      <c r="P1373" s="84"/>
      <c r="Q1373" s="84"/>
      <c r="R1373" s="84"/>
      <c r="S1373" s="84"/>
      <c r="T1373" s="85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T1373" s="17" t="s">
        <v>155</v>
      </c>
      <c r="AU1373" s="17" t="s">
        <v>78</v>
      </c>
    </row>
    <row r="1374" spans="1:51" s="13" customFormat="1" ht="12">
      <c r="A1374" s="13"/>
      <c r="B1374" s="220"/>
      <c r="C1374" s="221"/>
      <c r="D1374" s="213" t="s">
        <v>157</v>
      </c>
      <c r="E1374" s="222" t="s">
        <v>19</v>
      </c>
      <c r="F1374" s="223" t="s">
        <v>245</v>
      </c>
      <c r="G1374" s="221"/>
      <c r="H1374" s="224">
        <v>106.03</v>
      </c>
      <c r="I1374" s="225"/>
      <c r="J1374" s="221"/>
      <c r="K1374" s="221"/>
      <c r="L1374" s="226"/>
      <c r="M1374" s="227"/>
      <c r="N1374" s="228"/>
      <c r="O1374" s="228"/>
      <c r="P1374" s="228"/>
      <c r="Q1374" s="228"/>
      <c r="R1374" s="228"/>
      <c r="S1374" s="228"/>
      <c r="T1374" s="229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0" t="s">
        <v>157</v>
      </c>
      <c r="AU1374" s="230" t="s">
        <v>78</v>
      </c>
      <c r="AV1374" s="13" t="s">
        <v>78</v>
      </c>
      <c r="AW1374" s="13" t="s">
        <v>32</v>
      </c>
      <c r="AX1374" s="13" t="s">
        <v>69</v>
      </c>
      <c r="AY1374" s="230" t="s">
        <v>144</v>
      </c>
    </row>
    <row r="1375" spans="1:65" s="2" customFormat="1" ht="16.5" customHeight="1">
      <c r="A1375" s="38"/>
      <c r="B1375" s="39"/>
      <c r="C1375" s="200" t="s">
        <v>2217</v>
      </c>
      <c r="D1375" s="200" t="s">
        <v>147</v>
      </c>
      <c r="E1375" s="201" t="s">
        <v>2218</v>
      </c>
      <c r="F1375" s="202" t="s">
        <v>2219</v>
      </c>
      <c r="G1375" s="203" t="s">
        <v>162</v>
      </c>
      <c r="H1375" s="204">
        <v>561.267</v>
      </c>
      <c r="I1375" s="205"/>
      <c r="J1375" s="206">
        <f>ROUND(I1375*H1375,2)</f>
        <v>0</v>
      </c>
      <c r="K1375" s="202" t="s">
        <v>151</v>
      </c>
      <c r="L1375" s="44"/>
      <c r="M1375" s="207" t="s">
        <v>19</v>
      </c>
      <c r="N1375" s="208" t="s">
        <v>40</v>
      </c>
      <c r="O1375" s="84"/>
      <c r="P1375" s="209">
        <f>O1375*H1375</f>
        <v>0</v>
      </c>
      <c r="Q1375" s="209">
        <v>0.001</v>
      </c>
      <c r="R1375" s="209">
        <f>Q1375*H1375</f>
        <v>0.5612670000000001</v>
      </c>
      <c r="S1375" s="209">
        <v>0.00031</v>
      </c>
      <c r="T1375" s="210">
        <f>S1375*H1375</f>
        <v>0.17399277000000002</v>
      </c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R1375" s="211" t="s">
        <v>242</v>
      </c>
      <c r="AT1375" s="211" t="s">
        <v>147</v>
      </c>
      <c r="AU1375" s="211" t="s">
        <v>78</v>
      </c>
      <c r="AY1375" s="17" t="s">
        <v>144</v>
      </c>
      <c r="BE1375" s="212">
        <f>IF(N1375="základní",J1375,0)</f>
        <v>0</v>
      </c>
      <c r="BF1375" s="212">
        <f>IF(N1375="snížená",J1375,0)</f>
        <v>0</v>
      </c>
      <c r="BG1375" s="212">
        <f>IF(N1375="zákl. přenesená",J1375,0)</f>
        <v>0</v>
      </c>
      <c r="BH1375" s="212">
        <f>IF(N1375="sníž. přenesená",J1375,0)</f>
        <v>0</v>
      </c>
      <c r="BI1375" s="212">
        <f>IF(N1375="nulová",J1375,0)</f>
        <v>0</v>
      </c>
      <c r="BJ1375" s="17" t="s">
        <v>74</v>
      </c>
      <c r="BK1375" s="212">
        <f>ROUND(I1375*H1375,2)</f>
        <v>0</v>
      </c>
      <c r="BL1375" s="17" t="s">
        <v>242</v>
      </c>
      <c r="BM1375" s="211" t="s">
        <v>2220</v>
      </c>
    </row>
    <row r="1376" spans="1:47" s="2" customFormat="1" ht="12">
      <c r="A1376" s="38"/>
      <c r="B1376" s="39"/>
      <c r="C1376" s="40"/>
      <c r="D1376" s="213" t="s">
        <v>153</v>
      </c>
      <c r="E1376" s="40"/>
      <c r="F1376" s="214" t="s">
        <v>2221</v>
      </c>
      <c r="G1376" s="40"/>
      <c r="H1376" s="40"/>
      <c r="I1376" s="215"/>
      <c r="J1376" s="40"/>
      <c r="K1376" s="40"/>
      <c r="L1376" s="44"/>
      <c r="M1376" s="216"/>
      <c r="N1376" s="217"/>
      <c r="O1376" s="84"/>
      <c r="P1376" s="84"/>
      <c r="Q1376" s="84"/>
      <c r="R1376" s="84"/>
      <c r="S1376" s="84"/>
      <c r="T1376" s="85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T1376" s="17" t="s">
        <v>153</v>
      </c>
      <c r="AU1376" s="17" t="s">
        <v>78</v>
      </c>
    </row>
    <row r="1377" spans="1:47" s="2" customFormat="1" ht="12">
      <c r="A1377" s="38"/>
      <c r="B1377" s="39"/>
      <c r="C1377" s="40"/>
      <c r="D1377" s="218" t="s">
        <v>155</v>
      </c>
      <c r="E1377" s="40"/>
      <c r="F1377" s="219" t="s">
        <v>2222</v>
      </c>
      <c r="G1377" s="40"/>
      <c r="H1377" s="40"/>
      <c r="I1377" s="215"/>
      <c r="J1377" s="40"/>
      <c r="K1377" s="40"/>
      <c r="L1377" s="44"/>
      <c r="M1377" s="216"/>
      <c r="N1377" s="217"/>
      <c r="O1377" s="84"/>
      <c r="P1377" s="84"/>
      <c r="Q1377" s="84"/>
      <c r="R1377" s="84"/>
      <c r="S1377" s="84"/>
      <c r="T1377" s="85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T1377" s="17" t="s">
        <v>155</v>
      </c>
      <c r="AU1377" s="17" t="s">
        <v>78</v>
      </c>
    </row>
    <row r="1378" spans="1:51" s="13" customFormat="1" ht="12">
      <c r="A1378" s="13"/>
      <c r="B1378" s="220"/>
      <c r="C1378" s="221"/>
      <c r="D1378" s="213" t="s">
        <v>157</v>
      </c>
      <c r="E1378" s="222" t="s">
        <v>19</v>
      </c>
      <c r="F1378" s="223" t="s">
        <v>239</v>
      </c>
      <c r="G1378" s="221"/>
      <c r="H1378" s="224">
        <v>176.96</v>
      </c>
      <c r="I1378" s="225"/>
      <c r="J1378" s="221"/>
      <c r="K1378" s="221"/>
      <c r="L1378" s="226"/>
      <c r="M1378" s="227"/>
      <c r="N1378" s="228"/>
      <c r="O1378" s="228"/>
      <c r="P1378" s="228"/>
      <c r="Q1378" s="228"/>
      <c r="R1378" s="228"/>
      <c r="S1378" s="228"/>
      <c r="T1378" s="229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30" t="s">
        <v>157</v>
      </c>
      <c r="AU1378" s="230" t="s">
        <v>78</v>
      </c>
      <c r="AV1378" s="13" t="s">
        <v>78</v>
      </c>
      <c r="AW1378" s="13" t="s">
        <v>32</v>
      </c>
      <c r="AX1378" s="13" t="s">
        <v>69</v>
      </c>
      <c r="AY1378" s="230" t="s">
        <v>144</v>
      </c>
    </row>
    <row r="1379" spans="1:51" s="13" customFormat="1" ht="12">
      <c r="A1379" s="13"/>
      <c r="B1379" s="220"/>
      <c r="C1379" s="221"/>
      <c r="D1379" s="213" t="s">
        <v>157</v>
      </c>
      <c r="E1379" s="222" t="s">
        <v>19</v>
      </c>
      <c r="F1379" s="223" t="s">
        <v>268</v>
      </c>
      <c r="G1379" s="221"/>
      <c r="H1379" s="224">
        <v>384.307</v>
      </c>
      <c r="I1379" s="225"/>
      <c r="J1379" s="221"/>
      <c r="K1379" s="221"/>
      <c r="L1379" s="226"/>
      <c r="M1379" s="227"/>
      <c r="N1379" s="228"/>
      <c r="O1379" s="228"/>
      <c r="P1379" s="228"/>
      <c r="Q1379" s="228"/>
      <c r="R1379" s="228"/>
      <c r="S1379" s="228"/>
      <c r="T1379" s="229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0" t="s">
        <v>157</v>
      </c>
      <c r="AU1379" s="230" t="s">
        <v>78</v>
      </c>
      <c r="AV1379" s="13" t="s">
        <v>78</v>
      </c>
      <c r="AW1379" s="13" t="s">
        <v>32</v>
      </c>
      <c r="AX1379" s="13" t="s">
        <v>69</v>
      </c>
      <c r="AY1379" s="230" t="s">
        <v>144</v>
      </c>
    </row>
    <row r="1380" spans="1:65" s="2" customFormat="1" ht="21.75" customHeight="1">
      <c r="A1380" s="38"/>
      <c r="B1380" s="39"/>
      <c r="C1380" s="200" t="s">
        <v>1430</v>
      </c>
      <c r="D1380" s="200" t="s">
        <v>147</v>
      </c>
      <c r="E1380" s="201" t="s">
        <v>2223</v>
      </c>
      <c r="F1380" s="202" t="s">
        <v>2224</v>
      </c>
      <c r="G1380" s="203" t="s">
        <v>162</v>
      </c>
      <c r="H1380" s="204">
        <v>16.73</v>
      </c>
      <c r="I1380" s="205"/>
      <c r="J1380" s="206">
        <f>ROUND(I1380*H1380,2)</f>
        <v>0</v>
      </c>
      <c r="K1380" s="202" t="s">
        <v>151</v>
      </c>
      <c r="L1380" s="44"/>
      <c r="M1380" s="207" t="s">
        <v>19</v>
      </c>
      <c r="N1380" s="208" t="s">
        <v>40</v>
      </c>
      <c r="O1380" s="84"/>
      <c r="P1380" s="209">
        <f>O1380*H1380</f>
        <v>0</v>
      </c>
      <c r="Q1380" s="209">
        <v>0.001</v>
      </c>
      <c r="R1380" s="209">
        <f>Q1380*H1380</f>
        <v>0.016730000000000002</v>
      </c>
      <c r="S1380" s="209">
        <v>0.00031</v>
      </c>
      <c r="T1380" s="210">
        <f>S1380*H1380</f>
        <v>0.0051863000000000005</v>
      </c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38"/>
      <c r="AR1380" s="211" t="s">
        <v>242</v>
      </c>
      <c r="AT1380" s="211" t="s">
        <v>147</v>
      </c>
      <c r="AU1380" s="211" t="s">
        <v>78</v>
      </c>
      <c r="AY1380" s="17" t="s">
        <v>144</v>
      </c>
      <c r="BE1380" s="212">
        <f>IF(N1380="základní",J1380,0)</f>
        <v>0</v>
      </c>
      <c r="BF1380" s="212">
        <f>IF(N1380="snížená",J1380,0)</f>
        <v>0</v>
      </c>
      <c r="BG1380" s="212">
        <f>IF(N1380="zákl. přenesená",J1380,0)</f>
        <v>0</v>
      </c>
      <c r="BH1380" s="212">
        <f>IF(N1380="sníž. přenesená",J1380,0)</f>
        <v>0</v>
      </c>
      <c r="BI1380" s="212">
        <f>IF(N1380="nulová",J1380,0)</f>
        <v>0</v>
      </c>
      <c r="BJ1380" s="17" t="s">
        <v>74</v>
      </c>
      <c r="BK1380" s="212">
        <f>ROUND(I1380*H1380,2)</f>
        <v>0</v>
      </c>
      <c r="BL1380" s="17" t="s">
        <v>242</v>
      </c>
      <c r="BM1380" s="211" t="s">
        <v>2225</v>
      </c>
    </row>
    <row r="1381" spans="1:47" s="2" customFormat="1" ht="12">
      <c r="A1381" s="38"/>
      <c r="B1381" s="39"/>
      <c r="C1381" s="40"/>
      <c r="D1381" s="213" t="s">
        <v>153</v>
      </c>
      <c r="E1381" s="40"/>
      <c r="F1381" s="214" t="s">
        <v>2226</v>
      </c>
      <c r="G1381" s="40"/>
      <c r="H1381" s="40"/>
      <c r="I1381" s="215"/>
      <c r="J1381" s="40"/>
      <c r="K1381" s="40"/>
      <c r="L1381" s="44"/>
      <c r="M1381" s="216"/>
      <c r="N1381" s="217"/>
      <c r="O1381" s="84"/>
      <c r="P1381" s="84"/>
      <c r="Q1381" s="84"/>
      <c r="R1381" s="84"/>
      <c r="S1381" s="84"/>
      <c r="T1381" s="85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T1381" s="17" t="s">
        <v>153</v>
      </c>
      <c r="AU1381" s="17" t="s">
        <v>78</v>
      </c>
    </row>
    <row r="1382" spans="1:47" s="2" customFormat="1" ht="12">
      <c r="A1382" s="38"/>
      <c r="B1382" s="39"/>
      <c r="C1382" s="40"/>
      <c r="D1382" s="218" t="s">
        <v>155</v>
      </c>
      <c r="E1382" s="40"/>
      <c r="F1382" s="219" t="s">
        <v>2227</v>
      </c>
      <c r="G1382" s="40"/>
      <c r="H1382" s="40"/>
      <c r="I1382" s="215"/>
      <c r="J1382" s="40"/>
      <c r="K1382" s="40"/>
      <c r="L1382" s="44"/>
      <c r="M1382" s="216"/>
      <c r="N1382" s="217"/>
      <c r="O1382" s="84"/>
      <c r="P1382" s="84"/>
      <c r="Q1382" s="84"/>
      <c r="R1382" s="84"/>
      <c r="S1382" s="84"/>
      <c r="T1382" s="85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T1382" s="17" t="s">
        <v>155</v>
      </c>
      <c r="AU1382" s="17" t="s">
        <v>78</v>
      </c>
    </row>
    <row r="1383" spans="1:51" s="13" customFormat="1" ht="12">
      <c r="A1383" s="13"/>
      <c r="B1383" s="220"/>
      <c r="C1383" s="221"/>
      <c r="D1383" s="213" t="s">
        <v>157</v>
      </c>
      <c r="E1383" s="222" t="s">
        <v>19</v>
      </c>
      <c r="F1383" s="223" t="s">
        <v>2228</v>
      </c>
      <c r="G1383" s="221"/>
      <c r="H1383" s="224">
        <v>106.03</v>
      </c>
      <c r="I1383" s="225"/>
      <c r="J1383" s="221"/>
      <c r="K1383" s="221"/>
      <c r="L1383" s="226"/>
      <c r="M1383" s="227"/>
      <c r="N1383" s="228"/>
      <c r="O1383" s="228"/>
      <c r="P1383" s="228"/>
      <c r="Q1383" s="228"/>
      <c r="R1383" s="228"/>
      <c r="S1383" s="228"/>
      <c r="T1383" s="229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0" t="s">
        <v>157</v>
      </c>
      <c r="AU1383" s="230" t="s">
        <v>78</v>
      </c>
      <c r="AV1383" s="13" t="s">
        <v>78</v>
      </c>
      <c r="AW1383" s="13" t="s">
        <v>32</v>
      </c>
      <c r="AX1383" s="13" t="s">
        <v>69</v>
      </c>
      <c r="AY1383" s="230" t="s">
        <v>144</v>
      </c>
    </row>
    <row r="1384" spans="1:51" s="13" customFormat="1" ht="12">
      <c r="A1384" s="13"/>
      <c r="B1384" s="220"/>
      <c r="C1384" s="221"/>
      <c r="D1384" s="213" t="s">
        <v>157</v>
      </c>
      <c r="E1384" s="222" t="s">
        <v>19</v>
      </c>
      <c r="F1384" s="223" t="s">
        <v>2229</v>
      </c>
      <c r="G1384" s="221"/>
      <c r="H1384" s="224">
        <v>-89.3</v>
      </c>
      <c r="I1384" s="225"/>
      <c r="J1384" s="221"/>
      <c r="K1384" s="221"/>
      <c r="L1384" s="226"/>
      <c r="M1384" s="227"/>
      <c r="N1384" s="228"/>
      <c r="O1384" s="228"/>
      <c r="P1384" s="228"/>
      <c r="Q1384" s="228"/>
      <c r="R1384" s="228"/>
      <c r="S1384" s="228"/>
      <c r="T1384" s="229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0" t="s">
        <v>157</v>
      </c>
      <c r="AU1384" s="230" t="s">
        <v>78</v>
      </c>
      <c r="AV1384" s="13" t="s">
        <v>78</v>
      </c>
      <c r="AW1384" s="13" t="s">
        <v>32</v>
      </c>
      <c r="AX1384" s="13" t="s">
        <v>69</v>
      </c>
      <c r="AY1384" s="230" t="s">
        <v>144</v>
      </c>
    </row>
    <row r="1385" spans="1:65" s="2" customFormat="1" ht="21.75" customHeight="1">
      <c r="A1385" s="38"/>
      <c r="B1385" s="39"/>
      <c r="C1385" s="200" t="s">
        <v>2230</v>
      </c>
      <c r="D1385" s="200" t="s">
        <v>147</v>
      </c>
      <c r="E1385" s="201" t="s">
        <v>2231</v>
      </c>
      <c r="F1385" s="202" t="s">
        <v>2232</v>
      </c>
      <c r="G1385" s="203" t="s">
        <v>162</v>
      </c>
      <c r="H1385" s="204">
        <v>561.267</v>
      </c>
      <c r="I1385" s="205"/>
      <c r="J1385" s="206">
        <f>ROUND(I1385*H1385,2)</f>
        <v>0</v>
      </c>
      <c r="K1385" s="202" t="s">
        <v>151</v>
      </c>
      <c r="L1385" s="44"/>
      <c r="M1385" s="207" t="s">
        <v>19</v>
      </c>
      <c r="N1385" s="208" t="s">
        <v>40</v>
      </c>
      <c r="O1385" s="84"/>
      <c r="P1385" s="209">
        <f>O1385*H1385</f>
        <v>0</v>
      </c>
      <c r="Q1385" s="209">
        <v>0.00021</v>
      </c>
      <c r="R1385" s="209">
        <f>Q1385*H1385</f>
        <v>0.11786607000000002</v>
      </c>
      <c r="S1385" s="209">
        <v>0</v>
      </c>
      <c r="T1385" s="210">
        <f>S1385*H1385</f>
        <v>0</v>
      </c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38"/>
      <c r="AR1385" s="211" t="s">
        <v>242</v>
      </c>
      <c r="AT1385" s="211" t="s">
        <v>147</v>
      </c>
      <c r="AU1385" s="211" t="s">
        <v>78</v>
      </c>
      <c r="AY1385" s="17" t="s">
        <v>144</v>
      </c>
      <c r="BE1385" s="212">
        <f>IF(N1385="základní",J1385,0)</f>
        <v>0</v>
      </c>
      <c r="BF1385" s="212">
        <f>IF(N1385="snížená",J1385,0)</f>
        <v>0</v>
      </c>
      <c r="BG1385" s="212">
        <f>IF(N1385="zákl. přenesená",J1385,0)</f>
        <v>0</v>
      </c>
      <c r="BH1385" s="212">
        <f>IF(N1385="sníž. přenesená",J1385,0)</f>
        <v>0</v>
      </c>
      <c r="BI1385" s="212">
        <f>IF(N1385="nulová",J1385,0)</f>
        <v>0</v>
      </c>
      <c r="BJ1385" s="17" t="s">
        <v>74</v>
      </c>
      <c r="BK1385" s="212">
        <f>ROUND(I1385*H1385,2)</f>
        <v>0</v>
      </c>
      <c r="BL1385" s="17" t="s">
        <v>242</v>
      </c>
      <c r="BM1385" s="211" t="s">
        <v>2233</v>
      </c>
    </row>
    <row r="1386" spans="1:47" s="2" customFormat="1" ht="12">
      <c r="A1386" s="38"/>
      <c r="B1386" s="39"/>
      <c r="C1386" s="40"/>
      <c r="D1386" s="213" t="s">
        <v>153</v>
      </c>
      <c r="E1386" s="40"/>
      <c r="F1386" s="214" t="s">
        <v>2234</v>
      </c>
      <c r="G1386" s="40"/>
      <c r="H1386" s="40"/>
      <c r="I1386" s="215"/>
      <c r="J1386" s="40"/>
      <c r="K1386" s="40"/>
      <c r="L1386" s="44"/>
      <c r="M1386" s="216"/>
      <c r="N1386" s="217"/>
      <c r="O1386" s="84"/>
      <c r="P1386" s="84"/>
      <c r="Q1386" s="84"/>
      <c r="R1386" s="84"/>
      <c r="S1386" s="84"/>
      <c r="T1386" s="85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T1386" s="17" t="s">
        <v>153</v>
      </c>
      <c r="AU1386" s="17" t="s">
        <v>78</v>
      </c>
    </row>
    <row r="1387" spans="1:47" s="2" customFormat="1" ht="12">
      <c r="A1387" s="38"/>
      <c r="B1387" s="39"/>
      <c r="C1387" s="40"/>
      <c r="D1387" s="218" t="s">
        <v>155</v>
      </c>
      <c r="E1387" s="40"/>
      <c r="F1387" s="219" t="s">
        <v>2235</v>
      </c>
      <c r="G1387" s="40"/>
      <c r="H1387" s="40"/>
      <c r="I1387" s="215"/>
      <c r="J1387" s="40"/>
      <c r="K1387" s="40"/>
      <c r="L1387" s="44"/>
      <c r="M1387" s="216"/>
      <c r="N1387" s="217"/>
      <c r="O1387" s="84"/>
      <c r="P1387" s="84"/>
      <c r="Q1387" s="84"/>
      <c r="R1387" s="84"/>
      <c r="S1387" s="84"/>
      <c r="T1387" s="85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T1387" s="17" t="s">
        <v>155</v>
      </c>
      <c r="AU1387" s="17" t="s">
        <v>78</v>
      </c>
    </row>
    <row r="1388" spans="1:51" s="13" customFormat="1" ht="12">
      <c r="A1388" s="13"/>
      <c r="B1388" s="220"/>
      <c r="C1388" s="221"/>
      <c r="D1388" s="213" t="s">
        <v>157</v>
      </c>
      <c r="E1388" s="222" t="s">
        <v>19</v>
      </c>
      <c r="F1388" s="223" t="s">
        <v>239</v>
      </c>
      <c r="G1388" s="221"/>
      <c r="H1388" s="224">
        <v>176.96</v>
      </c>
      <c r="I1388" s="225"/>
      <c r="J1388" s="221"/>
      <c r="K1388" s="221"/>
      <c r="L1388" s="226"/>
      <c r="M1388" s="227"/>
      <c r="N1388" s="228"/>
      <c r="O1388" s="228"/>
      <c r="P1388" s="228"/>
      <c r="Q1388" s="228"/>
      <c r="R1388" s="228"/>
      <c r="S1388" s="228"/>
      <c r="T1388" s="229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0" t="s">
        <v>157</v>
      </c>
      <c r="AU1388" s="230" t="s">
        <v>78</v>
      </c>
      <c r="AV1388" s="13" t="s">
        <v>78</v>
      </c>
      <c r="AW1388" s="13" t="s">
        <v>32</v>
      </c>
      <c r="AX1388" s="13" t="s">
        <v>69</v>
      </c>
      <c r="AY1388" s="230" t="s">
        <v>144</v>
      </c>
    </row>
    <row r="1389" spans="1:51" s="13" customFormat="1" ht="12">
      <c r="A1389" s="13"/>
      <c r="B1389" s="220"/>
      <c r="C1389" s="221"/>
      <c r="D1389" s="213" t="s">
        <v>157</v>
      </c>
      <c r="E1389" s="222" t="s">
        <v>19</v>
      </c>
      <c r="F1389" s="223" t="s">
        <v>268</v>
      </c>
      <c r="G1389" s="221"/>
      <c r="H1389" s="224">
        <v>384.307</v>
      </c>
      <c r="I1389" s="225"/>
      <c r="J1389" s="221"/>
      <c r="K1389" s="221"/>
      <c r="L1389" s="226"/>
      <c r="M1389" s="227"/>
      <c r="N1389" s="228"/>
      <c r="O1389" s="228"/>
      <c r="P1389" s="228"/>
      <c r="Q1389" s="228"/>
      <c r="R1389" s="228"/>
      <c r="S1389" s="228"/>
      <c r="T1389" s="229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0" t="s">
        <v>157</v>
      </c>
      <c r="AU1389" s="230" t="s">
        <v>78</v>
      </c>
      <c r="AV1389" s="13" t="s">
        <v>78</v>
      </c>
      <c r="AW1389" s="13" t="s">
        <v>32</v>
      </c>
      <c r="AX1389" s="13" t="s">
        <v>69</v>
      </c>
      <c r="AY1389" s="230" t="s">
        <v>144</v>
      </c>
    </row>
    <row r="1390" spans="1:65" s="2" customFormat="1" ht="24.15" customHeight="1">
      <c r="A1390" s="38"/>
      <c r="B1390" s="39"/>
      <c r="C1390" s="200" t="s">
        <v>1433</v>
      </c>
      <c r="D1390" s="200" t="s">
        <v>147</v>
      </c>
      <c r="E1390" s="201" t="s">
        <v>2236</v>
      </c>
      <c r="F1390" s="202" t="s">
        <v>2237</v>
      </c>
      <c r="G1390" s="203" t="s">
        <v>162</v>
      </c>
      <c r="H1390" s="204">
        <v>106.03</v>
      </c>
      <c r="I1390" s="205"/>
      <c r="J1390" s="206">
        <f>ROUND(I1390*H1390,2)</f>
        <v>0</v>
      </c>
      <c r="K1390" s="202" t="s">
        <v>151</v>
      </c>
      <c r="L1390" s="44"/>
      <c r="M1390" s="207" t="s">
        <v>19</v>
      </c>
      <c r="N1390" s="208" t="s">
        <v>40</v>
      </c>
      <c r="O1390" s="84"/>
      <c r="P1390" s="209">
        <f>O1390*H1390</f>
        <v>0</v>
      </c>
      <c r="Q1390" s="209">
        <v>0.00022</v>
      </c>
      <c r="R1390" s="209">
        <f>Q1390*H1390</f>
        <v>0.0233266</v>
      </c>
      <c r="S1390" s="209">
        <v>0</v>
      </c>
      <c r="T1390" s="210">
        <f>S1390*H1390</f>
        <v>0</v>
      </c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38"/>
      <c r="AR1390" s="211" t="s">
        <v>242</v>
      </c>
      <c r="AT1390" s="211" t="s">
        <v>147</v>
      </c>
      <c r="AU1390" s="211" t="s">
        <v>78</v>
      </c>
      <c r="AY1390" s="17" t="s">
        <v>144</v>
      </c>
      <c r="BE1390" s="212">
        <f>IF(N1390="základní",J1390,0)</f>
        <v>0</v>
      </c>
      <c r="BF1390" s="212">
        <f>IF(N1390="snížená",J1390,0)</f>
        <v>0</v>
      </c>
      <c r="BG1390" s="212">
        <f>IF(N1390="zákl. přenesená",J1390,0)</f>
        <v>0</v>
      </c>
      <c r="BH1390" s="212">
        <f>IF(N1390="sníž. přenesená",J1390,0)</f>
        <v>0</v>
      </c>
      <c r="BI1390" s="212">
        <f>IF(N1390="nulová",J1390,0)</f>
        <v>0</v>
      </c>
      <c r="BJ1390" s="17" t="s">
        <v>74</v>
      </c>
      <c r="BK1390" s="212">
        <f>ROUND(I1390*H1390,2)</f>
        <v>0</v>
      </c>
      <c r="BL1390" s="17" t="s">
        <v>242</v>
      </c>
      <c r="BM1390" s="211" t="s">
        <v>2238</v>
      </c>
    </row>
    <row r="1391" spans="1:47" s="2" customFormat="1" ht="12">
      <c r="A1391" s="38"/>
      <c r="B1391" s="39"/>
      <c r="C1391" s="40"/>
      <c r="D1391" s="213" t="s">
        <v>153</v>
      </c>
      <c r="E1391" s="40"/>
      <c r="F1391" s="214" t="s">
        <v>2239</v>
      </c>
      <c r="G1391" s="40"/>
      <c r="H1391" s="40"/>
      <c r="I1391" s="215"/>
      <c r="J1391" s="40"/>
      <c r="K1391" s="40"/>
      <c r="L1391" s="44"/>
      <c r="M1391" s="216"/>
      <c r="N1391" s="217"/>
      <c r="O1391" s="84"/>
      <c r="P1391" s="84"/>
      <c r="Q1391" s="84"/>
      <c r="R1391" s="84"/>
      <c r="S1391" s="84"/>
      <c r="T1391" s="85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  <c r="AE1391" s="38"/>
      <c r="AT1391" s="17" t="s">
        <v>153</v>
      </c>
      <c r="AU1391" s="17" t="s">
        <v>78</v>
      </c>
    </row>
    <row r="1392" spans="1:47" s="2" customFormat="1" ht="12">
      <c r="A1392" s="38"/>
      <c r="B1392" s="39"/>
      <c r="C1392" s="40"/>
      <c r="D1392" s="218" t="s">
        <v>155</v>
      </c>
      <c r="E1392" s="40"/>
      <c r="F1392" s="219" t="s">
        <v>2240</v>
      </c>
      <c r="G1392" s="40"/>
      <c r="H1392" s="40"/>
      <c r="I1392" s="215"/>
      <c r="J1392" s="40"/>
      <c r="K1392" s="40"/>
      <c r="L1392" s="44"/>
      <c r="M1392" s="216"/>
      <c r="N1392" s="217"/>
      <c r="O1392" s="84"/>
      <c r="P1392" s="84"/>
      <c r="Q1392" s="84"/>
      <c r="R1392" s="84"/>
      <c r="S1392" s="84"/>
      <c r="T1392" s="85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T1392" s="17" t="s">
        <v>155</v>
      </c>
      <c r="AU1392" s="17" t="s">
        <v>78</v>
      </c>
    </row>
    <row r="1393" spans="1:51" s="13" customFormat="1" ht="12">
      <c r="A1393" s="13"/>
      <c r="B1393" s="220"/>
      <c r="C1393" s="221"/>
      <c r="D1393" s="213" t="s">
        <v>157</v>
      </c>
      <c r="E1393" s="222" t="s">
        <v>19</v>
      </c>
      <c r="F1393" s="223" t="s">
        <v>2228</v>
      </c>
      <c r="G1393" s="221"/>
      <c r="H1393" s="224">
        <v>106.03</v>
      </c>
      <c r="I1393" s="225"/>
      <c r="J1393" s="221"/>
      <c r="K1393" s="221"/>
      <c r="L1393" s="226"/>
      <c r="M1393" s="227"/>
      <c r="N1393" s="228"/>
      <c r="O1393" s="228"/>
      <c r="P1393" s="228"/>
      <c r="Q1393" s="228"/>
      <c r="R1393" s="228"/>
      <c r="S1393" s="228"/>
      <c r="T1393" s="229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0" t="s">
        <v>157</v>
      </c>
      <c r="AU1393" s="230" t="s">
        <v>78</v>
      </c>
      <c r="AV1393" s="13" t="s">
        <v>78</v>
      </c>
      <c r="AW1393" s="13" t="s">
        <v>32</v>
      </c>
      <c r="AX1393" s="13" t="s">
        <v>74</v>
      </c>
      <c r="AY1393" s="230" t="s">
        <v>144</v>
      </c>
    </row>
    <row r="1394" spans="1:65" s="2" customFormat="1" ht="24.15" customHeight="1">
      <c r="A1394" s="38"/>
      <c r="B1394" s="39"/>
      <c r="C1394" s="200" t="s">
        <v>2241</v>
      </c>
      <c r="D1394" s="200" t="s">
        <v>147</v>
      </c>
      <c r="E1394" s="201" t="s">
        <v>2242</v>
      </c>
      <c r="F1394" s="202" t="s">
        <v>2243</v>
      </c>
      <c r="G1394" s="203" t="s">
        <v>162</v>
      </c>
      <c r="H1394" s="204">
        <v>649.002</v>
      </c>
      <c r="I1394" s="205"/>
      <c r="J1394" s="206">
        <f>ROUND(I1394*H1394,2)</f>
        <v>0</v>
      </c>
      <c r="K1394" s="202" t="s">
        <v>151</v>
      </c>
      <c r="L1394" s="44"/>
      <c r="M1394" s="207" t="s">
        <v>19</v>
      </c>
      <c r="N1394" s="208" t="s">
        <v>40</v>
      </c>
      <c r="O1394" s="84"/>
      <c r="P1394" s="209">
        <f>O1394*H1394</f>
        <v>0</v>
      </c>
      <c r="Q1394" s="209">
        <v>0.00029</v>
      </c>
      <c r="R1394" s="209">
        <f>Q1394*H1394</f>
        <v>0.18821058</v>
      </c>
      <c r="S1394" s="209">
        <v>0</v>
      </c>
      <c r="T1394" s="210">
        <f>S1394*H1394</f>
        <v>0</v>
      </c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R1394" s="211" t="s">
        <v>242</v>
      </c>
      <c r="AT1394" s="211" t="s">
        <v>147</v>
      </c>
      <c r="AU1394" s="211" t="s">
        <v>78</v>
      </c>
      <c r="AY1394" s="17" t="s">
        <v>144</v>
      </c>
      <c r="BE1394" s="212">
        <f>IF(N1394="základní",J1394,0)</f>
        <v>0</v>
      </c>
      <c r="BF1394" s="212">
        <f>IF(N1394="snížená",J1394,0)</f>
        <v>0</v>
      </c>
      <c r="BG1394" s="212">
        <f>IF(N1394="zákl. přenesená",J1394,0)</f>
        <v>0</v>
      </c>
      <c r="BH1394" s="212">
        <f>IF(N1394="sníž. přenesená",J1394,0)</f>
        <v>0</v>
      </c>
      <c r="BI1394" s="212">
        <f>IF(N1394="nulová",J1394,0)</f>
        <v>0</v>
      </c>
      <c r="BJ1394" s="17" t="s">
        <v>74</v>
      </c>
      <c r="BK1394" s="212">
        <f>ROUND(I1394*H1394,2)</f>
        <v>0</v>
      </c>
      <c r="BL1394" s="17" t="s">
        <v>242</v>
      </c>
      <c r="BM1394" s="211" t="s">
        <v>2244</v>
      </c>
    </row>
    <row r="1395" spans="1:47" s="2" customFormat="1" ht="12">
      <c r="A1395" s="38"/>
      <c r="B1395" s="39"/>
      <c r="C1395" s="40"/>
      <c r="D1395" s="213" t="s">
        <v>153</v>
      </c>
      <c r="E1395" s="40"/>
      <c r="F1395" s="214" t="s">
        <v>2245</v>
      </c>
      <c r="G1395" s="40"/>
      <c r="H1395" s="40"/>
      <c r="I1395" s="215"/>
      <c r="J1395" s="40"/>
      <c r="K1395" s="40"/>
      <c r="L1395" s="44"/>
      <c r="M1395" s="216"/>
      <c r="N1395" s="217"/>
      <c r="O1395" s="84"/>
      <c r="P1395" s="84"/>
      <c r="Q1395" s="84"/>
      <c r="R1395" s="84"/>
      <c r="S1395" s="84"/>
      <c r="T1395" s="85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38"/>
      <c r="AT1395" s="17" t="s">
        <v>153</v>
      </c>
      <c r="AU1395" s="17" t="s">
        <v>78</v>
      </c>
    </row>
    <row r="1396" spans="1:47" s="2" customFormat="1" ht="12">
      <c r="A1396" s="38"/>
      <c r="B1396" s="39"/>
      <c r="C1396" s="40"/>
      <c r="D1396" s="218" t="s">
        <v>155</v>
      </c>
      <c r="E1396" s="40"/>
      <c r="F1396" s="219" t="s">
        <v>2246</v>
      </c>
      <c r="G1396" s="40"/>
      <c r="H1396" s="40"/>
      <c r="I1396" s="215"/>
      <c r="J1396" s="40"/>
      <c r="K1396" s="40"/>
      <c r="L1396" s="44"/>
      <c r="M1396" s="216"/>
      <c r="N1396" s="217"/>
      <c r="O1396" s="84"/>
      <c r="P1396" s="84"/>
      <c r="Q1396" s="84"/>
      <c r="R1396" s="84"/>
      <c r="S1396" s="84"/>
      <c r="T1396" s="85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T1396" s="17" t="s">
        <v>155</v>
      </c>
      <c r="AU1396" s="17" t="s">
        <v>78</v>
      </c>
    </row>
    <row r="1397" spans="1:51" s="13" customFormat="1" ht="12">
      <c r="A1397" s="13"/>
      <c r="B1397" s="220"/>
      <c r="C1397" s="221"/>
      <c r="D1397" s="213" t="s">
        <v>157</v>
      </c>
      <c r="E1397" s="222" t="s">
        <v>19</v>
      </c>
      <c r="F1397" s="223" t="s">
        <v>239</v>
      </c>
      <c r="G1397" s="221"/>
      <c r="H1397" s="224">
        <v>176.96</v>
      </c>
      <c r="I1397" s="225"/>
      <c r="J1397" s="221"/>
      <c r="K1397" s="221"/>
      <c r="L1397" s="226"/>
      <c r="M1397" s="227"/>
      <c r="N1397" s="228"/>
      <c r="O1397" s="228"/>
      <c r="P1397" s="228"/>
      <c r="Q1397" s="228"/>
      <c r="R1397" s="228"/>
      <c r="S1397" s="228"/>
      <c r="T1397" s="229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30" t="s">
        <v>157</v>
      </c>
      <c r="AU1397" s="230" t="s">
        <v>78</v>
      </c>
      <c r="AV1397" s="13" t="s">
        <v>78</v>
      </c>
      <c r="AW1397" s="13" t="s">
        <v>32</v>
      </c>
      <c r="AX1397" s="13" t="s">
        <v>69</v>
      </c>
      <c r="AY1397" s="230" t="s">
        <v>144</v>
      </c>
    </row>
    <row r="1398" spans="1:51" s="13" customFormat="1" ht="12">
      <c r="A1398" s="13"/>
      <c r="B1398" s="220"/>
      <c r="C1398" s="221"/>
      <c r="D1398" s="213" t="s">
        <v>157</v>
      </c>
      <c r="E1398" s="222" t="s">
        <v>19</v>
      </c>
      <c r="F1398" s="223" t="s">
        <v>268</v>
      </c>
      <c r="G1398" s="221"/>
      <c r="H1398" s="224">
        <v>384.307</v>
      </c>
      <c r="I1398" s="225"/>
      <c r="J1398" s="221"/>
      <c r="K1398" s="221"/>
      <c r="L1398" s="226"/>
      <c r="M1398" s="227"/>
      <c r="N1398" s="228"/>
      <c r="O1398" s="228"/>
      <c r="P1398" s="228"/>
      <c r="Q1398" s="228"/>
      <c r="R1398" s="228"/>
      <c r="S1398" s="228"/>
      <c r="T1398" s="229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30" t="s">
        <v>157</v>
      </c>
      <c r="AU1398" s="230" t="s">
        <v>78</v>
      </c>
      <c r="AV1398" s="13" t="s">
        <v>78</v>
      </c>
      <c r="AW1398" s="13" t="s">
        <v>32</v>
      </c>
      <c r="AX1398" s="13" t="s">
        <v>69</v>
      </c>
      <c r="AY1398" s="230" t="s">
        <v>144</v>
      </c>
    </row>
    <row r="1399" spans="1:51" s="13" customFormat="1" ht="12">
      <c r="A1399" s="13"/>
      <c r="B1399" s="220"/>
      <c r="C1399" s="221"/>
      <c r="D1399" s="213" t="s">
        <v>157</v>
      </c>
      <c r="E1399" s="222" t="s">
        <v>19</v>
      </c>
      <c r="F1399" s="223" t="s">
        <v>2247</v>
      </c>
      <c r="G1399" s="221"/>
      <c r="H1399" s="224">
        <v>87.735</v>
      </c>
      <c r="I1399" s="225"/>
      <c r="J1399" s="221"/>
      <c r="K1399" s="221"/>
      <c r="L1399" s="226"/>
      <c r="M1399" s="227"/>
      <c r="N1399" s="228"/>
      <c r="O1399" s="228"/>
      <c r="P1399" s="228"/>
      <c r="Q1399" s="228"/>
      <c r="R1399" s="228"/>
      <c r="S1399" s="228"/>
      <c r="T1399" s="229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0" t="s">
        <v>157</v>
      </c>
      <c r="AU1399" s="230" t="s">
        <v>78</v>
      </c>
      <c r="AV1399" s="13" t="s">
        <v>78</v>
      </c>
      <c r="AW1399" s="13" t="s">
        <v>32</v>
      </c>
      <c r="AX1399" s="13" t="s">
        <v>69</v>
      </c>
      <c r="AY1399" s="230" t="s">
        <v>144</v>
      </c>
    </row>
    <row r="1400" spans="1:65" s="2" customFormat="1" ht="24.15" customHeight="1">
      <c r="A1400" s="38"/>
      <c r="B1400" s="39"/>
      <c r="C1400" s="200" t="s">
        <v>1439</v>
      </c>
      <c r="D1400" s="200" t="s">
        <v>147</v>
      </c>
      <c r="E1400" s="201" t="s">
        <v>2248</v>
      </c>
      <c r="F1400" s="202" t="s">
        <v>2249</v>
      </c>
      <c r="G1400" s="203" t="s">
        <v>162</v>
      </c>
      <c r="H1400" s="204">
        <v>106.03</v>
      </c>
      <c r="I1400" s="205"/>
      <c r="J1400" s="206">
        <f>ROUND(I1400*H1400,2)</f>
        <v>0</v>
      </c>
      <c r="K1400" s="202" t="s">
        <v>151</v>
      </c>
      <c r="L1400" s="44"/>
      <c r="M1400" s="207" t="s">
        <v>19</v>
      </c>
      <c r="N1400" s="208" t="s">
        <v>40</v>
      </c>
      <c r="O1400" s="84"/>
      <c r="P1400" s="209">
        <f>O1400*H1400</f>
        <v>0</v>
      </c>
      <c r="Q1400" s="209">
        <v>0.00029</v>
      </c>
      <c r="R1400" s="209">
        <f>Q1400*H1400</f>
        <v>0.0307487</v>
      </c>
      <c r="S1400" s="209">
        <v>0</v>
      </c>
      <c r="T1400" s="210">
        <f>S1400*H1400</f>
        <v>0</v>
      </c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8"/>
      <c r="AR1400" s="211" t="s">
        <v>242</v>
      </c>
      <c r="AT1400" s="211" t="s">
        <v>147</v>
      </c>
      <c r="AU1400" s="211" t="s">
        <v>78</v>
      </c>
      <c r="AY1400" s="17" t="s">
        <v>144</v>
      </c>
      <c r="BE1400" s="212">
        <f>IF(N1400="základní",J1400,0)</f>
        <v>0</v>
      </c>
      <c r="BF1400" s="212">
        <f>IF(N1400="snížená",J1400,0)</f>
        <v>0</v>
      </c>
      <c r="BG1400" s="212">
        <f>IF(N1400="zákl. přenesená",J1400,0)</f>
        <v>0</v>
      </c>
      <c r="BH1400" s="212">
        <f>IF(N1400="sníž. přenesená",J1400,0)</f>
        <v>0</v>
      </c>
      <c r="BI1400" s="212">
        <f>IF(N1400="nulová",J1400,0)</f>
        <v>0</v>
      </c>
      <c r="BJ1400" s="17" t="s">
        <v>74</v>
      </c>
      <c r="BK1400" s="212">
        <f>ROUND(I1400*H1400,2)</f>
        <v>0</v>
      </c>
      <c r="BL1400" s="17" t="s">
        <v>242</v>
      </c>
      <c r="BM1400" s="211" t="s">
        <v>2250</v>
      </c>
    </row>
    <row r="1401" spans="1:47" s="2" customFormat="1" ht="12">
      <c r="A1401" s="38"/>
      <c r="B1401" s="39"/>
      <c r="C1401" s="40"/>
      <c r="D1401" s="213" t="s">
        <v>153</v>
      </c>
      <c r="E1401" s="40"/>
      <c r="F1401" s="214" t="s">
        <v>2251</v>
      </c>
      <c r="G1401" s="40"/>
      <c r="H1401" s="40"/>
      <c r="I1401" s="215"/>
      <c r="J1401" s="40"/>
      <c r="K1401" s="40"/>
      <c r="L1401" s="44"/>
      <c r="M1401" s="216"/>
      <c r="N1401" s="217"/>
      <c r="O1401" s="84"/>
      <c r="P1401" s="84"/>
      <c r="Q1401" s="84"/>
      <c r="R1401" s="84"/>
      <c r="S1401" s="84"/>
      <c r="T1401" s="85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T1401" s="17" t="s">
        <v>153</v>
      </c>
      <c r="AU1401" s="17" t="s">
        <v>78</v>
      </c>
    </row>
    <row r="1402" spans="1:47" s="2" customFormat="1" ht="12">
      <c r="A1402" s="38"/>
      <c r="B1402" s="39"/>
      <c r="C1402" s="40"/>
      <c r="D1402" s="218" t="s">
        <v>155</v>
      </c>
      <c r="E1402" s="40"/>
      <c r="F1402" s="219" t="s">
        <v>2252</v>
      </c>
      <c r="G1402" s="40"/>
      <c r="H1402" s="40"/>
      <c r="I1402" s="215"/>
      <c r="J1402" s="40"/>
      <c r="K1402" s="40"/>
      <c r="L1402" s="44"/>
      <c r="M1402" s="216"/>
      <c r="N1402" s="217"/>
      <c r="O1402" s="84"/>
      <c r="P1402" s="84"/>
      <c r="Q1402" s="84"/>
      <c r="R1402" s="84"/>
      <c r="S1402" s="84"/>
      <c r="T1402" s="85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38"/>
      <c r="AT1402" s="17" t="s">
        <v>155</v>
      </c>
      <c r="AU1402" s="17" t="s">
        <v>78</v>
      </c>
    </row>
    <row r="1403" spans="1:51" s="13" customFormat="1" ht="12">
      <c r="A1403" s="13"/>
      <c r="B1403" s="220"/>
      <c r="C1403" s="221"/>
      <c r="D1403" s="213" t="s">
        <v>157</v>
      </c>
      <c r="E1403" s="222" t="s">
        <v>19</v>
      </c>
      <c r="F1403" s="223" t="s">
        <v>2228</v>
      </c>
      <c r="G1403" s="221"/>
      <c r="H1403" s="224">
        <v>106.03</v>
      </c>
      <c r="I1403" s="225"/>
      <c r="J1403" s="221"/>
      <c r="K1403" s="221"/>
      <c r="L1403" s="226"/>
      <c r="M1403" s="227"/>
      <c r="N1403" s="228"/>
      <c r="O1403" s="228"/>
      <c r="P1403" s="228"/>
      <c r="Q1403" s="228"/>
      <c r="R1403" s="228"/>
      <c r="S1403" s="228"/>
      <c r="T1403" s="229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30" t="s">
        <v>157</v>
      </c>
      <c r="AU1403" s="230" t="s">
        <v>78</v>
      </c>
      <c r="AV1403" s="13" t="s">
        <v>78</v>
      </c>
      <c r="AW1403" s="13" t="s">
        <v>32</v>
      </c>
      <c r="AX1403" s="13" t="s">
        <v>74</v>
      </c>
      <c r="AY1403" s="230" t="s">
        <v>144</v>
      </c>
    </row>
    <row r="1404" spans="1:65" s="2" customFormat="1" ht="33" customHeight="1">
      <c r="A1404" s="38"/>
      <c r="B1404" s="39"/>
      <c r="C1404" s="200" t="s">
        <v>2253</v>
      </c>
      <c r="D1404" s="200" t="s">
        <v>147</v>
      </c>
      <c r="E1404" s="201" t="s">
        <v>2254</v>
      </c>
      <c r="F1404" s="202" t="s">
        <v>2255</v>
      </c>
      <c r="G1404" s="203" t="s">
        <v>162</v>
      </c>
      <c r="H1404" s="204">
        <v>377.516</v>
      </c>
      <c r="I1404" s="205"/>
      <c r="J1404" s="206">
        <f>ROUND(I1404*H1404,2)</f>
        <v>0</v>
      </c>
      <c r="K1404" s="202" t="s">
        <v>151</v>
      </c>
      <c r="L1404" s="44"/>
      <c r="M1404" s="207" t="s">
        <v>19</v>
      </c>
      <c r="N1404" s="208" t="s">
        <v>40</v>
      </c>
      <c r="O1404" s="84"/>
      <c r="P1404" s="209">
        <f>O1404*H1404</f>
        <v>0</v>
      </c>
      <c r="Q1404" s="209">
        <v>1E-05</v>
      </c>
      <c r="R1404" s="209">
        <f>Q1404*H1404</f>
        <v>0.0037751600000000005</v>
      </c>
      <c r="S1404" s="209">
        <v>0</v>
      </c>
      <c r="T1404" s="210">
        <f>S1404*H1404</f>
        <v>0</v>
      </c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38"/>
      <c r="AR1404" s="211" t="s">
        <v>242</v>
      </c>
      <c r="AT1404" s="211" t="s">
        <v>147</v>
      </c>
      <c r="AU1404" s="211" t="s">
        <v>78</v>
      </c>
      <c r="AY1404" s="17" t="s">
        <v>144</v>
      </c>
      <c r="BE1404" s="212">
        <f>IF(N1404="základní",J1404,0)</f>
        <v>0</v>
      </c>
      <c r="BF1404" s="212">
        <f>IF(N1404="snížená",J1404,0)</f>
        <v>0</v>
      </c>
      <c r="BG1404" s="212">
        <f>IF(N1404="zákl. přenesená",J1404,0)</f>
        <v>0</v>
      </c>
      <c r="BH1404" s="212">
        <f>IF(N1404="sníž. přenesená",J1404,0)</f>
        <v>0</v>
      </c>
      <c r="BI1404" s="212">
        <f>IF(N1404="nulová",J1404,0)</f>
        <v>0</v>
      </c>
      <c r="BJ1404" s="17" t="s">
        <v>74</v>
      </c>
      <c r="BK1404" s="212">
        <f>ROUND(I1404*H1404,2)</f>
        <v>0</v>
      </c>
      <c r="BL1404" s="17" t="s">
        <v>242</v>
      </c>
      <c r="BM1404" s="211" t="s">
        <v>2256</v>
      </c>
    </row>
    <row r="1405" spans="1:47" s="2" customFormat="1" ht="12">
      <c r="A1405" s="38"/>
      <c r="B1405" s="39"/>
      <c r="C1405" s="40"/>
      <c r="D1405" s="213" t="s">
        <v>153</v>
      </c>
      <c r="E1405" s="40"/>
      <c r="F1405" s="214" t="s">
        <v>2257</v>
      </c>
      <c r="G1405" s="40"/>
      <c r="H1405" s="40"/>
      <c r="I1405" s="215"/>
      <c r="J1405" s="40"/>
      <c r="K1405" s="40"/>
      <c r="L1405" s="44"/>
      <c r="M1405" s="216"/>
      <c r="N1405" s="217"/>
      <c r="O1405" s="84"/>
      <c r="P1405" s="84"/>
      <c r="Q1405" s="84"/>
      <c r="R1405" s="84"/>
      <c r="S1405" s="84"/>
      <c r="T1405" s="85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T1405" s="17" t="s">
        <v>153</v>
      </c>
      <c r="AU1405" s="17" t="s">
        <v>78</v>
      </c>
    </row>
    <row r="1406" spans="1:47" s="2" customFormat="1" ht="12">
      <c r="A1406" s="38"/>
      <c r="B1406" s="39"/>
      <c r="C1406" s="40"/>
      <c r="D1406" s="218" t="s">
        <v>155</v>
      </c>
      <c r="E1406" s="40"/>
      <c r="F1406" s="219" t="s">
        <v>2258</v>
      </c>
      <c r="G1406" s="40"/>
      <c r="H1406" s="40"/>
      <c r="I1406" s="215"/>
      <c r="J1406" s="40"/>
      <c r="K1406" s="40"/>
      <c r="L1406" s="44"/>
      <c r="M1406" s="216"/>
      <c r="N1406" s="217"/>
      <c r="O1406" s="84"/>
      <c r="P1406" s="84"/>
      <c r="Q1406" s="84"/>
      <c r="R1406" s="84"/>
      <c r="S1406" s="84"/>
      <c r="T1406" s="85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38"/>
      <c r="AT1406" s="17" t="s">
        <v>155</v>
      </c>
      <c r="AU1406" s="17" t="s">
        <v>78</v>
      </c>
    </row>
    <row r="1407" spans="1:51" s="13" customFormat="1" ht="12">
      <c r="A1407" s="13"/>
      <c r="B1407" s="220"/>
      <c r="C1407" s="221"/>
      <c r="D1407" s="213" t="s">
        <v>157</v>
      </c>
      <c r="E1407" s="222" t="s">
        <v>19</v>
      </c>
      <c r="F1407" s="223" t="s">
        <v>2259</v>
      </c>
      <c r="G1407" s="221"/>
      <c r="H1407" s="224">
        <v>377.516</v>
      </c>
      <c r="I1407" s="225"/>
      <c r="J1407" s="221"/>
      <c r="K1407" s="221"/>
      <c r="L1407" s="226"/>
      <c r="M1407" s="227"/>
      <c r="N1407" s="228"/>
      <c r="O1407" s="228"/>
      <c r="P1407" s="228"/>
      <c r="Q1407" s="228"/>
      <c r="R1407" s="228"/>
      <c r="S1407" s="228"/>
      <c r="T1407" s="229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30" t="s">
        <v>157</v>
      </c>
      <c r="AU1407" s="230" t="s">
        <v>78</v>
      </c>
      <c r="AV1407" s="13" t="s">
        <v>78</v>
      </c>
      <c r="AW1407" s="13" t="s">
        <v>32</v>
      </c>
      <c r="AX1407" s="13" t="s">
        <v>69</v>
      </c>
      <c r="AY1407" s="230" t="s">
        <v>144</v>
      </c>
    </row>
    <row r="1408" spans="1:63" s="12" customFormat="1" ht="25.9" customHeight="1">
      <c r="A1408" s="12"/>
      <c r="B1408" s="184"/>
      <c r="C1408" s="185"/>
      <c r="D1408" s="186" t="s">
        <v>68</v>
      </c>
      <c r="E1408" s="187" t="s">
        <v>228</v>
      </c>
      <c r="F1408" s="187" t="s">
        <v>2260</v>
      </c>
      <c r="G1408" s="185"/>
      <c r="H1408" s="185"/>
      <c r="I1408" s="188"/>
      <c r="J1408" s="189">
        <f>BK1408</f>
        <v>0</v>
      </c>
      <c r="K1408" s="185"/>
      <c r="L1408" s="190"/>
      <c r="M1408" s="191"/>
      <c r="N1408" s="192"/>
      <c r="O1408" s="192"/>
      <c r="P1408" s="193">
        <f>P1409+P1454+P1465+P1478</f>
        <v>0</v>
      </c>
      <c r="Q1408" s="192"/>
      <c r="R1408" s="193">
        <f>R1409+R1454+R1465+R1478</f>
        <v>0</v>
      </c>
      <c r="S1408" s="192"/>
      <c r="T1408" s="194">
        <f>T1409+T1454+T1465+T1478</f>
        <v>0</v>
      </c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R1408" s="195" t="s">
        <v>145</v>
      </c>
      <c r="AT1408" s="196" t="s">
        <v>68</v>
      </c>
      <c r="AU1408" s="196" t="s">
        <v>69</v>
      </c>
      <c r="AY1408" s="195" t="s">
        <v>144</v>
      </c>
      <c r="BK1408" s="197">
        <f>BK1409+BK1454+BK1465+BK1478</f>
        <v>0</v>
      </c>
    </row>
    <row r="1409" spans="1:63" s="12" customFormat="1" ht="22.8" customHeight="1">
      <c r="A1409" s="12"/>
      <c r="B1409" s="184"/>
      <c r="C1409" s="185"/>
      <c r="D1409" s="186" t="s">
        <v>68</v>
      </c>
      <c r="E1409" s="198" t="s">
        <v>2261</v>
      </c>
      <c r="F1409" s="198" t="s">
        <v>2262</v>
      </c>
      <c r="G1409" s="185"/>
      <c r="H1409" s="185"/>
      <c r="I1409" s="188"/>
      <c r="J1409" s="199">
        <f>BK1409</f>
        <v>0</v>
      </c>
      <c r="K1409" s="185"/>
      <c r="L1409" s="190"/>
      <c r="M1409" s="191"/>
      <c r="N1409" s="192"/>
      <c r="O1409" s="192"/>
      <c r="P1409" s="193">
        <f>SUM(P1410:P1453)</f>
        <v>0</v>
      </c>
      <c r="Q1409" s="192"/>
      <c r="R1409" s="193">
        <f>SUM(R1410:R1453)</f>
        <v>0</v>
      </c>
      <c r="S1409" s="192"/>
      <c r="T1409" s="194">
        <f>SUM(T1410:T1453)</f>
        <v>0</v>
      </c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R1409" s="195" t="s">
        <v>145</v>
      </c>
      <c r="AT1409" s="196" t="s">
        <v>68</v>
      </c>
      <c r="AU1409" s="196" t="s">
        <v>74</v>
      </c>
      <c r="AY1409" s="195" t="s">
        <v>144</v>
      </c>
      <c r="BK1409" s="197">
        <f>SUM(BK1410:BK1453)</f>
        <v>0</v>
      </c>
    </row>
    <row r="1410" spans="1:65" s="2" customFormat="1" ht="16.5" customHeight="1">
      <c r="A1410" s="38"/>
      <c r="B1410" s="39"/>
      <c r="C1410" s="242" t="s">
        <v>1444</v>
      </c>
      <c r="D1410" s="242" t="s">
        <v>228</v>
      </c>
      <c r="E1410" s="243" t="s">
        <v>2263</v>
      </c>
      <c r="F1410" s="244" t="s">
        <v>2264</v>
      </c>
      <c r="G1410" s="245" t="s">
        <v>218</v>
      </c>
      <c r="H1410" s="246">
        <v>1</v>
      </c>
      <c r="I1410" s="247"/>
      <c r="J1410" s="248">
        <f>ROUND(I1410*H1410,2)</f>
        <v>0</v>
      </c>
      <c r="K1410" s="244" t="s">
        <v>19</v>
      </c>
      <c r="L1410" s="249"/>
      <c r="M1410" s="250" t="s">
        <v>19</v>
      </c>
      <c r="N1410" s="251" t="s">
        <v>40</v>
      </c>
      <c r="O1410" s="84"/>
      <c r="P1410" s="209">
        <f>O1410*H1410</f>
        <v>0</v>
      </c>
      <c r="Q1410" s="209">
        <v>0</v>
      </c>
      <c r="R1410" s="209">
        <f>Q1410*H1410</f>
        <v>0</v>
      </c>
      <c r="S1410" s="209">
        <v>0</v>
      </c>
      <c r="T1410" s="210">
        <f>S1410*H1410</f>
        <v>0</v>
      </c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R1410" s="211" t="s">
        <v>1107</v>
      </c>
      <c r="AT1410" s="211" t="s">
        <v>228</v>
      </c>
      <c r="AU1410" s="211" t="s">
        <v>78</v>
      </c>
      <c r="AY1410" s="17" t="s">
        <v>144</v>
      </c>
      <c r="BE1410" s="212">
        <f>IF(N1410="základní",J1410,0)</f>
        <v>0</v>
      </c>
      <c r="BF1410" s="212">
        <f>IF(N1410="snížená",J1410,0)</f>
        <v>0</v>
      </c>
      <c r="BG1410" s="212">
        <f>IF(N1410="zákl. přenesená",J1410,0)</f>
        <v>0</v>
      </c>
      <c r="BH1410" s="212">
        <f>IF(N1410="sníž. přenesená",J1410,0)</f>
        <v>0</v>
      </c>
      <c r="BI1410" s="212">
        <f>IF(N1410="nulová",J1410,0)</f>
        <v>0</v>
      </c>
      <c r="BJ1410" s="17" t="s">
        <v>74</v>
      </c>
      <c r="BK1410" s="212">
        <f>ROUND(I1410*H1410,2)</f>
        <v>0</v>
      </c>
      <c r="BL1410" s="17" t="s">
        <v>501</v>
      </c>
      <c r="BM1410" s="211" t="s">
        <v>2265</v>
      </c>
    </row>
    <row r="1411" spans="1:47" s="2" customFormat="1" ht="12">
      <c r="A1411" s="38"/>
      <c r="B1411" s="39"/>
      <c r="C1411" s="40"/>
      <c r="D1411" s="213" t="s">
        <v>153</v>
      </c>
      <c r="E1411" s="40"/>
      <c r="F1411" s="214" t="s">
        <v>2264</v>
      </c>
      <c r="G1411" s="40"/>
      <c r="H1411" s="40"/>
      <c r="I1411" s="215"/>
      <c r="J1411" s="40"/>
      <c r="K1411" s="40"/>
      <c r="L1411" s="44"/>
      <c r="M1411" s="216"/>
      <c r="N1411" s="217"/>
      <c r="O1411" s="84"/>
      <c r="P1411" s="84"/>
      <c r="Q1411" s="84"/>
      <c r="R1411" s="84"/>
      <c r="S1411" s="84"/>
      <c r="T1411" s="85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T1411" s="17" t="s">
        <v>153</v>
      </c>
      <c r="AU1411" s="17" t="s">
        <v>78</v>
      </c>
    </row>
    <row r="1412" spans="1:65" s="2" customFormat="1" ht="16.5" customHeight="1">
      <c r="A1412" s="38"/>
      <c r="B1412" s="39"/>
      <c r="C1412" s="242" t="s">
        <v>2266</v>
      </c>
      <c r="D1412" s="242" t="s">
        <v>228</v>
      </c>
      <c r="E1412" s="243" t="s">
        <v>2267</v>
      </c>
      <c r="F1412" s="244" t="s">
        <v>2268</v>
      </c>
      <c r="G1412" s="245" t="s">
        <v>218</v>
      </c>
      <c r="H1412" s="246">
        <v>1</v>
      </c>
      <c r="I1412" s="247"/>
      <c r="J1412" s="248">
        <f>ROUND(I1412*H1412,2)</f>
        <v>0</v>
      </c>
      <c r="K1412" s="244" t="s">
        <v>19</v>
      </c>
      <c r="L1412" s="249"/>
      <c r="M1412" s="250" t="s">
        <v>19</v>
      </c>
      <c r="N1412" s="251" t="s">
        <v>40</v>
      </c>
      <c r="O1412" s="84"/>
      <c r="P1412" s="209">
        <f>O1412*H1412</f>
        <v>0</v>
      </c>
      <c r="Q1412" s="209">
        <v>0</v>
      </c>
      <c r="R1412" s="209">
        <f>Q1412*H1412</f>
        <v>0</v>
      </c>
      <c r="S1412" s="209">
        <v>0</v>
      </c>
      <c r="T1412" s="210">
        <f>S1412*H1412</f>
        <v>0</v>
      </c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R1412" s="211" t="s">
        <v>1107</v>
      </c>
      <c r="AT1412" s="211" t="s">
        <v>228</v>
      </c>
      <c r="AU1412" s="211" t="s">
        <v>78</v>
      </c>
      <c r="AY1412" s="17" t="s">
        <v>144</v>
      </c>
      <c r="BE1412" s="212">
        <f>IF(N1412="základní",J1412,0)</f>
        <v>0</v>
      </c>
      <c r="BF1412" s="212">
        <f>IF(N1412="snížená",J1412,0)</f>
        <v>0</v>
      </c>
      <c r="BG1412" s="212">
        <f>IF(N1412="zákl. přenesená",J1412,0)</f>
        <v>0</v>
      </c>
      <c r="BH1412" s="212">
        <f>IF(N1412="sníž. přenesená",J1412,0)</f>
        <v>0</v>
      </c>
      <c r="BI1412" s="212">
        <f>IF(N1412="nulová",J1412,0)</f>
        <v>0</v>
      </c>
      <c r="BJ1412" s="17" t="s">
        <v>74</v>
      </c>
      <c r="BK1412" s="212">
        <f>ROUND(I1412*H1412,2)</f>
        <v>0</v>
      </c>
      <c r="BL1412" s="17" t="s">
        <v>501</v>
      </c>
      <c r="BM1412" s="211" t="s">
        <v>2269</v>
      </c>
    </row>
    <row r="1413" spans="1:47" s="2" customFormat="1" ht="12">
      <c r="A1413" s="38"/>
      <c r="B1413" s="39"/>
      <c r="C1413" s="40"/>
      <c r="D1413" s="213" t="s">
        <v>153</v>
      </c>
      <c r="E1413" s="40"/>
      <c r="F1413" s="214" t="s">
        <v>2268</v>
      </c>
      <c r="G1413" s="40"/>
      <c r="H1413" s="40"/>
      <c r="I1413" s="215"/>
      <c r="J1413" s="40"/>
      <c r="K1413" s="40"/>
      <c r="L1413" s="44"/>
      <c r="M1413" s="216"/>
      <c r="N1413" s="217"/>
      <c r="O1413" s="84"/>
      <c r="P1413" s="84"/>
      <c r="Q1413" s="84"/>
      <c r="R1413" s="84"/>
      <c r="S1413" s="84"/>
      <c r="T1413" s="85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T1413" s="17" t="s">
        <v>153</v>
      </c>
      <c r="AU1413" s="17" t="s">
        <v>78</v>
      </c>
    </row>
    <row r="1414" spans="1:65" s="2" customFormat="1" ht="16.5" customHeight="1">
      <c r="A1414" s="38"/>
      <c r="B1414" s="39"/>
      <c r="C1414" s="242" t="s">
        <v>1448</v>
      </c>
      <c r="D1414" s="242" t="s">
        <v>228</v>
      </c>
      <c r="E1414" s="243" t="s">
        <v>2270</v>
      </c>
      <c r="F1414" s="244" t="s">
        <v>2271</v>
      </c>
      <c r="G1414" s="245" t="s">
        <v>218</v>
      </c>
      <c r="H1414" s="246">
        <v>1</v>
      </c>
      <c r="I1414" s="247"/>
      <c r="J1414" s="248">
        <f>ROUND(I1414*H1414,2)</f>
        <v>0</v>
      </c>
      <c r="K1414" s="244" t="s">
        <v>19</v>
      </c>
      <c r="L1414" s="249"/>
      <c r="M1414" s="250" t="s">
        <v>19</v>
      </c>
      <c r="N1414" s="251" t="s">
        <v>40</v>
      </c>
      <c r="O1414" s="84"/>
      <c r="P1414" s="209">
        <f>O1414*H1414</f>
        <v>0</v>
      </c>
      <c r="Q1414" s="209">
        <v>0</v>
      </c>
      <c r="R1414" s="209">
        <f>Q1414*H1414</f>
        <v>0</v>
      </c>
      <c r="S1414" s="209">
        <v>0</v>
      </c>
      <c r="T1414" s="210">
        <f>S1414*H1414</f>
        <v>0</v>
      </c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R1414" s="211" t="s">
        <v>1107</v>
      </c>
      <c r="AT1414" s="211" t="s">
        <v>228</v>
      </c>
      <c r="AU1414" s="211" t="s">
        <v>78</v>
      </c>
      <c r="AY1414" s="17" t="s">
        <v>144</v>
      </c>
      <c r="BE1414" s="212">
        <f>IF(N1414="základní",J1414,0)</f>
        <v>0</v>
      </c>
      <c r="BF1414" s="212">
        <f>IF(N1414="snížená",J1414,0)</f>
        <v>0</v>
      </c>
      <c r="BG1414" s="212">
        <f>IF(N1414="zákl. přenesená",J1414,0)</f>
        <v>0</v>
      </c>
      <c r="BH1414" s="212">
        <f>IF(N1414="sníž. přenesená",J1414,0)</f>
        <v>0</v>
      </c>
      <c r="BI1414" s="212">
        <f>IF(N1414="nulová",J1414,0)</f>
        <v>0</v>
      </c>
      <c r="BJ1414" s="17" t="s">
        <v>74</v>
      </c>
      <c r="BK1414" s="212">
        <f>ROUND(I1414*H1414,2)</f>
        <v>0</v>
      </c>
      <c r="BL1414" s="17" t="s">
        <v>501</v>
      </c>
      <c r="BM1414" s="211" t="s">
        <v>2272</v>
      </c>
    </row>
    <row r="1415" spans="1:47" s="2" customFormat="1" ht="12">
      <c r="A1415" s="38"/>
      <c r="B1415" s="39"/>
      <c r="C1415" s="40"/>
      <c r="D1415" s="213" t="s">
        <v>153</v>
      </c>
      <c r="E1415" s="40"/>
      <c r="F1415" s="214" t="s">
        <v>2271</v>
      </c>
      <c r="G1415" s="40"/>
      <c r="H1415" s="40"/>
      <c r="I1415" s="215"/>
      <c r="J1415" s="40"/>
      <c r="K1415" s="40"/>
      <c r="L1415" s="44"/>
      <c r="M1415" s="216"/>
      <c r="N1415" s="217"/>
      <c r="O1415" s="84"/>
      <c r="P1415" s="84"/>
      <c r="Q1415" s="84"/>
      <c r="R1415" s="84"/>
      <c r="S1415" s="84"/>
      <c r="T1415" s="85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T1415" s="17" t="s">
        <v>153</v>
      </c>
      <c r="AU1415" s="17" t="s">
        <v>78</v>
      </c>
    </row>
    <row r="1416" spans="1:65" s="2" customFormat="1" ht="16.5" customHeight="1">
      <c r="A1416" s="38"/>
      <c r="B1416" s="39"/>
      <c r="C1416" s="242" t="s">
        <v>2273</v>
      </c>
      <c r="D1416" s="242" t="s">
        <v>228</v>
      </c>
      <c r="E1416" s="243" t="s">
        <v>2274</v>
      </c>
      <c r="F1416" s="244" t="s">
        <v>2275</v>
      </c>
      <c r="G1416" s="245" t="s">
        <v>218</v>
      </c>
      <c r="H1416" s="246">
        <v>1</v>
      </c>
      <c r="I1416" s="247"/>
      <c r="J1416" s="248">
        <f>ROUND(I1416*H1416,2)</f>
        <v>0</v>
      </c>
      <c r="K1416" s="244" t="s">
        <v>19</v>
      </c>
      <c r="L1416" s="249"/>
      <c r="M1416" s="250" t="s">
        <v>19</v>
      </c>
      <c r="N1416" s="251" t="s">
        <v>40</v>
      </c>
      <c r="O1416" s="84"/>
      <c r="P1416" s="209">
        <f>O1416*H1416</f>
        <v>0</v>
      </c>
      <c r="Q1416" s="209">
        <v>0</v>
      </c>
      <c r="R1416" s="209">
        <f>Q1416*H1416</f>
        <v>0</v>
      </c>
      <c r="S1416" s="209">
        <v>0</v>
      </c>
      <c r="T1416" s="210">
        <f>S1416*H1416</f>
        <v>0</v>
      </c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R1416" s="211" t="s">
        <v>1107</v>
      </c>
      <c r="AT1416" s="211" t="s">
        <v>228</v>
      </c>
      <c r="AU1416" s="211" t="s">
        <v>78</v>
      </c>
      <c r="AY1416" s="17" t="s">
        <v>144</v>
      </c>
      <c r="BE1416" s="212">
        <f>IF(N1416="základní",J1416,0)</f>
        <v>0</v>
      </c>
      <c r="BF1416" s="212">
        <f>IF(N1416="snížená",J1416,0)</f>
        <v>0</v>
      </c>
      <c r="BG1416" s="212">
        <f>IF(N1416="zákl. přenesená",J1416,0)</f>
        <v>0</v>
      </c>
      <c r="BH1416" s="212">
        <f>IF(N1416="sníž. přenesená",J1416,0)</f>
        <v>0</v>
      </c>
      <c r="BI1416" s="212">
        <f>IF(N1416="nulová",J1416,0)</f>
        <v>0</v>
      </c>
      <c r="BJ1416" s="17" t="s">
        <v>74</v>
      </c>
      <c r="BK1416" s="212">
        <f>ROUND(I1416*H1416,2)</f>
        <v>0</v>
      </c>
      <c r="BL1416" s="17" t="s">
        <v>501</v>
      </c>
      <c r="BM1416" s="211" t="s">
        <v>2276</v>
      </c>
    </row>
    <row r="1417" spans="1:47" s="2" customFormat="1" ht="12">
      <c r="A1417" s="38"/>
      <c r="B1417" s="39"/>
      <c r="C1417" s="40"/>
      <c r="D1417" s="213" t="s">
        <v>153</v>
      </c>
      <c r="E1417" s="40"/>
      <c r="F1417" s="214" t="s">
        <v>2275</v>
      </c>
      <c r="G1417" s="40"/>
      <c r="H1417" s="40"/>
      <c r="I1417" s="215"/>
      <c r="J1417" s="40"/>
      <c r="K1417" s="40"/>
      <c r="L1417" s="44"/>
      <c r="M1417" s="216"/>
      <c r="N1417" s="217"/>
      <c r="O1417" s="84"/>
      <c r="P1417" s="84"/>
      <c r="Q1417" s="84"/>
      <c r="R1417" s="84"/>
      <c r="S1417" s="84"/>
      <c r="T1417" s="85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T1417" s="17" t="s">
        <v>153</v>
      </c>
      <c r="AU1417" s="17" t="s">
        <v>78</v>
      </c>
    </row>
    <row r="1418" spans="1:65" s="2" customFormat="1" ht="16.5" customHeight="1">
      <c r="A1418" s="38"/>
      <c r="B1418" s="39"/>
      <c r="C1418" s="242" t="s">
        <v>1453</v>
      </c>
      <c r="D1418" s="242" t="s">
        <v>228</v>
      </c>
      <c r="E1418" s="243" t="s">
        <v>2277</v>
      </c>
      <c r="F1418" s="244" t="s">
        <v>2278</v>
      </c>
      <c r="G1418" s="245" t="s">
        <v>218</v>
      </c>
      <c r="H1418" s="246">
        <v>1</v>
      </c>
      <c r="I1418" s="247"/>
      <c r="J1418" s="248">
        <f>ROUND(I1418*H1418,2)</f>
        <v>0</v>
      </c>
      <c r="K1418" s="244" t="s">
        <v>19</v>
      </c>
      <c r="L1418" s="249"/>
      <c r="M1418" s="250" t="s">
        <v>19</v>
      </c>
      <c r="N1418" s="251" t="s">
        <v>40</v>
      </c>
      <c r="O1418" s="84"/>
      <c r="P1418" s="209">
        <f>O1418*H1418</f>
        <v>0</v>
      </c>
      <c r="Q1418" s="209">
        <v>0</v>
      </c>
      <c r="R1418" s="209">
        <f>Q1418*H1418</f>
        <v>0</v>
      </c>
      <c r="S1418" s="209">
        <v>0</v>
      </c>
      <c r="T1418" s="210">
        <f>S1418*H1418</f>
        <v>0</v>
      </c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R1418" s="211" t="s">
        <v>1107</v>
      </c>
      <c r="AT1418" s="211" t="s">
        <v>228</v>
      </c>
      <c r="AU1418" s="211" t="s">
        <v>78</v>
      </c>
      <c r="AY1418" s="17" t="s">
        <v>144</v>
      </c>
      <c r="BE1418" s="212">
        <f>IF(N1418="základní",J1418,0)</f>
        <v>0</v>
      </c>
      <c r="BF1418" s="212">
        <f>IF(N1418="snížená",J1418,0)</f>
        <v>0</v>
      </c>
      <c r="BG1418" s="212">
        <f>IF(N1418="zákl. přenesená",J1418,0)</f>
        <v>0</v>
      </c>
      <c r="BH1418" s="212">
        <f>IF(N1418="sníž. přenesená",J1418,0)</f>
        <v>0</v>
      </c>
      <c r="BI1418" s="212">
        <f>IF(N1418="nulová",J1418,0)</f>
        <v>0</v>
      </c>
      <c r="BJ1418" s="17" t="s">
        <v>74</v>
      </c>
      <c r="BK1418" s="212">
        <f>ROUND(I1418*H1418,2)</f>
        <v>0</v>
      </c>
      <c r="BL1418" s="17" t="s">
        <v>501</v>
      </c>
      <c r="BM1418" s="211" t="s">
        <v>2279</v>
      </c>
    </row>
    <row r="1419" spans="1:47" s="2" customFormat="1" ht="12">
      <c r="A1419" s="38"/>
      <c r="B1419" s="39"/>
      <c r="C1419" s="40"/>
      <c r="D1419" s="213" t="s">
        <v>153</v>
      </c>
      <c r="E1419" s="40"/>
      <c r="F1419" s="214" t="s">
        <v>2278</v>
      </c>
      <c r="G1419" s="40"/>
      <c r="H1419" s="40"/>
      <c r="I1419" s="215"/>
      <c r="J1419" s="40"/>
      <c r="K1419" s="40"/>
      <c r="L1419" s="44"/>
      <c r="M1419" s="216"/>
      <c r="N1419" s="217"/>
      <c r="O1419" s="84"/>
      <c r="P1419" s="84"/>
      <c r="Q1419" s="84"/>
      <c r="R1419" s="84"/>
      <c r="S1419" s="84"/>
      <c r="T1419" s="85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T1419" s="17" t="s">
        <v>153</v>
      </c>
      <c r="AU1419" s="17" t="s">
        <v>78</v>
      </c>
    </row>
    <row r="1420" spans="1:65" s="2" customFormat="1" ht="16.5" customHeight="1">
      <c r="A1420" s="38"/>
      <c r="B1420" s="39"/>
      <c r="C1420" s="242" t="s">
        <v>2280</v>
      </c>
      <c r="D1420" s="242" t="s">
        <v>228</v>
      </c>
      <c r="E1420" s="243" t="s">
        <v>2281</v>
      </c>
      <c r="F1420" s="244" t="s">
        <v>2282</v>
      </c>
      <c r="G1420" s="245" t="s">
        <v>218</v>
      </c>
      <c r="H1420" s="246">
        <v>2</v>
      </c>
      <c r="I1420" s="247"/>
      <c r="J1420" s="248">
        <f>ROUND(I1420*H1420,2)</f>
        <v>0</v>
      </c>
      <c r="K1420" s="244" t="s">
        <v>19</v>
      </c>
      <c r="L1420" s="249"/>
      <c r="M1420" s="250" t="s">
        <v>19</v>
      </c>
      <c r="N1420" s="251" t="s">
        <v>40</v>
      </c>
      <c r="O1420" s="84"/>
      <c r="P1420" s="209">
        <f>O1420*H1420</f>
        <v>0</v>
      </c>
      <c r="Q1420" s="209">
        <v>0</v>
      </c>
      <c r="R1420" s="209">
        <f>Q1420*H1420</f>
        <v>0</v>
      </c>
      <c r="S1420" s="209">
        <v>0</v>
      </c>
      <c r="T1420" s="210">
        <f>S1420*H1420</f>
        <v>0</v>
      </c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R1420" s="211" t="s">
        <v>1107</v>
      </c>
      <c r="AT1420" s="211" t="s">
        <v>228</v>
      </c>
      <c r="AU1420" s="211" t="s">
        <v>78</v>
      </c>
      <c r="AY1420" s="17" t="s">
        <v>144</v>
      </c>
      <c r="BE1420" s="212">
        <f>IF(N1420="základní",J1420,0)</f>
        <v>0</v>
      </c>
      <c r="BF1420" s="212">
        <f>IF(N1420="snížená",J1420,0)</f>
        <v>0</v>
      </c>
      <c r="BG1420" s="212">
        <f>IF(N1420="zákl. přenesená",J1420,0)</f>
        <v>0</v>
      </c>
      <c r="BH1420" s="212">
        <f>IF(N1420="sníž. přenesená",J1420,0)</f>
        <v>0</v>
      </c>
      <c r="BI1420" s="212">
        <f>IF(N1420="nulová",J1420,0)</f>
        <v>0</v>
      </c>
      <c r="BJ1420" s="17" t="s">
        <v>74</v>
      </c>
      <c r="BK1420" s="212">
        <f>ROUND(I1420*H1420,2)</f>
        <v>0</v>
      </c>
      <c r="BL1420" s="17" t="s">
        <v>501</v>
      </c>
      <c r="BM1420" s="211" t="s">
        <v>2283</v>
      </c>
    </row>
    <row r="1421" spans="1:47" s="2" customFormat="1" ht="12">
      <c r="A1421" s="38"/>
      <c r="B1421" s="39"/>
      <c r="C1421" s="40"/>
      <c r="D1421" s="213" t="s">
        <v>153</v>
      </c>
      <c r="E1421" s="40"/>
      <c r="F1421" s="214" t="s">
        <v>2282</v>
      </c>
      <c r="G1421" s="40"/>
      <c r="H1421" s="40"/>
      <c r="I1421" s="215"/>
      <c r="J1421" s="40"/>
      <c r="K1421" s="40"/>
      <c r="L1421" s="44"/>
      <c r="M1421" s="216"/>
      <c r="N1421" s="217"/>
      <c r="O1421" s="84"/>
      <c r="P1421" s="84"/>
      <c r="Q1421" s="84"/>
      <c r="R1421" s="84"/>
      <c r="S1421" s="84"/>
      <c r="T1421" s="85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T1421" s="17" t="s">
        <v>153</v>
      </c>
      <c r="AU1421" s="17" t="s">
        <v>78</v>
      </c>
    </row>
    <row r="1422" spans="1:65" s="2" customFormat="1" ht="16.5" customHeight="1">
      <c r="A1422" s="38"/>
      <c r="B1422" s="39"/>
      <c r="C1422" s="242" t="s">
        <v>1457</v>
      </c>
      <c r="D1422" s="242" t="s">
        <v>228</v>
      </c>
      <c r="E1422" s="243" t="s">
        <v>2284</v>
      </c>
      <c r="F1422" s="244" t="s">
        <v>2285</v>
      </c>
      <c r="G1422" s="245" t="s">
        <v>218</v>
      </c>
      <c r="H1422" s="246">
        <v>1</v>
      </c>
      <c r="I1422" s="247"/>
      <c r="J1422" s="248">
        <f>ROUND(I1422*H1422,2)</f>
        <v>0</v>
      </c>
      <c r="K1422" s="244" t="s">
        <v>19</v>
      </c>
      <c r="L1422" s="249"/>
      <c r="M1422" s="250" t="s">
        <v>19</v>
      </c>
      <c r="N1422" s="251" t="s">
        <v>40</v>
      </c>
      <c r="O1422" s="84"/>
      <c r="P1422" s="209">
        <f>O1422*H1422</f>
        <v>0</v>
      </c>
      <c r="Q1422" s="209">
        <v>0</v>
      </c>
      <c r="R1422" s="209">
        <f>Q1422*H1422</f>
        <v>0</v>
      </c>
      <c r="S1422" s="209">
        <v>0</v>
      </c>
      <c r="T1422" s="210">
        <f>S1422*H1422</f>
        <v>0</v>
      </c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R1422" s="211" t="s">
        <v>1107</v>
      </c>
      <c r="AT1422" s="211" t="s">
        <v>228</v>
      </c>
      <c r="AU1422" s="211" t="s">
        <v>78</v>
      </c>
      <c r="AY1422" s="17" t="s">
        <v>144</v>
      </c>
      <c r="BE1422" s="212">
        <f>IF(N1422="základní",J1422,0)</f>
        <v>0</v>
      </c>
      <c r="BF1422" s="212">
        <f>IF(N1422="snížená",J1422,0)</f>
        <v>0</v>
      </c>
      <c r="BG1422" s="212">
        <f>IF(N1422="zákl. přenesená",J1422,0)</f>
        <v>0</v>
      </c>
      <c r="BH1422" s="212">
        <f>IF(N1422="sníž. přenesená",J1422,0)</f>
        <v>0</v>
      </c>
      <c r="BI1422" s="212">
        <f>IF(N1422="nulová",J1422,0)</f>
        <v>0</v>
      </c>
      <c r="BJ1422" s="17" t="s">
        <v>74</v>
      </c>
      <c r="BK1422" s="212">
        <f>ROUND(I1422*H1422,2)</f>
        <v>0</v>
      </c>
      <c r="BL1422" s="17" t="s">
        <v>501</v>
      </c>
      <c r="BM1422" s="211" t="s">
        <v>2286</v>
      </c>
    </row>
    <row r="1423" spans="1:47" s="2" customFormat="1" ht="12">
      <c r="A1423" s="38"/>
      <c r="B1423" s="39"/>
      <c r="C1423" s="40"/>
      <c r="D1423" s="213" t="s">
        <v>153</v>
      </c>
      <c r="E1423" s="40"/>
      <c r="F1423" s="214" t="s">
        <v>2285</v>
      </c>
      <c r="G1423" s="40"/>
      <c r="H1423" s="40"/>
      <c r="I1423" s="215"/>
      <c r="J1423" s="40"/>
      <c r="K1423" s="40"/>
      <c r="L1423" s="44"/>
      <c r="M1423" s="216"/>
      <c r="N1423" s="217"/>
      <c r="O1423" s="84"/>
      <c r="P1423" s="84"/>
      <c r="Q1423" s="84"/>
      <c r="R1423" s="84"/>
      <c r="S1423" s="84"/>
      <c r="T1423" s="85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T1423" s="17" t="s">
        <v>153</v>
      </c>
      <c r="AU1423" s="17" t="s">
        <v>78</v>
      </c>
    </row>
    <row r="1424" spans="1:65" s="2" customFormat="1" ht="16.5" customHeight="1">
      <c r="A1424" s="38"/>
      <c r="B1424" s="39"/>
      <c r="C1424" s="242" t="s">
        <v>2287</v>
      </c>
      <c r="D1424" s="242" t="s">
        <v>228</v>
      </c>
      <c r="E1424" s="243" t="s">
        <v>2288</v>
      </c>
      <c r="F1424" s="244" t="s">
        <v>2289</v>
      </c>
      <c r="G1424" s="245" t="s">
        <v>218</v>
      </c>
      <c r="H1424" s="246">
        <v>1</v>
      </c>
      <c r="I1424" s="247"/>
      <c r="J1424" s="248">
        <f>ROUND(I1424*H1424,2)</f>
        <v>0</v>
      </c>
      <c r="K1424" s="244" t="s">
        <v>19</v>
      </c>
      <c r="L1424" s="249"/>
      <c r="M1424" s="250" t="s">
        <v>19</v>
      </c>
      <c r="N1424" s="251" t="s">
        <v>40</v>
      </c>
      <c r="O1424" s="84"/>
      <c r="P1424" s="209">
        <f>O1424*H1424</f>
        <v>0</v>
      </c>
      <c r="Q1424" s="209">
        <v>0</v>
      </c>
      <c r="R1424" s="209">
        <f>Q1424*H1424</f>
        <v>0</v>
      </c>
      <c r="S1424" s="209">
        <v>0</v>
      </c>
      <c r="T1424" s="210">
        <f>S1424*H1424</f>
        <v>0</v>
      </c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R1424" s="211" t="s">
        <v>1107</v>
      </c>
      <c r="AT1424" s="211" t="s">
        <v>228</v>
      </c>
      <c r="AU1424" s="211" t="s">
        <v>78</v>
      </c>
      <c r="AY1424" s="17" t="s">
        <v>144</v>
      </c>
      <c r="BE1424" s="212">
        <f>IF(N1424="základní",J1424,0)</f>
        <v>0</v>
      </c>
      <c r="BF1424" s="212">
        <f>IF(N1424="snížená",J1424,0)</f>
        <v>0</v>
      </c>
      <c r="BG1424" s="212">
        <f>IF(N1424="zákl. přenesená",J1424,0)</f>
        <v>0</v>
      </c>
      <c r="BH1424" s="212">
        <f>IF(N1424="sníž. přenesená",J1424,0)</f>
        <v>0</v>
      </c>
      <c r="BI1424" s="212">
        <f>IF(N1424="nulová",J1424,0)</f>
        <v>0</v>
      </c>
      <c r="BJ1424" s="17" t="s">
        <v>74</v>
      </c>
      <c r="BK1424" s="212">
        <f>ROUND(I1424*H1424,2)</f>
        <v>0</v>
      </c>
      <c r="BL1424" s="17" t="s">
        <v>501</v>
      </c>
      <c r="BM1424" s="211" t="s">
        <v>2290</v>
      </c>
    </row>
    <row r="1425" spans="1:47" s="2" customFormat="1" ht="12">
      <c r="A1425" s="38"/>
      <c r="B1425" s="39"/>
      <c r="C1425" s="40"/>
      <c r="D1425" s="213" t="s">
        <v>153</v>
      </c>
      <c r="E1425" s="40"/>
      <c r="F1425" s="214" t="s">
        <v>2289</v>
      </c>
      <c r="G1425" s="40"/>
      <c r="H1425" s="40"/>
      <c r="I1425" s="215"/>
      <c r="J1425" s="40"/>
      <c r="K1425" s="40"/>
      <c r="L1425" s="44"/>
      <c r="M1425" s="216"/>
      <c r="N1425" s="217"/>
      <c r="O1425" s="84"/>
      <c r="P1425" s="84"/>
      <c r="Q1425" s="84"/>
      <c r="R1425" s="84"/>
      <c r="S1425" s="84"/>
      <c r="T1425" s="85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T1425" s="17" t="s">
        <v>153</v>
      </c>
      <c r="AU1425" s="17" t="s">
        <v>78</v>
      </c>
    </row>
    <row r="1426" spans="1:65" s="2" customFormat="1" ht="21.75" customHeight="1">
      <c r="A1426" s="38"/>
      <c r="B1426" s="39"/>
      <c r="C1426" s="242" t="s">
        <v>1462</v>
      </c>
      <c r="D1426" s="242" t="s">
        <v>228</v>
      </c>
      <c r="E1426" s="243" t="s">
        <v>2291</v>
      </c>
      <c r="F1426" s="244" t="s">
        <v>2292</v>
      </c>
      <c r="G1426" s="245" t="s">
        <v>218</v>
      </c>
      <c r="H1426" s="246">
        <v>5</v>
      </c>
      <c r="I1426" s="247"/>
      <c r="J1426" s="248">
        <f>ROUND(I1426*H1426,2)</f>
        <v>0</v>
      </c>
      <c r="K1426" s="244" t="s">
        <v>19</v>
      </c>
      <c r="L1426" s="249"/>
      <c r="M1426" s="250" t="s">
        <v>19</v>
      </c>
      <c r="N1426" s="251" t="s">
        <v>40</v>
      </c>
      <c r="O1426" s="84"/>
      <c r="P1426" s="209">
        <f>O1426*H1426</f>
        <v>0</v>
      </c>
      <c r="Q1426" s="209">
        <v>0</v>
      </c>
      <c r="R1426" s="209">
        <f>Q1426*H1426</f>
        <v>0</v>
      </c>
      <c r="S1426" s="209">
        <v>0</v>
      </c>
      <c r="T1426" s="210">
        <f>S1426*H1426</f>
        <v>0</v>
      </c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R1426" s="211" t="s">
        <v>1107</v>
      </c>
      <c r="AT1426" s="211" t="s">
        <v>228</v>
      </c>
      <c r="AU1426" s="211" t="s">
        <v>78</v>
      </c>
      <c r="AY1426" s="17" t="s">
        <v>144</v>
      </c>
      <c r="BE1426" s="212">
        <f>IF(N1426="základní",J1426,0)</f>
        <v>0</v>
      </c>
      <c r="BF1426" s="212">
        <f>IF(N1426="snížená",J1426,0)</f>
        <v>0</v>
      </c>
      <c r="BG1426" s="212">
        <f>IF(N1426="zákl. přenesená",J1426,0)</f>
        <v>0</v>
      </c>
      <c r="BH1426" s="212">
        <f>IF(N1426="sníž. přenesená",J1426,0)</f>
        <v>0</v>
      </c>
      <c r="BI1426" s="212">
        <f>IF(N1426="nulová",J1426,0)</f>
        <v>0</v>
      </c>
      <c r="BJ1426" s="17" t="s">
        <v>74</v>
      </c>
      <c r="BK1426" s="212">
        <f>ROUND(I1426*H1426,2)</f>
        <v>0</v>
      </c>
      <c r="BL1426" s="17" t="s">
        <v>501</v>
      </c>
      <c r="BM1426" s="211" t="s">
        <v>2293</v>
      </c>
    </row>
    <row r="1427" spans="1:47" s="2" customFormat="1" ht="12">
      <c r="A1427" s="38"/>
      <c r="B1427" s="39"/>
      <c r="C1427" s="40"/>
      <c r="D1427" s="213" t="s">
        <v>153</v>
      </c>
      <c r="E1427" s="40"/>
      <c r="F1427" s="214" t="s">
        <v>2292</v>
      </c>
      <c r="G1427" s="40"/>
      <c r="H1427" s="40"/>
      <c r="I1427" s="215"/>
      <c r="J1427" s="40"/>
      <c r="K1427" s="40"/>
      <c r="L1427" s="44"/>
      <c r="M1427" s="216"/>
      <c r="N1427" s="217"/>
      <c r="O1427" s="84"/>
      <c r="P1427" s="84"/>
      <c r="Q1427" s="84"/>
      <c r="R1427" s="84"/>
      <c r="S1427" s="84"/>
      <c r="T1427" s="85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T1427" s="17" t="s">
        <v>153</v>
      </c>
      <c r="AU1427" s="17" t="s">
        <v>78</v>
      </c>
    </row>
    <row r="1428" spans="1:65" s="2" customFormat="1" ht="16.5" customHeight="1">
      <c r="A1428" s="38"/>
      <c r="B1428" s="39"/>
      <c r="C1428" s="242" t="s">
        <v>2294</v>
      </c>
      <c r="D1428" s="242" t="s">
        <v>228</v>
      </c>
      <c r="E1428" s="243" t="s">
        <v>2295</v>
      </c>
      <c r="F1428" s="244" t="s">
        <v>2296</v>
      </c>
      <c r="G1428" s="245" t="s">
        <v>218</v>
      </c>
      <c r="H1428" s="246">
        <v>1</v>
      </c>
      <c r="I1428" s="247"/>
      <c r="J1428" s="248">
        <f>ROUND(I1428*H1428,2)</f>
        <v>0</v>
      </c>
      <c r="K1428" s="244" t="s">
        <v>19</v>
      </c>
      <c r="L1428" s="249"/>
      <c r="M1428" s="250" t="s">
        <v>19</v>
      </c>
      <c r="N1428" s="251" t="s">
        <v>40</v>
      </c>
      <c r="O1428" s="84"/>
      <c r="P1428" s="209">
        <f>O1428*H1428</f>
        <v>0</v>
      </c>
      <c r="Q1428" s="209">
        <v>0</v>
      </c>
      <c r="R1428" s="209">
        <f>Q1428*H1428</f>
        <v>0</v>
      </c>
      <c r="S1428" s="209">
        <v>0</v>
      </c>
      <c r="T1428" s="210">
        <f>S1428*H1428</f>
        <v>0</v>
      </c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R1428" s="211" t="s">
        <v>1107</v>
      </c>
      <c r="AT1428" s="211" t="s">
        <v>228</v>
      </c>
      <c r="AU1428" s="211" t="s">
        <v>78</v>
      </c>
      <c r="AY1428" s="17" t="s">
        <v>144</v>
      </c>
      <c r="BE1428" s="212">
        <f>IF(N1428="základní",J1428,0)</f>
        <v>0</v>
      </c>
      <c r="BF1428" s="212">
        <f>IF(N1428="snížená",J1428,0)</f>
        <v>0</v>
      </c>
      <c r="BG1428" s="212">
        <f>IF(N1428="zákl. přenesená",J1428,0)</f>
        <v>0</v>
      </c>
      <c r="BH1428" s="212">
        <f>IF(N1428="sníž. přenesená",J1428,0)</f>
        <v>0</v>
      </c>
      <c r="BI1428" s="212">
        <f>IF(N1428="nulová",J1428,0)</f>
        <v>0</v>
      </c>
      <c r="BJ1428" s="17" t="s">
        <v>74</v>
      </c>
      <c r="BK1428" s="212">
        <f>ROUND(I1428*H1428,2)</f>
        <v>0</v>
      </c>
      <c r="BL1428" s="17" t="s">
        <v>501</v>
      </c>
      <c r="BM1428" s="211" t="s">
        <v>2297</v>
      </c>
    </row>
    <row r="1429" spans="1:47" s="2" customFormat="1" ht="12">
      <c r="A1429" s="38"/>
      <c r="B1429" s="39"/>
      <c r="C1429" s="40"/>
      <c r="D1429" s="213" t="s">
        <v>153</v>
      </c>
      <c r="E1429" s="40"/>
      <c r="F1429" s="214" t="s">
        <v>2296</v>
      </c>
      <c r="G1429" s="40"/>
      <c r="H1429" s="40"/>
      <c r="I1429" s="215"/>
      <c r="J1429" s="40"/>
      <c r="K1429" s="40"/>
      <c r="L1429" s="44"/>
      <c r="M1429" s="216"/>
      <c r="N1429" s="217"/>
      <c r="O1429" s="84"/>
      <c r="P1429" s="84"/>
      <c r="Q1429" s="84"/>
      <c r="R1429" s="84"/>
      <c r="S1429" s="84"/>
      <c r="T1429" s="85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T1429" s="17" t="s">
        <v>153</v>
      </c>
      <c r="AU1429" s="17" t="s">
        <v>78</v>
      </c>
    </row>
    <row r="1430" spans="1:65" s="2" customFormat="1" ht="24.15" customHeight="1">
      <c r="A1430" s="38"/>
      <c r="B1430" s="39"/>
      <c r="C1430" s="242" t="s">
        <v>1466</v>
      </c>
      <c r="D1430" s="242" t="s">
        <v>228</v>
      </c>
      <c r="E1430" s="243" t="s">
        <v>2298</v>
      </c>
      <c r="F1430" s="244" t="s">
        <v>2299</v>
      </c>
      <c r="G1430" s="245" t="s">
        <v>218</v>
      </c>
      <c r="H1430" s="246">
        <v>1</v>
      </c>
      <c r="I1430" s="247"/>
      <c r="J1430" s="248">
        <f>ROUND(I1430*H1430,2)</f>
        <v>0</v>
      </c>
      <c r="K1430" s="244" t="s">
        <v>19</v>
      </c>
      <c r="L1430" s="249"/>
      <c r="M1430" s="250" t="s">
        <v>19</v>
      </c>
      <c r="N1430" s="251" t="s">
        <v>40</v>
      </c>
      <c r="O1430" s="84"/>
      <c r="P1430" s="209">
        <f>O1430*H1430</f>
        <v>0</v>
      </c>
      <c r="Q1430" s="209">
        <v>0</v>
      </c>
      <c r="R1430" s="209">
        <f>Q1430*H1430</f>
        <v>0</v>
      </c>
      <c r="S1430" s="209">
        <v>0</v>
      </c>
      <c r="T1430" s="210">
        <f>S1430*H1430</f>
        <v>0</v>
      </c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R1430" s="211" t="s">
        <v>1107</v>
      </c>
      <c r="AT1430" s="211" t="s">
        <v>228</v>
      </c>
      <c r="AU1430" s="211" t="s">
        <v>78</v>
      </c>
      <c r="AY1430" s="17" t="s">
        <v>144</v>
      </c>
      <c r="BE1430" s="212">
        <f>IF(N1430="základní",J1430,0)</f>
        <v>0</v>
      </c>
      <c r="BF1430" s="212">
        <f>IF(N1430="snížená",J1430,0)</f>
        <v>0</v>
      </c>
      <c r="BG1430" s="212">
        <f>IF(N1430="zákl. přenesená",J1430,0)</f>
        <v>0</v>
      </c>
      <c r="BH1430" s="212">
        <f>IF(N1430="sníž. přenesená",J1430,0)</f>
        <v>0</v>
      </c>
      <c r="BI1430" s="212">
        <f>IF(N1430="nulová",J1430,0)</f>
        <v>0</v>
      </c>
      <c r="BJ1430" s="17" t="s">
        <v>74</v>
      </c>
      <c r="BK1430" s="212">
        <f>ROUND(I1430*H1430,2)</f>
        <v>0</v>
      </c>
      <c r="BL1430" s="17" t="s">
        <v>501</v>
      </c>
      <c r="BM1430" s="211" t="s">
        <v>2300</v>
      </c>
    </row>
    <row r="1431" spans="1:47" s="2" customFormat="1" ht="12">
      <c r="A1431" s="38"/>
      <c r="B1431" s="39"/>
      <c r="C1431" s="40"/>
      <c r="D1431" s="213" t="s">
        <v>153</v>
      </c>
      <c r="E1431" s="40"/>
      <c r="F1431" s="214" t="s">
        <v>2299</v>
      </c>
      <c r="G1431" s="40"/>
      <c r="H1431" s="40"/>
      <c r="I1431" s="215"/>
      <c r="J1431" s="40"/>
      <c r="K1431" s="40"/>
      <c r="L1431" s="44"/>
      <c r="M1431" s="216"/>
      <c r="N1431" s="217"/>
      <c r="O1431" s="84"/>
      <c r="P1431" s="84"/>
      <c r="Q1431" s="84"/>
      <c r="R1431" s="84"/>
      <c r="S1431" s="84"/>
      <c r="T1431" s="85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T1431" s="17" t="s">
        <v>153</v>
      </c>
      <c r="AU1431" s="17" t="s">
        <v>78</v>
      </c>
    </row>
    <row r="1432" spans="1:65" s="2" customFormat="1" ht="16.5" customHeight="1">
      <c r="A1432" s="38"/>
      <c r="B1432" s="39"/>
      <c r="C1432" s="242" t="s">
        <v>2301</v>
      </c>
      <c r="D1432" s="242" t="s">
        <v>228</v>
      </c>
      <c r="E1432" s="243" t="s">
        <v>2302</v>
      </c>
      <c r="F1432" s="244" t="s">
        <v>2303</v>
      </c>
      <c r="G1432" s="245" t="s">
        <v>218</v>
      </c>
      <c r="H1432" s="246">
        <v>10</v>
      </c>
      <c r="I1432" s="247"/>
      <c r="J1432" s="248">
        <f>ROUND(I1432*H1432,2)</f>
        <v>0</v>
      </c>
      <c r="K1432" s="244" t="s">
        <v>19</v>
      </c>
      <c r="L1432" s="249"/>
      <c r="M1432" s="250" t="s">
        <v>19</v>
      </c>
      <c r="N1432" s="251" t="s">
        <v>40</v>
      </c>
      <c r="O1432" s="84"/>
      <c r="P1432" s="209">
        <f>O1432*H1432</f>
        <v>0</v>
      </c>
      <c r="Q1432" s="209">
        <v>0</v>
      </c>
      <c r="R1432" s="209">
        <f>Q1432*H1432</f>
        <v>0</v>
      </c>
      <c r="S1432" s="209">
        <v>0</v>
      </c>
      <c r="T1432" s="210">
        <f>S1432*H1432</f>
        <v>0</v>
      </c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R1432" s="211" t="s">
        <v>1107</v>
      </c>
      <c r="AT1432" s="211" t="s">
        <v>228</v>
      </c>
      <c r="AU1432" s="211" t="s">
        <v>78</v>
      </c>
      <c r="AY1432" s="17" t="s">
        <v>144</v>
      </c>
      <c r="BE1432" s="212">
        <f>IF(N1432="základní",J1432,0)</f>
        <v>0</v>
      </c>
      <c r="BF1432" s="212">
        <f>IF(N1432="snížená",J1432,0)</f>
        <v>0</v>
      </c>
      <c r="BG1432" s="212">
        <f>IF(N1432="zákl. přenesená",J1432,0)</f>
        <v>0</v>
      </c>
      <c r="BH1432" s="212">
        <f>IF(N1432="sníž. přenesená",J1432,0)</f>
        <v>0</v>
      </c>
      <c r="BI1432" s="212">
        <f>IF(N1432="nulová",J1432,0)</f>
        <v>0</v>
      </c>
      <c r="BJ1432" s="17" t="s">
        <v>74</v>
      </c>
      <c r="BK1432" s="212">
        <f>ROUND(I1432*H1432,2)</f>
        <v>0</v>
      </c>
      <c r="BL1432" s="17" t="s">
        <v>501</v>
      </c>
      <c r="BM1432" s="211" t="s">
        <v>2304</v>
      </c>
    </row>
    <row r="1433" spans="1:47" s="2" customFormat="1" ht="12">
      <c r="A1433" s="38"/>
      <c r="B1433" s="39"/>
      <c r="C1433" s="40"/>
      <c r="D1433" s="213" t="s">
        <v>153</v>
      </c>
      <c r="E1433" s="40"/>
      <c r="F1433" s="214" t="s">
        <v>2303</v>
      </c>
      <c r="G1433" s="40"/>
      <c r="H1433" s="40"/>
      <c r="I1433" s="215"/>
      <c r="J1433" s="40"/>
      <c r="K1433" s="40"/>
      <c r="L1433" s="44"/>
      <c r="M1433" s="216"/>
      <c r="N1433" s="217"/>
      <c r="O1433" s="84"/>
      <c r="P1433" s="84"/>
      <c r="Q1433" s="84"/>
      <c r="R1433" s="84"/>
      <c r="S1433" s="84"/>
      <c r="T1433" s="85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T1433" s="17" t="s">
        <v>153</v>
      </c>
      <c r="AU1433" s="17" t="s">
        <v>78</v>
      </c>
    </row>
    <row r="1434" spans="1:65" s="2" customFormat="1" ht="16.5" customHeight="1">
      <c r="A1434" s="38"/>
      <c r="B1434" s="39"/>
      <c r="C1434" s="242" t="s">
        <v>1471</v>
      </c>
      <c r="D1434" s="242" t="s">
        <v>228</v>
      </c>
      <c r="E1434" s="243" t="s">
        <v>2305</v>
      </c>
      <c r="F1434" s="244" t="s">
        <v>2306</v>
      </c>
      <c r="G1434" s="245" t="s">
        <v>218</v>
      </c>
      <c r="H1434" s="246">
        <v>4</v>
      </c>
      <c r="I1434" s="247"/>
      <c r="J1434" s="248">
        <f>ROUND(I1434*H1434,2)</f>
        <v>0</v>
      </c>
      <c r="K1434" s="244" t="s">
        <v>19</v>
      </c>
      <c r="L1434" s="249"/>
      <c r="M1434" s="250" t="s">
        <v>19</v>
      </c>
      <c r="N1434" s="251" t="s">
        <v>40</v>
      </c>
      <c r="O1434" s="84"/>
      <c r="P1434" s="209">
        <f>O1434*H1434</f>
        <v>0</v>
      </c>
      <c r="Q1434" s="209">
        <v>0</v>
      </c>
      <c r="R1434" s="209">
        <f>Q1434*H1434</f>
        <v>0</v>
      </c>
      <c r="S1434" s="209">
        <v>0</v>
      </c>
      <c r="T1434" s="210">
        <f>S1434*H1434</f>
        <v>0</v>
      </c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R1434" s="211" t="s">
        <v>1107</v>
      </c>
      <c r="AT1434" s="211" t="s">
        <v>228</v>
      </c>
      <c r="AU1434" s="211" t="s">
        <v>78</v>
      </c>
      <c r="AY1434" s="17" t="s">
        <v>144</v>
      </c>
      <c r="BE1434" s="212">
        <f>IF(N1434="základní",J1434,0)</f>
        <v>0</v>
      </c>
      <c r="BF1434" s="212">
        <f>IF(N1434="snížená",J1434,0)</f>
        <v>0</v>
      </c>
      <c r="BG1434" s="212">
        <f>IF(N1434="zákl. přenesená",J1434,0)</f>
        <v>0</v>
      </c>
      <c r="BH1434" s="212">
        <f>IF(N1434="sníž. přenesená",J1434,0)</f>
        <v>0</v>
      </c>
      <c r="BI1434" s="212">
        <f>IF(N1434="nulová",J1434,0)</f>
        <v>0</v>
      </c>
      <c r="BJ1434" s="17" t="s">
        <v>74</v>
      </c>
      <c r="BK1434" s="212">
        <f>ROUND(I1434*H1434,2)</f>
        <v>0</v>
      </c>
      <c r="BL1434" s="17" t="s">
        <v>501</v>
      </c>
      <c r="BM1434" s="211" t="s">
        <v>2307</v>
      </c>
    </row>
    <row r="1435" spans="1:47" s="2" customFormat="1" ht="12">
      <c r="A1435" s="38"/>
      <c r="B1435" s="39"/>
      <c r="C1435" s="40"/>
      <c r="D1435" s="213" t="s">
        <v>153</v>
      </c>
      <c r="E1435" s="40"/>
      <c r="F1435" s="214" t="s">
        <v>2306</v>
      </c>
      <c r="G1435" s="40"/>
      <c r="H1435" s="40"/>
      <c r="I1435" s="215"/>
      <c r="J1435" s="40"/>
      <c r="K1435" s="40"/>
      <c r="L1435" s="44"/>
      <c r="M1435" s="216"/>
      <c r="N1435" s="217"/>
      <c r="O1435" s="84"/>
      <c r="P1435" s="84"/>
      <c r="Q1435" s="84"/>
      <c r="R1435" s="84"/>
      <c r="S1435" s="84"/>
      <c r="T1435" s="85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T1435" s="17" t="s">
        <v>153</v>
      </c>
      <c r="AU1435" s="17" t="s">
        <v>78</v>
      </c>
    </row>
    <row r="1436" spans="1:65" s="2" customFormat="1" ht="16.5" customHeight="1">
      <c r="A1436" s="38"/>
      <c r="B1436" s="39"/>
      <c r="C1436" s="242" t="s">
        <v>2308</v>
      </c>
      <c r="D1436" s="242" t="s">
        <v>228</v>
      </c>
      <c r="E1436" s="243" t="s">
        <v>2309</v>
      </c>
      <c r="F1436" s="244" t="s">
        <v>2310</v>
      </c>
      <c r="G1436" s="245" t="s">
        <v>218</v>
      </c>
      <c r="H1436" s="246">
        <v>20</v>
      </c>
      <c r="I1436" s="247"/>
      <c r="J1436" s="248">
        <f>ROUND(I1436*H1436,2)</f>
        <v>0</v>
      </c>
      <c r="K1436" s="244" t="s">
        <v>19</v>
      </c>
      <c r="L1436" s="249"/>
      <c r="M1436" s="250" t="s">
        <v>19</v>
      </c>
      <c r="N1436" s="251" t="s">
        <v>40</v>
      </c>
      <c r="O1436" s="84"/>
      <c r="P1436" s="209">
        <f>O1436*H1436</f>
        <v>0</v>
      </c>
      <c r="Q1436" s="209">
        <v>0</v>
      </c>
      <c r="R1436" s="209">
        <f>Q1436*H1436</f>
        <v>0</v>
      </c>
      <c r="S1436" s="209">
        <v>0</v>
      </c>
      <c r="T1436" s="210">
        <f>S1436*H1436</f>
        <v>0</v>
      </c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R1436" s="211" t="s">
        <v>1107</v>
      </c>
      <c r="AT1436" s="211" t="s">
        <v>228</v>
      </c>
      <c r="AU1436" s="211" t="s">
        <v>78</v>
      </c>
      <c r="AY1436" s="17" t="s">
        <v>144</v>
      </c>
      <c r="BE1436" s="212">
        <f>IF(N1436="základní",J1436,0)</f>
        <v>0</v>
      </c>
      <c r="BF1436" s="212">
        <f>IF(N1436="snížená",J1436,0)</f>
        <v>0</v>
      </c>
      <c r="BG1436" s="212">
        <f>IF(N1436="zákl. přenesená",J1436,0)</f>
        <v>0</v>
      </c>
      <c r="BH1436" s="212">
        <f>IF(N1436="sníž. přenesená",J1436,0)</f>
        <v>0</v>
      </c>
      <c r="BI1436" s="212">
        <f>IF(N1436="nulová",J1436,0)</f>
        <v>0</v>
      </c>
      <c r="BJ1436" s="17" t="s">
        <v>74</v>
      </c>
      <c r="BK1436" s="212">
        <f>ROUND(I1436*H1436,2)</f>
        <v>0</v>
      </c>
      <c r="BL1436" s="17" t="s">
        <v>501</v>
      </c>
      <c r="BM1436" s="211" t="s">
        <v>2311</v>
      </c>
    </row>
    <row r="1437" spans="1:47" s="2" customFormat="1" ht="12">
      <c r="A1437" s="38"/>
      <c r="B1437" s="39"/>
      <c r="C1437" s="40"/>
      <c r="D1437" s="213" t="s">
        <v>153</v>
      </c>
      <c r="E1437" s="40"/>
      <c r="F1437" s="214" t="s">
        <v>2310</v>
      </c>
      <c r="G1437" s="40"/>
      <c r="H1437" s="40"/>
      <c r="I1437" s="215"/>
      <c r="J1437" s="40"/>
      <c r="K1437" s="40"/>
      <c r="L1437" s="44"/>
      <c r="M1437" s="216"/>
      <c r="N1437" s="217"/>
      <c r="O1437" s="84"/>
      <c r="P1437" s="84"/>
      <c r="Q1437" s="84"/>
      <c r="R1437" s="84"/>
      <c r="S1437" s="84"/>
      <c r="T1437" s="85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T1437" s="17" t="s">
        <v>153</v>
      </c>
      <c r="AU1437" s="17" t="s">
        <v>78</v>
      </c>
    </row>
    <row r="1438" spans="1:65" s="2" customFormat="1" ht="16.5" customHeight="1">
      <c r="A1438" s="38"/>
      <c r="B1438" s="39"/>
      <c r="C1438" s="242" t="s">
        <v>1475</v>
      </c>
      <c r="D1438" s="242" t="s">
        <v>228</v>
      </c>
      <c r="E1438" s="243" t="s">
        <v>2312</v>
      </c>
      <c r="F1438" s="244" t="s">
        <v>2313</v>
      </c>
      <c r="G1438" s="245" t="s">
        <v>218</v>
      </c>
      <c r="H1438" s="246">
        <v>1</v>
      </c>
      <c r="I1438" s="247"/>
      <c r="J1438" s="248">
        <f>ROUND(I1438*H1438,2)</f>
        <v>0</v>
      </c>
      <c r="K1438" s="244" t="s">
        <v>19</v>
      </c>
      <c r="L1438" s="249"/>
      <c r="M1438" s="250" t="s">
        <v>19</v>
      </c>
      <c r="N1438" s="251" t="s">
        <v>40</v>
      </c>
      <c r="O1438" s="84"/>
      <c r="P1438" s="209">
        <f>O1438*H1438</f>
        <v>0</v>
      </c>
      <c r="Q1438" s="209">
        <v>0</v>
      </c>
      <c r="R1438" s="209">
        <f>Q1438*H1438</f>
        <v>0</v>
      </c>
      <c r="S1438" s="209">
        <v>0</v>
      </c>
      <c r="T1438" s="210">
        <f>S1438*H1438</f>
        <v>0</v>
      </c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R1438" s="211" t="s">
        <v>1107</v>
      </c>
      <c r="AT1438" s="211" t="s">
        <v>228</v>
      </c>
      <c r="AU1438" s="211" t="s">
        <v>78</v>
      </c>
      <c r="AY1438" s="17" t="s">
        <v>144</v>
      </c>
      <c r="BE1438" s="212">
        <f>IF(N1438="základní",J1438,0)</f>
        <v>0</v>
      </c>
      <c r="BF1438" s="212">
        <f>IF(N1438="snížená",J1438,0)</f>
        <v>0</v>
      </c>
      <c r="BG1438" s="212">
        <f>IF(N1438="zákl. přenesená",J1438,0)</f>
        <v>0</v>
      </c>
      <c r="BH1438" s="212">
        <f>IF(N1438="sníž. přenesená",J1438,0)</f>
        <v>0</v>
      </c>
      <c r="BI1438" s="212">
        <f>IF(N1438="nulová",J1438,0)</f>
        <v>0</v>
      </c>
      <c r="BJ1438" s="17" t="s">
        <v>74</v>
      </c>
      <c r="BK1438" s="212">
        <f>ROUND(I1438*H1438,2)</f>
        <v>0</v>
      </c>
      <c r="BL1438" s="17" t="s">
        <v>501</v>
      </c>
      <c r="BM1438" s="211" t="s">
        <v>2314</v>
      </c>
    </row>
    <row r="1439" spans="1:47" s="2" customFormat="1" ht="12">
      <c r="A1439" s="38"/>
      <c r="B1439" s="39"/>
      <c r="C1439" s="40"/>
      <c r="D1439" s="213" t="s">
        <v>153</v>
      </c>
      <c r="E1439" s="40"/>
      <c r="F1439" s="214" t="s">
        <v>2313</v>
      </c>
      <c r="G1439" s="40"/>
      <c r="H1439" s="40"/>
      <c r="I1439" s="215"/>
      <c r="J1439" s="40"/>
      <c r="K1439" s="40"/>
      <c r="L1439" s="44"/>
      <c r="M1439" s="216"/>
      <c r="N1439" s="217"/>
      <c r="O1439" s="84"/>
      <c r="P1439" s="84"/>
      <c r="Q1439" s="84"/>
      <c r="R1439" s="84"/>
      <c r="S1439" s="84"/>
      <c r="T1439" s="85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T1439" s="17" t="s">
        <v>153</v>
      </c>
      <c r="AU1439" s="17" t="s">
        <v>78</v>
      </c>
    </row>
    <row r="1440" spans="1:65" s="2" customFormat="1" ht="21.75" customHeight="1">
      <c r="A1440" s="38"/>
      <c r="B1440" s="39"/>
      <c r="C1440" s="242" t="s">
        <v>2315</v>
      </c>
      <c r="D1440" s="242" t="s">
        <v>228</v>
      </c>
      <c r="E1440" s="243" t="s">
        <v>2316</v>
      </c>
      <c r="F1440" s="244" t="s">
        <v>2317</v>
      </c>
      <c r="G1440" s="245" t="s">
        <v>218</v>
      </c>
      <c r="H1440" s="246">
        <v>1</v>
      </c>
      <c r="I1440" s="247"/>
      <c r="J1440" s="248">
        <f>ROUND(I1440*H1440,2)</f>
        <v>0</v>
      </c>
      <c r="K1440" s="244" t="s">
        <v>19</v>
      </c>
      <c r="L1440" s="249"/>
      <c r="M1440" s="250" t="s">
        <v>19</v>
      </c>
      <c r="N1440" s="251" t="s">
        <v>40</v>
      </c>
      <c r="O1440" s="84"/>
      <c r="P1440" s="209">
        <f>O1440*H1440</f>
        <v>0</v>
      </c>
      <c r="Q1440" s="209">
        <v>0</v>
      </c>
      <c r="R1440" s="209">
        <f>Q1440*H1440</f>
        <v>0</v>
      </c>
      <c r="S1440" s="209">
        <v>0</v>
      </c>
      <c r="T1440" s="210">
        <f>S1440*H1440</f>
        <v>0</v>
      </c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R1440" s="211" t="s">
        <v>1107</v>
      </c>
      <c r="AT1440" s="211" t="s">
        <v>228</v>
      </c>
      <c r="AU1440" s="211" t="s">
        <v>78</v>
      </c>
      <c r="AY1440" s="17" t="s">
        <v>144</v>
      </c>
      <c r="BE1440" s="212">
        <f>IF(N1440="základní",J1440,0)</f>
        <v>0</v>
      </c>
      <c r="BF1440" s="212">
        <f>IF(N1440="snížená",J1440,0)</f>
        <v>0</v>
      </c>
      <c r="BG1440" s="212">
        <f>IF(N1440="zákl. přenesená",J1440,0)</f>
        <v>0</v>
      </c>
      <c r="BH1440" s="212">
        <f>IF(N1440="sníž. přenesená",J1440,0)</f>
        <v>0</v>
      </c>
      <c r="BI1440" s="212">
        <f>IF(N1440="nulová",J1440,0)</f>
        <v>0</v>
      </c>
      <c r="BJ1440" s="17" t="s">
        <v>74</v>
      </c>
      <c r="BK1440" s="212">
        <f>ROUND(I1440*H1440,2)</f>
        <v>0</v>
      </c>
      <c r="BL1440" s="17" t="s">
        <v>501</v>
      </c>
      <c r="BM1440" s="211" t="s">
        <v>2318</v>
      </c>
    </row>
    <row r="1441" spans="1:47" s="2" customFormat="1" ht="12">
      <c r="A1441" s="38"/>
      <c r="B1441" s="39"/>
      <c r="C1441" s="40"/>
      <c r="D1441" s="213" t="s">
        <v>153</v>
      </c>
      <c r="E1441" s="40"/>
      <c r="F1441" s="214" t="s">
        <v>2317</v>
      </c>
      <c r="G1441" s="40"/>
      <c r="H1441" s="40"/>
      <c r="I1441" s="215"/>
      <c r="J1441" s="40"/>
      <c r="K1441" s="40"/>
      <c r="L1441" s="44"/>
      <c r="M1441" s="216"/>
      <c r="N1441" s="217"/>
      <c r="O1441" s="84"/>
      <c r="P1441" s="84"/>
      <c r="Q1441" s="84"/>
      <c r="R1441" s="84"/>
      <c r="S1441" s="84"/>
      <c r="T1441" s="85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T1441" s="17" t="s">
        <v>153</v>
      </c>
      <c r="AU1441" s="17" t="s">
        <v>78</v>
      </c>
    </row>
    <row r="1442" spans="1:65" s="2" customFormat="1" ht="16.5" customHeight="1">
      <c r="A1442" s="38"/>
      <c r="B1442" s="39"/>
      <c r="C1442" s="242" t="s">
        <v>1478</v>
      </c>
      <c r="D1442" s="242" t="s">
        <v>228</v>
      </c>
      <c r="E1442" s="243" t="s">
        <v>2319</v>
      </c>
      <c r="F1442" s="244" t="s">
        <v>2320</v>
      </c>
      <c r="G1442" s="245" t="s">
        <v>218</v>
      </c>
      <c r="H1442" s="246">
        <v>1</v>
      </c>
      <c r="I1442" s="247"/>
      <c r="J1442" s="248">
        <f>ROUND(I1442*H1442,2)</f>
        <v>0</v>
      </c>
      <c r="K1442" s="244" t="s">
        <v>19</v>
      </c>
      <c r="L1442" s="249"/>
      <c r="M1442" s="250" t="s">
        <v>19</v>
      </c>
      <c r="N1442" s="251" t="s">
        <v>40</v>
      </c>
      <c r="O1442" s="84"/>
      <c r="P1442" s="209">
        <f>O1442*H1442</f>
        <v>0</v>
      </c>
      <c r="Q1442" s="209">
        <v>0</v>
      </c>
      <c r="R1442" s="209">
        <f>Q1442*H1442</f>
        <v>0</v>
      </c>
      <c r="S1442" s="209">
        <v>0</v>
      </c>
      <c r="T1442" s="210">
        <f>S1442*H1442</f>
        <v>0</v>
      </c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R1442" s="211" t="s">
        <v>1107</v>
      </c>
      <c r="AT1442" s="211" t="s">
        <v>228</v>
      </c>
      <c r="AU1442" s="211" t="s">
        <v>78</v>
      </c>
      <c r="AY1442" s="17" t="s">
        <v>144</v>
      </c>
      <c r="BE1442" s="212">
        <f>IF(N1442="základní",J1442,0)</f>
        <v>0</v>
      </c>
      <c r="BF1442" s="212">
        <f>IF(N1442="snížená",J1442,0)</f>
        <v>0</v>
      </c>
      <c r="BG1442" s="212">
        <f>IF(N1442="zákl. přenesená",J1442,0)</f>
        <v>0</v>
      </c>
      <c r="BH1442" s="212">
        <f>IF(N1442="sníž. přenesená",J1442,0)</f>
        <v>0</v>
      </c>
      <c r="BI1442" s="212">
        <f>IF(N1442="nulová",J1442,0)</f>
        <v>0</v>
      </c>
      <c r="BJ1442" s="17" t="s">
        <v>74</v>
      </c>
      <c r="BK1442" s="212">
        <f>ROUND(I1442*H1442,2)</f>
        <v>0</v>
      </c>
      <c r="BL1442" s="17" t="s">
        <v>501</v>
      </c>
      <c r="BM1442" s="211" t="s">
        <v>2321</v>
      </c>
    </row>
    <row r="1443" spans="1:47" s="2" customFormat="1" ht="12">
      <c r="A1443" s="38"/>
      <c r="B1443" s="39"/>
      <c r="C1443" s="40"/>
      <c r="D1443" s="213" t="s">
        <v>153</v>
      </c>
      <c r="E1443" s="40"/>
      <c r="F1443" s="214" t="s">
        <v>2320</v>
      </c>
      <c r="G1443" s="40"/>
      <c r="H1443" s="40"/>
      <c r="I1443" s="215"/>
      <c r="J1443" s="40"/>
      <c r="K1443" s="40"/>
      <c r="L1443" s="44"/>
      <c r="M1443" s="216"/>
      <c r="N1443" s="217"/>
      <c r="O1443" s="84"/>
      <c r="P1443" s="84"/>
      <c r="Q1443" s="84"/>
      <c r="R1443" s="84"/>
      <c r="S1443" s="84"/>
      <c r="T1443" s="85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T1443" s="17" t="s">
        <v>153</v>
      </c>
      <c r="AU1443" s="17" t="s">
        <v>78</v>
      </c>
    </row>
    <row r="1444" spans="1:65" s="2" customFormat="1" ht="16.5" customHeight="1">
      <c r="A1444" s="38"/>
      <c r="B1444" s="39"/>
      <c r="C1444" s="242" t="s">
        <v>2322</v>
      </c>
      <c r="D1444" s="242" t="s">
        <v>228</v>
      </c>
      <c r="E1444" s="243" t="s">
        <v>2323</v>
      </c>
      <c r="F1444" s="244" t="s">
        <v>2324</v>
      </c>
      <c r="G1444" s="245" t="s">
        <v>218</v>
      </c>
      <c r="H1444" s="246">
        <v>1</v>
      </c>
      <c r="I1444" s="247"/>
      <c r="J1444" s="248">
        <f>ROUND(I1444*H1444,2)</f>
        <v>0</v>
      </c>
      <c r="K1444" s="244" t="s">
        <v>19</v>
      </c>
      <c r="L1444" s="249"/>
      <c r="M1444" s="250" t="s">
        <v>19</v>
      </c>
      <c r="N1444" s="251" t="s">
        <v>40</v>
      </c>
      <c r="O1444" s="84"/>
      <c r="P1444" s="209">
        <f>O1444*H1444</f>
        <v>0</v>
      </c>
      <c r="Q1444" s="209">
        <v>0</v>
      </c>
      <c r="R1444" s="209">
        <f>Q1444*H1444</f>
        <v>0</v>
      </c>
      <c r="S1444" s="209">
        <v>0</v>
      </c>
      <c r="T1444" s="210">
        <f>S1444*H1444</f>
        <v>0</v>
      </c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R1444" s="211" t="s">
        <v>1107</v>
      </c>
      <c r="AT1444" s="211" t="s">
        <v>228</v>
      </c>
      <c r="AU1444" s="211" t="s">
        <v>78</v>
      </c>
      <c r="AY1444" s="17" t="s">
        <v>144</v>
      </c>
      <c r="BE1444" s="212">
        <f>IF(N1444="základní",J1444,0)</f>
        <v>0</v>
      </c>
      <c r="BF1444" s="212">
        <f>IF(N1444="snížená",J1444,0)</f>
        <v>0</v>
      </c>
      <c r="BG1444" s="212">
        <f>IF(N1444="zákl. přenesená",J1444,0)</f>
        <v>0</v>
      </c>
      <c r="BH1444" s="212">
        <f>IF(N1444="sníž. přenesená",J1444,0)</f>
        <v>0</v>
      </c>
      <c r="BI1444" s="212">
        <f>IF(N1444="nulová",J1444,0)</f>
        <v>0</v>
      </c>
      <c r="BJ1444" s="17" t="s">
        <v>74</v>
      </c>
      <c r="BK1444" s="212">
        <f>ROUND(I1444*H1444,2)</f>
        <v>0</v>
      </c>
      <c r="BL1444" s="17" t="s">
        <v>501</v>
      </c>
      <c r="BM1444" s="211" t="s">
        <v>2325</v>
      </c>
    </row>
    <row r="1445" spans="1:47" s="2" customFormat="1" ht="12">
      <c r="A1445" s="38"/>
      <c r="B1445" s="39"/>
      <c r="C1445" s="40"/>
      <c r="D1445" s="213" t="s">
        <v>153</v>
      </c>
      <c r="E1445" s="40"/>
      <c r="F1445" s="214" t="s">
        <v>2324</v>
      </c>
      <c r="G1445" s="40"/>
      <c r="H1445" s="40"/>
      <c r="I1445" s="215"/>
      <c r="J1445" s="40"/>
      <c r="K1445" s="40"/>
      <c r="L1445" s="44"/>
      <c r="M1445" s="216"/>
      <c r="N1445" s="217"/>
      <c r="O1445" s="84"/>
      <c r="P1445" s="84"/>
      <c r="Q1445" s="84"/>
      <c r="R1445" s="84"/>
      <c r="S1445" s="84"/>
      <c r="T1445" s="85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T1445" s="17" t="s">
        <v>153</v>
      </c>
      <c r="AU1445" s="17" t="s">
        <v>78</v>
      </c>
    </row>
    <row r="1446" spans="1:65" s="2" customFormat="1" ht="16.5" customHeight="1">
      <c r="A1446" s="38"/>
      <c r="B1446" s="39"/>
      <c r="C1446" s="242" t="s">
        <v>1482</v>
      </c>
      <c r="D1446" s="242" t="s">
        <v>228</v>
      </c>
      <c r="E1446" s="243" t="s">
        <v>2326</v>
      </c>
      <c r="F1446" s="244" t="s">
        <v>2327</v>
      </c>
      <c r="G1446" s="245" t="s">
        <v>218</v>
      </c>
      <c r="H1446" s="246">
        <v>1</v>
      </c>
      <c r="I1446" s="247"/>
      <c r="J1446" s="248">
        <f>ROUND(I1446*H1446,2)</f>
        <v>0</v>
      </c>
      <c r="K1446" s="244" t="s">
        <v>19</v>
      </c>
      <c r="L1446" s="249"/>
      <c r="M1446" s="250" t="s">
        <v>19</v>
      </c>
      <c r="N1446" s="251" t="s">
        <v>40</v>
      </c>
      <c r="O1446" s="84"/>
      <c r="P1446" s="209">
        <f>O1446*H1446</f>
        <v>0</v>
      </c>
      <c r="Q1446" s="209">
        <v>0</v>
      </c>
      <c r="R1446" s="209">
        <f>Q1446*H1446</f>
        <v>0</v>
      </c>
      <c r="S1446" s="209">
        <v>0</v>
      </c>
      <c r="T1446" s="210">
        <f>S1446*H1446</f>
        <v>0</v>
      </c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R1446" s="211" t="s">
        <v>1107</v>
      </c>
      <c r="AT1446" s="211" t="s">
        <v>228</v>
      </c>
      <c r="AU1446" s="211" t="s">
        <v>78</v>
      </c>
      <c r="AY1446" s="17" t="s">
        <v>144</v>
      </c>
      <c r="BE1446" s="212">
        <f>IF(N1446="základní",J1446,0)</f>
        <v>0</v>
      </c>
      <c r="BF1446" s="212">
        <f>IF(N1446="snížená",J1446,0)</f>
        <v>0</v>
      </c>
      <c r="BG1446" s="212">
        <f>IF(N1446="zákl. přenesená",J1446,0)</f>
        <v>0</v>
      </c>
      <c r="BH1446" s="212">
        <f>IF(N1446="sníž. přenesená",J1446,0)</f>
        <v>0</v>
      </c>
      <c r="BI1446" s="212">
        <f>IF(N1446="nulová",J1446,0)</f>
        <v>0</v>
      </c>
      <c r="BJ1446" s="17" t="s">
        <v>74</v>
      </c>
      <c r="BK1446" s="212">
        <f>ROUND(I1446*H1446,2)</f>
        <v>0</v>
      </c>
      <c r="BL1446" s="17" t="s">
        <v>501</v>
      </c>
      <c r="BM1446" s="211" t="s">
        <v>2328</v>
      </c>
    </row>
    <row r="1447" spans="1:47" s="2" customFormat="1" ht="12">
      <c r="A1447" s="38"/>
      <c r="B1447" s="39"/>
      <c r="C1447" s="40"/>
      <c r="D1447" s="213" t="s">
        <v>153</v>
      </c>
      <c r="E1447" s="40"/>
      <c r="F1447" s="214" t="s">
        <v>2327</v>
      </c>
      <c r="G1447" s="40"/>
      <c r="H1447" s="40"/>
      <c r="I1447" s="215"/>
      <c r="J1447" s="40"/>
      <c r="K1447" s="40"/>
      <c r="L1447" s="44"/>
      <c r="M1447" s="216"/>
      <c r="N1447" s="217"/>
      <c r="O1447" s="84"/>
      <c r="P1447" s="84"/>
      <c r="Q1447" s="84"/>
      <c r="R1447" s="84"/>
      <c r="S1447" s="84"/>
      <c r="T1447" s="85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T1447" s="17" t="s">
        <v>153</v>
      </c>
      <c r="AU1447" s="17" t="s">
        <v>78</v>
      </c>
    </row>
    <row r="1448" spans="1:65" s="2" customFormat="1" ht="16.5" customHeight="1">
      <c r="A1448" s="38"/>
      <c r="B1448" s="39"/>
      <c r="C1448" s="242" t="s">
        <v>2329</v>
      </c>
      <c r="D1448" s="242" t="s">
        <v>228</v>
      </c>
      <c r="E1448" s="243" t="s">
        <v>2330</v>
      </c>
      <c r="F1448" s="244" t="s">
        <v>2331</v>
      </c>
      <c r="G1448" s="245" t="s">
        <v>218</v>
      </c>
      <c r="H1448" s="246">
        <v>1</v>
      </c>
      <c r="I1448" s="247"/>
      <c r="J1448" s="248">
        <f>ROUND(I1448*H1448,2)</f>
        <v>0</v>
      </c>
      <c r="K1448" s="244" t="s">
        <v>19</v>
      </c>
      <c r="L1448" s="249"/>
      <c r="M1448" s="250" t="s">
        <v>19</v>
      </c>
      <c r="N1448" s="251" t="s">
        <v>40</v>
      </c>
      <c r="O1448" s="84"/>
      <c r="P1448" s="209">
        <f>O1448*H1448</f>
        <v>0</v>
      </c>
      <c r="Q1448" s="209">
        <v>0</v>
      </c>
      <c r="R1448" s="209">
        <f>Q1448*H1448</f>
        <v>0</v>
      </c>
      <c r="S1448" s="209">
        <v>0</v>
      </c>
      <c r="T1448" s="210">
        <f>S1448*H1448</f>
        <v>0</v>
      </c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R1448" s="211" t="s">
        <v>1107</v>
      </c>
      <c r="AT1448" s="211" t="s">
        <v>228</v>
      </c>
      <c r="AU1448" s="211" t="s">
        <v>78</v>
      </c>
      <c r="AY1448" s="17" t="s">
        <v>144</v>
      </c>
      <c r="BE1448" s="212">
        <f>IF(N1448="základní",J1448,0)</f>
        <v>0</v>
      </c>
      <c r="BF1448" s="212">
        <f>IF(N1448="snížená",J1448,0)</f>
        <v>0</v>
      </c>
      <c r="BG1448" s="212">
        <f>IF(N1448="zákl. přenesená",J1448,0)</f>
        <v>0</v>
      </c>
      <c r="BH1448" s="212">
        <f>IF(N1448="sníž. přenesená",J1448,0)</f>
        <v>0</v>
      </c>
      <c r="BI1448" s="212">
        <f>IF(N1448="nulová",J1448,0)</f>
        <v>0</v>
      </c>
      <c r="BJ1448" s="17" t="s">
        <v>74</v>
      </c>
      <c r="BK1448" s="212">
        <f>ROUND(I1448*H1448,2)</f>
        <v>0</v>
      </c>
      <c r="BL1448" s="17" t="s">
        <v>501</v>
      </c>
      <c r="BM1448" s="211" t="s">
        <v>2332</v>
      </c>
    </row>
    <row r="1449" spans="1:47" s="2" customFormat="1" ht="12">
      <c r="A1449" s="38"/>
      <c r="B1449" s="39"/>
      <c r="C1449" s="40"/>
      <c r="D1449" s="213" t="s">
        <v>153</v>
      </c>
      <c r="E1449" s="40"/>
      <c r="F1449" s="214" t="s">
        <v>2331</v>
      </c>
      <c r="G1449" s="40"/>
      <c r="H1449" s="40"/>
      <c r="I1449" s="215"/>
      <c r="J1449" s="40"/>
      <c r="K1449" s="40"/>
      <c r="L1449" s="44"/>
      <c r="M1449" s="216"/>
      <c r="N1449" s="217"/>
      <c r="O1449" s="84"/>
      <c r="P1449" s="84"/>
      <c r="Q1449" s="84"/>
      <c r="R1449" s="84"/>
      <c r="S1449" s="84"/>
      <c r="T1449" s="85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T1449" s="17" t="s">
        <v>153</v>
      </c>
      <c r="AU1449" s="17" t="s">
        <v>78</v>
      </c>
    </row>
    <row r="1450" spans="1:65" s="2" customFormat="1" ht="16.5" customHeight="1">
      <c r="A1450" s="38"/>
      <c r="B1450" s="39"/>
      <c r="C1450" s="242" t="s">
        <v>1485</v>
      </c>
      <c r="D1450" s="242" t="s">
        <v>228</v>
      </c>
      <c r="E1450" s="243" t="s">
        <v>2333</v>
      </c>
      <c r="F1450" s="244" t="s">
        <v>2334</v>
      </c>
      <c r="G1450" s="245" t="s">
        <v>218</v>
      </c>
      <c r="H1450" s="246">
        <v>8</v>
      </c>
      <c r="I1450" s="247"/>
      <c r="J1450" s="248">
        <f>ROUND(I1450*H1450,2)</f>
        <v>0</v>
      </c>
      <c r="K1450" s="244" t="s">
        <v>19</v>
      </c>
      <c r="L1450" s="249"/>
      <c r="M1450" s="250" t="s">
        <v>19</v>
      </c>
      <c r="N1450" s="251" t="s">
        <v>40</v>
      </c>
      <c r="O1450" s="84"/>
      <c r="P1450" s="209">
        <f>O1450*H1450</f>
        <v>0</v>
      </c>
      <c r="Q1450" s="209">
        <v>0</v>
      </c>
      <c r="R1450" s="209">
        <f>Q1450*H1450</f>
        <v>0</v>
      </c>
      <c r="S1450" s="209">
        <v>0</v>
      </c>
      <c r="T1450" s="210">
        <f>S1450*H1450</f>
        <v>0</v>
      </c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R1450" s="211" t="s">
        <v>1107</v>
      </c>
      <c r="AT1450" s="211" t="s">
        <v>228</v>
      </c>
      <c r="AU1450" s="211" t="s">
        <v>78</v>
      </c>
      <c r="AY1450" s="17" t="s">
        <v>144</v>
      </c>
      <c r="BE1450" s="212">
        <f>IF(N1450="základní",J1450,0)</f>
        <v>0</v>
      </c>
      <c r="BF1450" s="212">
        <f>IF(N1450="snížená",J1450,0)</f>
        <v>0</v>
      </c>
      <c r="BG1450" s="212">
        <f>IF(N1450="zákl. přenesená",J1450,0)</f>
        <v>0</v>
      </c>
      <c r="BH1450" s="212">
        <f>IF(N1450="sníž. přenesená",J1450,0)</f>
        <v>0</v>
      </c>
      <c r="BI1450" s="212">
        <f>IF(N1450="nulová",J1450,0)</f>
        <v>0</v>
      </c>
      <c r="BJ1450" s="17" t="s">
        <v>74</v>
      </c>
      <c r="BK1450" s="212">
        <f>ROUND(I1450*H1450,2)</f>
        <v>0</v>
      </c>
      <c r="BL1450" s="17" t="s">
        <v>501</v>
      </c>
      <c r="BM1450" s="211" t="s">
        <v>2335</v>
      </c>
    </row>
    <row r="1451" spans="1:47" s="2" customFormat="1" ht="12">
      <c r="A1451" s="38"/>
      <c r="B1451" s="39"/>
      <c r="C1451" s="40"/>
      <c r="D1451" s="213" t="s">
        <v>153</v>
      </c>
      <c r="E1451" s="40"/>
      <c r="F1451" s="214" t="s">
        <v>2334</v>
      </c>
      <c r="G1451" s="40"/>
      <c r="H1451" s="40"/>
      <c r="I1451" s="215"/>
      <c r="J1451" s="40"/>
      <c r="K1451" s="40"/>
      <c r="L1451" s="44"/>
      <c r="M1451" s="216"/>
      <c r="N1451" s="217"/>
      <c r="O1451" s="84"/>
      <c r="P1451" s="84"/>
      <c r="Q1451" s="84"/>
      <c r="R1451" s="84"/>
      <c r="S1451" s="84"/>
      <c r="T1451" s="85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T1451" s="17" t="s">
        <v>153</v>
      </c>
      <c r="AU1451" s="17" t="s">
        <v>78</v>
      </c>
    </row>
    <row r="1452" spans="1:65" s="2" customFormat="1" ht="16.5" customHeight="1">
      <c r="A1452" s="38"/>
      <c r="B1452" s="39"/>
      <c r="C1452" s="242" t="s">
        <v>2336</v>
      </c>
      <c r="D1452" s="242" t="s">
        <v>228</v>
      </c>
      <c r="E1452" s="243" t="s">
        <v>2337</v>
      </c>
      <c r="F1452" s="244" t="s">
        <v>2338</v>
      </c>
      <c r="G1452" s="245" t="s">
        <v>218</v>
      </c>
      <c r="H1452" s="246">
        <v>10</v>
      </c>
      <c r="I1452" s="247"/>
      <c r="J1452" s="248">
        <f>ROUND(I1452*H1452,2)</f>
        <v>0</v>
      </c>
      <c r="K1452" s="244" t="s">
        <v>19</v>
      </c>
      <c r="L1452" s="249"/>
      <c r="M1452" s="250" t="s">
        <v>19</v>
      </c>
      <c r="N1452" s="251" t="s">
        <v>40</v>
      </c>
      <c r="O1452" s="84"/>
      <c r="P1452" s="209">
        <f>O1452*H1452</f>
        <v>0</v>
      </c>
      <c r="Q1452" s="209">
        <v>0</v>
      </c>
      <c r="R1452" s="209">
        <f>Q1452*H1452</f>
        <v>0</v>
      </c>
      <c r="S1452" s="209">
        <v>0</v>
      </c>
      <c r="T1452" s="210">
        <f>S1452*H1452</f>
        <v>0</v>
      </c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R1452" s="211" t="s">
        <v>1107</v>
      </c>
      <c r="AT1452" s="211" t="s">
        <v>228</v>
      </c>
      <c r="AU1452" s="211" t="s">
        <v>78</v>
      </c>
      <c r="AY1452" s="17" t="s">
        <v>144</v>
      </c>
      <c r="BE1452" s="212">
        <f>IF(N1452="základní",J1452,0)</f>
        <v>0</v>
      </c>
      <c r="BF1452" s="212">
        <f>IF(N1452="snížená",J1452,0)</f>
        <v>0</v>
      </c>
      <c r="BG1452" s="212">
        <f>IF(N1452="zákl. přenesená",J1452,0)</f>
        <v>0</v>
      </c>
      <c r="BH1452" s="212">
        <f>IF(N1452="sníž. přenesená",J1452,0)</f>
        <v>0</v>
      </c>
      <c r="BI1452" s="212">
        <f>IF(N1452="nulová",J1452,0)</f>
        <v>0</v>
      </c>
      <c r="BJ1452" s="17" t="s">
        <v>74</v>
      </c>
      <c r="BK1452" s="212">
        <f>ROUND(I1452*H1452,2)</f>
        <v>0</v>
      </c>
      <c r="BL1452" s="17" t="s">
        <v>501</v>
      </c>
      <c r="BM1452" s="211" t="s">
        <v>2339</v>
      </c>
    </row>
    <row r="1453" spans="1:47" s="2" customFormat="1" ht="12">
      <c r="A1453" s="38"/>
      <c r="B1453" s="39"/>
      <c r="C1453" s="40"/>
      <c r="D1453" s="213" t="s">
        <v>153</v>
      </c>
      <c r="E1453" s="40"/>
      <c r="F1453" s="214" t="s">
        <v>2338</v>
      </c>
      <c r="G1453" s="40"/>
      <c r="H1453" s="40"/>
      <c r="I1453" s="215"/>
      <c r="J1453" s="40"/>
      <c r="K1453" s="40"/>
      <c r="L1453" s="44"/>
      <c r="M1453" s="216"/>
      <c r="N1453" s="217"/>
      <c r="O1453" s="84"/>
      <c r="P1453" s="84"/>
      <c r="Q1453" s="84"/>
      <c r="R1453" s="84"/>
      <c r="S1453" s="84"/>
      <c r="T1453" s="85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T1453" s="17" t="s">
        <v>153</v>
      </c>
      <c r="AU1453" s="17" t="s">
        <v>78</v>
      </c>
    </row>
    <row r="1454" spans="1:63" s="12" customFormat="1" ht="22.8" customHeight="1">
      <c r="A1454" s="12"/>
      <c r="B1454" s="184"/>
      <c r="C1454" s="185"/>
      <c r="D1454" s="186" t="s">
        <v>68</v>
      </c>
      <c r="E1454" s="198" t="s">
        <v>2340</v>
      </c>
      <c r="F1454" s="198" t="s">
        <v>2341</v>
      </c>
      <c r="G1454" s="185"/>
      <c r="H1454" s="185"/>
      <c r="I1454" s="188"/>
      <c r="J1454" s="199">
        <f>BK1454</f>
        <v>0</v>
      </c>
      <c r="K1454" s="185"/>
      <c r="L1454" s="190"/>
      <c r="M1454" s="191"/>
      <c r="N1454" s="192"/>
      <c r="O1454" s="192"/>
      <c r="P1454" s="193">
        <f>SUM(P1455:P1464)</f>
        <v>0</v>
      </c>
      <c r="Q1454" s="192"/>
      <c r="R1454" s="193">
        <f>SUM(R1455:R1464)</f>
        <v>0</v>
      </c>
      <c r="S1454" s="192"/>
      <c r="T1454" s="194">
        <f>SUM(T1455:T1464)</f>
        <v>0</v>
      </c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R1454" s="195" t="s">
        <v>74</v>
      </c>
      <c r="AT1454" s="196" t="s">
        <v>68</v>
      </c>
      <c r="AU1454" s="196" t="s">
        <v>74</v>
      </c>
      <c r="AY1454" s="195" t="s">
        <v>144</v>
      </c>
      <c r="BK1454" s="197">
        <f>SUM(BK1455:BK1464)</f>
        <v>0</v>
      </c>
    </row>
    <row r="1455" spans="1:65" s="2" customFormat="1" ht="21.75" customHeight="1">
      <c r="A1455" s="38"/>
      <c r="B1455" s="39"/>
      <c r="C1455" s="242" t="s">
        <v>1491</v>
      </c>
      <c r="D1455" s="242" t="s">
        <v>228</v>
      </c>
      <c r="E1455" s="243" t="s">
        <v>2342</v>
      </c>
      <c r="F1455" s="244" t="s">
        <v>2343</v>
      </c>
      <c r="G1455" s="245" t="s">
        <v>218</v>
      </c>
      <c r="H1455" s="246">
        <v>20</v>
      </c>
      <c r="I1455" s="247"/>
      <c r="J1455" s="248">
        <f>ROUND(I1455*H1455,2)</f>
        <v>0</v>
      </c>
      <c r="K1455" s="244" t="s">
        <v>19</v>
      </c>
      <c r="L1455" s="249"/>
      <c r="M1455" s="250" t="s">
        <v>19</v>
      </c>
      <c r="N1455" s="251" t="s">
        <v>40</v>
      </c>
      <c r="O1455" s="84"/>
      <c r="P1455" s="209">
        <f>O1455*H1455</f>
        <v>0</v>
      </c>
      <c r="Q1455" s="209">
        <v>0</v>
      </c>
      <c r="R1455" s="209">
        <f>Q1455*H1455</f>
        <v>0</v>
      </c>
      <c r="S1455" s="209">
        <v>0</v>
      </c>
      <c r="T1455" s="210">
        <f>S1455*H1455</f>
        <v>0</v>
      </c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R1455" s="211" t="s">
        <v>201</v>
      </c>
      <c r="AT1455" s="211" t="s">
        <v>228</v>
      </c>
      <c r="AU1455" s="211" t="s">
        <v>78</v>
      </c>
      <c r="AY1455" s="17" t="s">
        <v>144</v>
      </c>
      <c r="BE1455" s="212">
        <f>IF(N1455="základní",J1455,0)</f>
        <v>0</v>
      </c>
      <c r="BF1455" s="212">
        <f>IF(N1455="snížená",J1455,0)</f>
        <v>0</v>
      </c>
      <c r="BG1455" s="212">
        <f>IF(N1455="zákl. přenesená",J1455,0)</f>
        <v>0</v>
      </c>
      <c r="BH1455" s="212">
        <f>IF(N1455="sníž. přenesená",J1455,0)</f>
        <v>0</v>
      </c>
      <c r="BI1455" s="212">
        <f>IF(N1455="nulová",J1455,0)</f>
        <v>0</v>
      </c>
      <c r="BJ1455" s="17" t="s">
        <v>74</v>
      </c>
      <c r="BK1455" s="212">
        <f>ROUND(I1455*H1455,2)</f>
        <v>0</v>
      </c>
      <c r="BL1455" s="17" t="s">
        <v>152</v>
      </c>
      <c r="BM1455" s="211" t="s">
        <v>2344</v>
      </c>
    </row>
    <row r="1456" spans="1:47" s="2" customFormat="1" ht="12">
      <c r="A1456" s="38"/>
      <c r="B1456" s="39"/>
      <c r="C1456" s="40"/>
      <c r="D1456" s="213" t="s">
        <v>153</v>
      </c>
      <c r="E1456" s="40"/>
      <c r="F1456" s="214" t="s">
        <v>2343</v>
      </c>
      <c r="G1456" s="40"/>
      <c r="H1456" s="40"/>
      <c r="I1456" s="215"/>
      <c r="J1456" s="40"/>
      <c r="K1456" s="40"/>
      <c r="L1456" s="44"/>
      <c r="M1456" s="216"/>
      <c r="N1456" s="217"/>
      <c r="O1456" s="84"/>
      <c r="P1456" s="84"/>
      <c r="Q1456" s="84"/>
      <c r="R1456" s="84"/>
      <c r="S1456" s="84"/>
      <c r="T1456" s="85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T1456" s="17" t="s">
        <v>153</v>
      </c>
      <c r="AU1456" s="17" t="s">
        <v>78</v>
      </c>
    </row>
    <row r="1457" spans="1:65" s="2" customFormat="1" ht="16.5" customHeight="1">
      <c r="A1457" s="38"/>
      <c r="B1457" s="39"/>
      <c r="C1457" s="242" t="s">
        <v>2345</v>
      </c>
      <c r="D1457" s="242" t="s">
        <v>228</v>
      </c>
      <c r="E1457" s="243" t="s">
        <v>2346</v>
      </c>
      <c r="F1457" s="244" t="s">
        <v>2347</v>
      </c>
      <c r="G1457" s="245" t="s">
        <v>218</v>
      </c>
      <c r="H1457" s="246">
        <v>45</v>
      </c>
      <c r="I1457" s="247"/>
      <c r="J1457" s="248">
        <f>ROUND(I1457*H1457,2)</f>
        <v>0</v>
      </c>
      <c r="K1457" s="244" t="s">
        <v>19</v>
      </c>
      <c r="L1457" s="249"/>
      <c r="M1457" s="250" t="s">
        <v>19</v>
      </c>
      <c r="N1457" s="251" t="s">
        <v>40</v>
      </c>
      <c r="O1457" s="84"/>
      <c r="P1457" s="209">
        <f>O1457*H1457</f>
        <v>0</v>
      </c>
      <c r="Q1457" s="209">
        <v>0</v>
      </c>
      <c r="R1457" s="209">
        <f>Q1457*H1457</f>
        <v>0</v>
      </c>
      <c r="S1457" s="209">
        <v>0</v>
      </c>
      <c r="T1457" s="210">
        <f>S1457*H1457</f>
        <v>0</v>
      </c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R1457" s="211" t="s">
        <v>201</v>
      </c>
      <c r="AT1457" s="211" t="s">
        <v>228</v>
      </c>
      <c r="AU1457" s="211" t="s">
        <v>78</v>
      </c>
      <c r="AY1457" s="17" t="s">
        <v>144</v>
      </c>
      <c r="BE1457" s="212">
        <f>IF(N1457="základní",J1457,0)</f>
        <v>0</v>
      </c>
      <c r="BF1457" s="212">
        <f>IF(N1457="snížená",J1457,0)</f>
        <v>0</v>
      </c>
      <c r="BG1457" s="212">
        <f>IF(N1457="zákl. přenesená",J1457,0)</f>
        <v>0</v>
      </c>
      <c r="BH1457" s="212">
        <f>IF(N1457="sníž. přenesená",J1457,0)</f>
        <v>0</v>
      </c>
      <c r="BI1457" s="212">
        <f>IF(N1457="nulová",J1457,0)</f>
        <v>0</v>
      </c>
      <c r="BJ1457" s="17" t="s">
        <v>74</v>
      </c>
      <c r="BK1457" s="212">
        <f>ROUND(I1457*H1457,2)</f>
        <v>0</v>
      </c>
      <c r="BL1457" s="17" t="s">
        <v>152</v>
      </c>
      <c r="BM1457" s="211" t="s">
        <v>2348</v>
      </c>
    </row>
    <row r="1458" spans="1:47" s="2" customFormat="1" ht="12">
      <c r="A1458" s="38"/>
      <c r="B1458" s="39"/>
      <c r="C1458" s="40"/>
      <c r="D1458" s="213" t="s">
        <v>153</v>
      </c>
      <c r="E1458" s="40"/>
      <c r="F1458" s="214" t="s">
        <v>2347</v>
      </c>
      <c r="G1458" s="40"/>
      <c r="H1458" s="40"/>
      <c r="I1458" s="215"/>
      <c r="J1458" s="40"/>
      <c r="K1458" s="40"/>
      <c r="L1458" s="44"/>
      <c r="M1458" s="216"/>
      <c r="N1458" s="217"/>
      <c r="O1458" s="84"/>
      <c r="P1458" s="84"/>
      <c r="Q1458" s="84"/>
      <c r="R1458" s="84"/>
      <c r="S1458" s="84"/>
      <c r="T1458" s="85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T1458" s="17" t="s">
        <v>153</v>
      </c>
      <c r="AU1458" s="17" t="s">
        <v>78</v>
      </c>
    </row>
    <row r="1459" spans="1:65" s="2" customFormat="1" ht="16.5" customHeight="1">
      <c r="A1459" s="38"/>
      <c r="B1459" s="39"/>
      <c r="C1459" s="242" t="s">
        <v>1494</v>
      </c>
      <c r="D1459" s="242" t="s">
        <v>228</v>
      </c>
      <c r="E1459" s="243" t="s">
        <v>2349</v>
      </c>
      <c r="F1459" s="244" t="s">
        <v>2350</v>
      </c>
      <c r="G1459" s="245" t="s">
        <v>218</v>
      </c>
      <c r="H1459" s="246">
        <v>25</v>
      </c>
      <c r="I1459" s="247"/>
      <c r="J1459" s="248">
        <f>ROUND(I1459*H1459,2)</f>
        <v>0</v>
      </c>
      <c r="K1459" s="244" t="s">
        <v>19</v>
      </c>
      <c r="L1459" s="249"/>
      <c r="M1459" s="250" t="s">
        <v>19</v>
      </c>
      <c r="N1459" s="251" t="s">
        <v>40</v>
      </c>
      <c r="O1459" s="84"/>
      <c r="P1459" s="209">
        <f>O1459*H1459</f>
        <v>0</v>
      </c>
      <c r="Q1459" s="209">
        <v>0</v>
      </c>
      <c r="R1459" s="209">
        <f>Q1459*H1459</f>
        <v>0</v>
      </c>
      <c r="S1459" s="209">
        <v>0</v>
      </c>
      <c r="T1459" s="210">
        <f>S1459*H1459</f>
        <v>0</v>
      </c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R1459" s="211" t="s">
        <v>201</v>
      </c>
      <c r="AT1459" s="211" t="s">
        <v>228</v>
      </c>
      <c r="AU1459" s="211" t="s">
        <v>78</v>
      </c>
      <c r="AY1459" s="17" t="s">
        <v>144</v>
      </c>
      <c r="BE1459" s="212">
        <f>IF(N1459="základní",J1459,0)</f>
        <v>0</v>
      </c>
      <c r="BF1459" s="212">
        <f>IF(N1459="snížená",J1459,0)</f>
        <v>0</v>
      </c>
      <c r="BG1459" s="212">
        <f>IF(N1459="zákl. přenesená",J1459,0)</f>
        <v>0</v>
      </c>
      <c r="BH1459" s="212">
        <f>IF(N1459="sníž. přenesená",J1459,0)</f>
        <v>0</v>
      </c>
      <c r="BI1459" s="212">
        <f>IF(N1459="nulová",J1459,0)</f>
        <v>0</v>
      </c>
      <c r="BJ1459" s="17" t="s">
        <v>74</v>
      </c>
      <c r="BK1459" s="212">
        <f>ROUND(I1459*H1459,2)</f>
        <v>0</v>
      </c>
      <c r="BL1459" s="17" t="s">
        <v>152</v>
      </c>
      <c r="BM1459" s="211" t="s">
        <v>2351</v>
      </c>
    </row>
    <row r="1460" spans="1:47" s="2" customFormat="1" ht="12">
      <c r="A1460" s="38"/>
      <c r="B1460" s="39"/>
      <c r="C1460" s="40"/>
      <c r="D1460" s="213" t="s">
        <v>153</v>
      </c>
      <c r="E1460" s="40"/>
      <c r="F1460" s="214" t="s">
        <v>2350</v>
      </c>
      <c r="G1460" s="40"/>
      <c r="H1460" s="40"/>
      <c r="I1460" s="215"/>
      <c r="J1460" s="40"/>
      <c r="K1460" s="40"/>
      <c r="L1460" s="44"/>
      <c r="M1460" s="216"/>
      <c r="N1460" s="217"/>
      <c r="O1460" s="84"/>
      <c r="P1460" s="84"/>
      <c r="Q1460" s="84"/>
      <c r="R1460" s="84"/>
      <c r="S1460" s="84"/>
      <c r="T1460" s="85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T1460" s="17" t="s">
        <v>153</v>
      </c>
      <c r="AU1460" s="17" t="s">
        <v>78</v>
      </c>
    </row>
    <row r="1461" spans="1:65" s="2" customFormat="1" ht="16.5" customHeight="1">
      <c r="A1461" s="38"/>
      <c r="B1461" s="39"/>
      <c r="C1461" s="242" t="s">
        <v>2352</v>
      </c>
      <c r="D1461" s="242" t="s">
        <v>228</v>
      </c>
      <c r="E1461" s="243" t="s">
        <v>2353</v>
      </c>
      <c r="F1461" s="244" t="s">
        <v>2354</v>
      </c>
      <c r="G1461" s="245" t="s">
        <v>218</v>
      </c>
      <c r="H1461" s="246">
        <v>5</v>
      </c>
      <c r="I1461" s="247"/>
      <c r="J1461" s="248">
        <f>ROUND(I1461*H1461,2)</f>
        <v>0</v>
      </c>
      <c r="K1461" s="244" t="s">
        <v>19</v>
      </c>
      <c r="L1461" s="249"/>
      <c r="M1461" s="250" t="s">
        <v>19</v>
      </c>
      <c r="N1461" s="251" t="s">
        <v>40</v>
      </c>
      <c r="O1461" s="84"/>
      <c r="P1461" s="209">
        <f>O1461*H1461</f>
        <v>0</v>
      </c>
      <c r="Q1461" s="209">
        <v>0</v>
      </c>
      <c r="R1461" s="209">
        <f>Q1461*H1461</f>
        <v>0</v>
      </c>
      <c r="S1461" s="209">
        <v>0</v>
      </c>
      <c r="T1461" s="210">
        <f>S1461*H1461</f>
        <v>0</v>
      </c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R1461" s="211" t="s">
        <v>201</v>
      </c>
      <c r="AT1461" s="211" t="s">
        <v>228</v>
      </c>
      <c r="AU1461" s="211" t="s">
        <v>78</v>
      </c>
      <c r="AY1461" s="17" t="s">
        <v>144</v>
      </c>
      <c r="BE1461" s="212">
        <f>IF(N1461="základní",J1461,0)</f>
        <v>0</v>
      </c>
      <c r="BF1461" s="212">
        <f>IF(N1461="snížená",J1461,0)</f>
        <v>0</v>
      </c>
      <c r="BG1461" s="212">
        <f>IF(N1461="zákl. přenesená",J1461,0)</f>
        <v>0</v>
      </c>
      <c r="BH1461" s="212">
        <f>IF(N1461="sníž. přenesená",J1461,0)</f>
        <v>0</v>
      </c>
      <c r="BI1461" s="212">
        <f>IF(N1461="nulová",J1461,0)</f>
        <v>0</v>
      </c>
      <c r="BJ1461" s="17" t="s">
        <v>74</v>
      </c>
      <c r="BK1461" s="212">
        <f>ROUND(I1461*H1461,2)</f>
        <v>0</v>
      </c>
      <c r="BL1461" s="17" t="s">
        <v>152</v>
      </c>
      <c r="BM1461" s="211" t="s">
        <v>2355</v>
      </c>
    </row>
    <row r="1462" spans="1:47" s="2" customFormat="1" ht="12">
      <c r="A1462" s="38"/>
      <c r="B1462" s="39"/>
      <c r="C1462" s="40"/>
      <c r="D1462" s="213" t="s">
        <v>153</v>
      </c>
      <c r="E1462" s="40"/>
      <c r="F1462" s="214" t="s">
        <v>2354</v>
      </c>
      <c r="G1462" s="40"/>
      <c r="H1462" s="40"/>
      <c r="I1462" s="215"/>
      <c r="J1462" s="40"/>
      <c r="K1462" s="40"/>
      <c r="L1462" s="44"/>
      <c r="M1462" s="216"/>
      <c r="N1462" s="217"/>
      <c r="O1462" s="84"/>
      <c r="P1462" s="84"/>
      <c r="Q1462" s="84"/>
      <c r="R1462" s="84"/>
      <c r="S1462" s="84"/>
      <c r="T1462" s="85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T1462" s="17" t="s">
        <v>153</v>
      </c>
      <c r="AU1462" s="17" t="s">
        <v>78</v>
      </c>
    </row>
    <row r="1463" spans="1:65" s="2" customFormat="1" ht="16.5" customHeight="1">
      <c r="A1463" s="38"/>
      <c r="B1463" s="39"/>
      <c r="C1463" s="242" t="s">
        <v>1500</v>
      </c>
      <c r="D1463" s="242" t="s">
        <v>228</v>
      </c>
      <c r="E1463" s="243" t="s">
        <v>2356</v>
      </c>
      <c r="F1463" s="244" t="s">
        <v>2357</v>
      </c>
      <c r="G1463" s="245" t="s">
        <v>190</v>
      </c>
      <c r="H1463" s="246">
        <v>800</v>
      </c>
      <c r="I1463" s="247"/>
      <c r="J1463" s="248">
        <f>ROUND(I1463*H1463,2)</f>
        <v>0</v>
      </c>
      <c r="K1463" s="244" t="s">
        <v>19</v>
      </c>
      <c r="L1463" s="249"/>
      <c r="M1463" s="250" t="s">
        <v>19</v>
      </c>
      <c r="N1463" s="251" t="s">
        <v>40</v>
      </c>
      <c r="O1463" s="84"/>
      <c r="P1463" s="209">
        <f>O1463*H1463</f>
        <v>0</v>
      </c>
      <c r="Q1463" s="209">
        <v>0</v>
      </c>
      <c r="R1463" s="209">
        <f>Q1463*H1463</f>
        <v>0</v>
      </c>
      <c r="S1463" s="209">
        <v>0</v>
      </c>
      <c r="T1463" s="210">
        <f>S1463*H1463</f>
        <v>0</v>
      </c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R1463" s="211" t="s">
        <v>201</v>
      </c>
      <c r="AT1463" s="211" t="s">
        <v>228</v>
      </c>
      <c r="AU1463" s="211" t="s">
        <v>78</v>
      </c>
      <c r="AY1463" s="17" t="s">
        <v>144</v>
      </c>
      <c r="BE1463" s="212">
        <f>IF(N1463="základní",J1463,0)</f>
        <v>0</v>
      </c>
      <c r="BF1463" s="212">
        <f>IF(N1463="snížená",J1463,0)</f>
        <v>0</v>
      </c>
      <c r="BG1463" s="212">
        <f>IF(N1463="zákl. přenesená",J1463,0)</f>
        <v>0</v>
      </c>
      <c r="BH1463" s="212">
        <f>IF(N1463="sníž. přenesená",J1463,0)</f>
        <v>0</v>
      </c>
      <c r="BI1463" s="212">
        <f>IF(N1463="nulová",J1463,0)</f>
        <v>0</v>
      </c>
      <c r="BJ1463" s="17" t="s">
        <v>74</v>
      </c>
      <c r="BK1463" s="212">
        <f>ROUND(I1463*H1463,2)</f>
        <v>0</v>
      </c>
      <c r="BL1463" s="17" t="s">
        <v>152</v>
      </c>
      <c r="BM1463" s="211" t="s">
        <v>2358</v>
      </c>
    </row>
    <row r="1464" spans="1:47" s="2" customFormat="1" ht="12">
      <c r="A1464" s="38"/>
      <c r="B1464" s="39"/>
      <c r="C1464" s="40"/>
      <c r="D1464" s="213" t="s">
        <v>153</v>
      </c>
      <c r="E1464" s="40"/>
      <c r="F1464" s="214" t="s">
        <v>2357</v>
      </c>
      <c r="G1464" s="40"/>
      <c r="H1464" s="40"/>
      <c r="I1464" s="215"/>
      <c r="J1464" s="40"/>
      <c r="K1464" s="40"/>
      <c r="L1464" s="44"/>
      <c r="M1464" s="216"/>
      <c r="N1464" s="217"/>
      <c r="O1464" s="84"/>
      <c r="P1464" s="84"/>
      <c r="Q1464" s="84"/>
      <c r="R1464" s="84"/>
      <c r="S1464" s="84"/>
      <c r="T1464" s="85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T1464" s="17" t="s">
        <v>153</v>
      </c>
      <c r="AU1464" s="17" t="s">
        <v>78</v>
      </c>
    </row>
    <row r="1465" spans="1:63" s="12" customFormat="1" ht="22.8" customHeight="1">
      <c r="A1465" s="12"/>
      <c r="B1465" s="184"/>
      <c r="C1465" s="185"/>
      <c r="D1465" s="186" t="s">
        <v>68</v>
      </c>
      <c r="E1465" s="198" t="s">
        <v>2359</v>
      </c>
      <c r="F1465" s="198" t="s">
        <v>2360</v>
      </c>
      <c r="G1465" s="185"/>
      <c r="H1465" s="185"/>
      <c r="I1465" s="188"/>
      <c r="J1465" s="199">
        <f>BK1465</f>
        <v>0</v>
      </c>
      <c r="K1465" s="185"/>
      <c r="L1465" s="190"/>
      <c r="M1465" s="191"/>
      <c r="N1465" s="192"/>
      <c r="O1465" s="192"/>
      <c r="P1465" s="193">
        <f>SUM(P1466:P1477)</f>
        <v>0</v>
      </c>
      <c r="Q1465" s="192"/>
      <c r="R1465" s="193">
        <f>SUM(R1466:R1477)</f>
        <v>0</v>
      </c>
      <c r="S1465" s="192"/>
      <c r="T1465" s="194">
        <f>SUM(T1466:T1477)</f>
        <v>0</v>
      </c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R1465" s="195" t="s">
        <v>74</v>
      </c>
      <c r="AT1465" s="196" t="s">
        <v>68</v>
      </c>
      <c r="AU1465" s="196" t="s">
        <v>74</v>
      </c>
      <c r="AY1465" s="195" t="s">
        <v>144</v>
      </c>
      <c r="BK1465" s="197">
        <f>SUM(BK1466:BK1477)</f>
        <v>0</v>
      </c>
    </row>
    <row r="1466" spans="1:65" s="2" customFormat="1" ht="16.5" customHeight="1">
      <c r="A1466" s="38"/>
      <c r="B1466" s="39"/>
      <c r="C1466" s="242" t="s">
        <v>2361</v>
      </c>
      <c r="D1466" s="242" t="s">
        <v>228</v>
      </c>
      <c r="E1466" s="243" t="s">
        <v>2362</v>
      </c>
      <c r="F1466" s="244" t="s">
        <v>2363</v>
      </c>
      <c r="G1466" s="245" t="s">
        <v>190</v>
      </c>
      <c r="H1466" s="246">
        <v>350</v>
      </c>
      <c r="I1466" s="247"/>
      <c r="J1466" s="248">
        <f>ROUND(I1466*H1466,2)</f>
        <v>0</v>
      </c>
      <c r="K1466" s="244" t="s">
        <v>19</v>
      </c>
      <c r="L1466" s="249"/>
      <c r="M1466" s="250" t="s">
        <v>19</v>
      </c>
      <c r="N1466" s="251" t="s">
        <v>40</v>
      </c>
      <c r="O1466" s="84"/>
      <c r="P1466" s="209">
        <f>O1466*H1466</f>
        <v>0</v>
      </c>
      <c r="Q1466" s="209">
        <v>0</v>
      </c>
      <c r="R1466" s="209">
        <f>Q1466*H1466</f>
        <v>0</v>
      </c>
      <c r="S1466" s="209">
        <v>0</v>
      </c>
      <c r="T1466" s="210">
        <f>S1466*H1466</f>
        <v>0</v>
      </c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R1466" s="211" t="s">
        <v>201</v>
      </c>
      <c r="AT1466" s="211" t="s">
        <v>228</v>
      </c>
      <c r="AU1466" s="211" t="s">
        <v>78</v>
      </c>
      <c r="AY1466" s="17" t="s">
        <v>144</v>
      </c>
      <c r="BE1466" s="212">
        <f>IF(N1466="základní",J1466,0)</f>
        <v>0</v>
      </c>
      <c r="BF1466" s="212">
        <f>IF(N1466="snížená",J1466,0)</f>
        <v>0</v>
      </c>
      <c r="BG1466" s="212">
        <f>IF(N1466="zákl. přenesená",J1466,0)</f>
        <v>0</v>
      </c>
      <c r="BH1466" s="212">
        <f>IF(N1466="sníž. přenesená",J1466,0)</f>
        <v>0</v>
      </c>
      <c r="BI1466" s="212">
        <f>IF(N1466="nulová",J1466,0)</f>
        <v>0</v>
      </c>
      <c r="BJ1466" s="17" t="s">
        <v>74</v>
      </c>
      <c r="BK1466" s="212">
        <f>ROUND(I1466*H1466,2)</f>
        <v>0</v>
      </c>
      <c r="BL1466" s="17" t="s">
        <v>152</v>
      </c>
      <c r="BM1466" s="211" t="s">
        <v>2364</v>
      </c>
    </row>
    <row r="1467" spans="1:47" s="2" customFormat="1" ht="12">
      <c r="A1467" s="38"/>
      <c r="B1467" s="39"/>
      <c r="C1467" s="40"/>
      <c r="D1467" s="213" t="s">
        <v>153</v>
      </c>
      <c r="E1467" s="40"/>
      <c r="F1467" s="214" t="s">
        <v>2363</v>
      </c>
      <c r="G1467" s="40"/>
      <c r="H1467" s="40"/>
      <c r="I1467" s="215"/>
      <c r="J1467" s="40"/>
      <c r="K1467" s="40"/>
      <c r="L1467" s="44"/>
      <c r="M1467" s="216"/>
      <c r="N1467" s="217"/>
      <c r="O1467" s="84"/>
      <c r="P1467" s="84"/>
      <c r="Q1467" s="84"/>
      <c r="R1467" s="84"/>
      <c r="S1467" s="84"/>
      <c r="T1467" s="85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T1467" s="17" t="s">
        <v>153</v>
      </c>
      <c r="AU1467" s="17" t="s">
        <v>78</v>
      </c>
    </row>
    <row r="1468" spans="1:65" s="2" customFormat="1" ht="16.5" customHeight="1">
      <c r="A1468" s="38"/>
      <c r="B1468" s="39"/>
      <c r="C1468" s="242" t="s">
        <v>1505</v>
      </c>
      <c r="D1468" s="242" t="s">
        <v>228</v>
      </c>
      <c r="E1468" s="243" t="s">
        <v>2365</v>
      </c>
      <c r="F1468" s="244" t="s">
        <v>2366</v>
      </c>
      <c r="G1468" s="245" t="s">
        <v>190</v>
      </c>
      <c r="H1468" s="246">
        <v>5</v>
      </c>
      <c r="I1468" s="247"/>
      <c r="J1468" s="248">
        <f>ROUND(I1468*H1468,2)</f>
        <v>0</v>
      </c>
      <c r="K1468" s="244" t="s">
        <v>19</v>
      </c>
      <c r="L1468" s="249"/>
      <c r="M1468" s="250" t="s">
        <v>19</v>
      </c>
      <c r="N1468" s="251" t="s">
        <v>40</v>
      </c>
      <c r="O1468" s="84"/>
      <c r="P1468" s="209">
        <f>O1468*H1468</f>
        <v>0</v>
      </c>
      <c r="Q1468" s="209">
        <v>0</v>
      </c>
      <c r="R1468" s="209">
        <f>Q1468*H1468</f>
        <v>0</v>
      </c>
      <c r="S1468" s="209">
        <v>0</v>
      </c>
      <c r="T1468" s="210">
        <f>S1468*H1468</f>
        <v>0</v>
      </c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R1468" s="211" t="s">
        <v>201</v>
      </c>
      <c r="AT1468" s="211" t="s">
        <v>228</v>
      </c>
      <c r="AU1468" s="211" t="s">
        <v>78</v>
      </c>
      <c r="AY1468" s="17" t="s">
        <v>144</v>
      </c>
      <c r="BE1468" s="212">
        <f>IF(N1468="základní",J1468,0)</f>
        <v>0</v>
      </c>
      <c r="BF1468" s="212">
        <f>IF(N1468="snížená",J1468,0)</f>
        <v>0</v>
      </c>
      <c r="BG1468" s="212">
        <f>IF(N1468="zákl. přenesená",J1468,0)</f>
        <v>0</v>
      </c>
      <c r="BH1468" s="212">
        <f>IF(N1468="sníž. přenesená",J1468,0)</f>
        <v>0</v>
      </c>
      <c r="BI1468" s="212">
        <f>IF(N1468="nulová",J1468,0)</f>
        <v>0</v>
      </c>
      <c r="BJ1468" s="17" t="s">
        <v>74</v>
      </c>
      <c r="BK1468" s="212">
        <f>ROUND(I1468*H1468,2)</f>
        <v>0</v>
      </c>
      <c r="BL1468" s="17" t="s">
        <v>152</v>
      </c>
      <c r="BM1468" s="211" t="s">
        <v>2367</v>
      </c>
    </row>
    <row r="1469" spans="1:47" s="2" customFormat="1" ht="12">
      <c r="A1469" s="38"/>
      <c r="B1469" s="39"/>
      <c r="C1469" s="40"/>
      <c r="D1469" s="213" t="s">
        <v>153</v>
      </c>
      <c r="E1469" s="40"/>
      <c r="F1469" s="214" t="s">
        <v>2366</v>
      </c>
      <c r="G1469" s="40"/>
      <c r="H1469" s="40"/>
      <c r="I1469" s="215"/>
      <c r="J1469" s="40"/>
      <c r="K1469" s="40"/>
      <c r="L1469" s="44"/>
      <c r="M1469" s="216"/>
      <c r="N1469" s="217"/>
      <c r="O1469" s="84"/>
      <c r="P1469" s="84"/>
      <c r="Q1469" s="84"/>
      <c r="R1469" s="84"/>
      <c r="S1469" s="84"/>
      <c r="T1469" s="85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T1469" s="17" t="s">
        <v>153</v>
      </c>
      <c r="AU1469" s="17" t="s">
        <v>78</v>
      </c>
    </row>
    <row r="1470" spans="1:65" s="2" customFormat="1" ht="16.5" customHeight="1">
      <c r="A1470" s="38"/>
      <c r="B1470" s="39"/>
      <c r="C1470" s="242" t="s">
        <v>2368</v>
      </c>
      <c r="D1470" s="242" t="s">
        <v>228</v>
      </c>
      <c r="E1470" s="243" t="s">
        <v>2369</v>
      </c>
      <c r="F1470" s="244" t="s">
        <v>2370</v>
      </c>
      <c r="G1470" s="245" t="s">
        <v>190</v>
      </c>
      <c r="H1470" s="246">
        <v>26</v>
      </c>
      <c r="I1470" s="247"/>
      <c r="J1470" s="248">
        <f>ROUND(I1470*H1470,2)</f>
        <v>0</v>
      </c>
      <c r="K1470" s="244" t="s">
        <v>19</v>
      </c>
      <c r="L1470" s="249"/>
      <c r="M1470" s="250" t="s">
        <v>19</v>
      </c>
      <c r="N1470" s="251" t="s">
        <v>40</v>
      </c>
      <c r="O1470" s="84"/>
      <c r="P1470" s="209">
        <f>O1470*H1470</f>
        <v>0</v>
      </c>
      <c r="Q1470" s="209">
        <v>0</v>
      </c>
      <c r="R1470" s="209">
        <f>Q1470*H1470</f>
        <v>0</v>
      </c>
      <c r="S1470" s="209">
        <v>0</v>
      </c>
      <c r="T1470" s="210">
        <f>S1470*H1470</f>
        <v>0</v>
      </c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R1470" s="211" t="s">
        <v>201</v>
      </c>
      <c r="AT1470" s="211" t="s">
        <v>228</v>
      </c>
      <c r="AU1470" s="211" t="s">
        <v>78</v>
      </c>
      <c r="AY1470" s="17" t="s">
        <v>144</v>
      </c>
      <c r="BE1470" s="212">
        <f>IF(N1470="základní",J1470,0)</f>
        <v>0</v>
      </c>
      <c r="BF1470" s="212">
        <f>IF(N1470="snížená",J1470,0)</f>
        <v>0</v>
      </c>
      <c r="BG1470" s="212">
        <f>IF(N1470="zákl. přenesená",J1470,0)</f>
        <v>0</v>
      </c>
      <c r="BH1470" s="212">
        <f>IF(N1470="sníž. přenesená",J1470,0)</f>
        <v>0</v>
      </c>
      <c r="BI1470" s="212">
        <f>IF(N1470="nulová",J1470,0)</f>
        <v>0</v>
      </c>
      <c r="BJ1470" s="17" t="s">
        <v>74</v>
      </c>
      <c r="BK1470" s="212">
        <f>ROUND(I1470*H1470,2)</f>
        <v>0</v>
      </c>
      <c r="BL1470" s="17" t="s">
        <v>152</v>
      </c>
      <c r="BM1470" s="211" t="s">
        <v>2371</v>
      </c>
    </row>
    <row r="1471" spans="1:47" s="2" customFormat="1" ht="12">
      <c r="A1471" s="38"/>
      <c r="B1471" s="39"/>
      <c r="C1471" s="40"/>
      <c r="D1471" s="213" t="s">
        <v>153</v>
      </c>
      <c r="E1471" s="40"/>
      <c r="F1471" s="214" t="s">
        <v>2370</v>
      </c>
      <c r="G1471" s="40"/>
      <c r="H1471" s="40"/>
      <c r="I1471" s="215"/>
      <c r="J1471" s="40"/>
      <c r="K1471" s="40"/>
      <c r="L1471" s="44"/>
      <c r="M1471" s="216"/>
      <c r="N1471" s="217"/>
      <c r="O1471" s="84"/>
      <c r="P1471" s="84"/>
      <c r="Q1471" s="84"/>
      <c r="R1471" s="84"/>
      <c r="S1471" s="84"/>
      <c r="T1471" s="85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T1471" s="17" t="s">
        <v>153</v>
      </c>
      <c r="AU1471" s="17" t="s">
        <v>78</v>
      </c>
    </row>
    <row r="1472" spans="1:65" s="2" customFormat="1" ht="16.5" customHeight="1">
      <c r="A1472" s="38"/>
      <c r="B1472" s="39"/>
      <c r="C1472" s="242" t="s">
        <v>1509</v>
      </c>
      <c r="D1472" s="242" t="s">
        <v>228</v>
      </c>
      <c r="E1472" s="243" t="s">
        <v>2372</v>
      </c>
      <c r="F1472" s="244" t="s">
        <v>2373</v>
      </c>
      <c r="G1472" s="245" t="s">
        <v>190</v>
      </c>
      <c r="H1472" s="246">
        <v>5</v>
      </c>
      <c r="I1472" s="247"/>
      <c r="J1472" s="248">
        <f>ROUND(I1472*H1472,2)</f>
        <v>0</v>
      </c>
      <c r="K1472" s="244" t="s">
        <v>19</v>
      </c>
      <c r="L1472" s="249"/>
      <c r="M1472" s="250" t="s">
        <v>19</v>
      </c>
      <c r="N1472" s="251" t="s">
        <v>40</v>
      </c>
      <c r="O1472" s="84"/>
      <c r="P1472" s="209">
        <f>O1472*H1472</f>
        <v>0</v>
      </c>
      <c r="Q1472" s="209">
        <v>0</v>
      </c>
      <c r="R1472" s="209">
        <f>Q1472*H1472</f>
        <v>0</v>
      </c>
      <c r="S1472" s="209">
        <v>0</v>
      </c>
      <c r="T1472" s="210">
        <f>S1472*H1472</f>
        <v>0</v>
      </c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R1472" s="211" t="s">
        <v>201</v>
      </c>
      <c r="AT1472" s="211" t="s">
        <v>228</v>
      </c>
      <c r="AU1472" s="211" t="s">
        <v>78</v>
      </c>
      <c r="AY1472" s="17" t="s">
        <v>144</v>
      </c>
      <c r="BE1472" s="212">
        <f>IF(N1472="základní",J1472,0)</f>
        <v>0</v>
      </c>
      <c r="BF1472" s="212">
        <f>IF(N1472="snížená",J1472,0)</f>
        <v>0</v>
      </c>
      <c r="BG1472" s="212">
        <f>IF(N1472="zákl. přenesená",J1472,0)</f>
        <v>0</v>
      </c>
      <c r="BH1472" s="212">
        <f>IF(N1472="sníž. přenesená",J1472,0)</f>
        <v>0</v>
      </c>
      <c r="BI1472" s="212">
        <f>IF(N1472="nulová",J1472,0)</f>
        <v>0</v>
      </c>
      <c r="BJ1472" s="17" t="s">
        <v>74</v>
      </c>
      <c r="BK1472" s="212">
        <f>ROUND(I1472*H1472,2)</f>
        <v>0</v>
      </c>
      <c r="BL1472" s="17" t="s">
        <v>152</v>
      </c>
      <c r="BM1472" s="211" t="s">
        <v>2374</v>
      </c>
    </row>
    <row r="1473" spans="1:47" s="2" customFormat="1" ht="12">
      <c r="A1473" s="38"/>
      <c r="B1473" s="39"/>
      <c r="C1473" s="40"/>
      <c r="D1473" s="213" t="s">
        <v>153</v>
      </c>
      <c r="E1473" s="40"/>
      <c r="F1473" s="214" t="s">
        <v>2373</v>
      </c>
      <c r="G1473" s="40"/>
      <c r="H1473" s="40"/>
      <c r="I1473" s="215"/>
      <c r="J1473" s="40"/>
      <c r="K1473" s="40"/>
      <c r="L1473" s="44"/>
      <c r="M1473" s="216"/>
      <c r="N1473" s="217"/>
      <c r="O1473" s="84"/>
      <c r="P1473" s="84"/>
      <c r="Q1473" s="84"/>
      <c r="R1473" s="84"/>
      <c r="S1473" s="84"/>
      <c r="T1473" s="85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T1473" s="17" t="s">
        <v>153</v>
      </c>
      <c r="AU1473" s="17" t="s">
        <v>78</v>
      </c>
    </row>
    <row r="1474" spans="1:65" s="2" customFormat="1" ht="16.5" customHeight="1">
      <c r="A1474" s="38"/>
      <c r="B1474" s="39"/>
      <c r="C1474" s="242" t="s">
        <v>2375</v>
      </c>
      <c r="D1474" s="242" t="s">
        <v>228</v>
      </c>
      <c r="E1474" s="243" t="s">
        <v>2376</v>
      </c>
      <c r="F1474" s="244" t="s">
        <v>2377</v>
      </c>
      <c r="G1474" s="245" t="s">
        <v>190</v>
      </c>
      <c r="H1474" s="246">
        <v>21</v>
      </c>
      <c r="I1474" s="247"/>
      <c r="J1474" s="248">
        <f>ROUND(I1474*H1474,2)</f>
        <v>0</v>
      </c>
      <c r="K1474" s="244" t="s">
        <v>19</v>
      </c>
      <c r="L1474" s="249"/>
      <c r="M1474" s="250" t="s">
        <v>19</v>
      </c>
      <c r="N1474" s="251" t="s">
        <v>40</v>
      </c>
      <c r="O1474" s="84"/>
      <c r="P1474" s="209">
        <f>O1474*H1474</f>
        <v>0</v>
      </c>
      <c r="Q1474" s="209">
        <v>0</v>
      </c>
      <c r="R1474" s="209">
        <f>Q1474*H1474</f>
        <v>0</v>
      </c>
      <c r="S1474" s="209">
        <v>0</v>
      </c>
      <c r="T1474" s="210">
        <f>S1474*H1474</f>
        <v>0</v>
      </c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R1474" s="211" t="s">
        <v>201</v>
      </c>
      <c r="AT1474" s="211" t="s">
        <v>228</v>
      </c>
      <c r="AU1474" s="211" t="s">
        <v>78</v>
      </c>
      <c r="AY1474" s="17" t="s">
        <v>144</v>
      </c>
      <c r="BE1474" s="212">
        <f>IF(N1474="základní",J1474,0)</f>
        <v>0</v>
      </c>
      <c r="BF1474" s="212">
        <f>IF(N1474="snížená",J1474,0)</f>
        <v>0</v>
      </c>
      <c r="BG1474" s="212">
        <f>IF(N1474="zákl. přenesená",J1474,0)</f>
        <v>0</v>
      </c>
      <c r="BH1474" s="212">
        <f>IF(N1474="sníž. přenesená",J1474,0)</f>
        <v>0</v>
      </c>
      <c r="BI1474" s="212">
        <f>IF(N1474="nulová",J1474,0)</f>
        <v>0</v>
      </c>
      <c r="BJ1474" s="17" t="s">
        <v>74</v>
      </c>
      <c r="BK1474" s="212">
        <f>ROUND(I1474*H1474,2)</f>
        <v>0</v>
      </c>
      <c r="BL1474" s="17" t="s">
        <v>152</v>
      </c>
      <c r="BM1474" s="211" t="s">
        <v>2378</v>
      </c>
    </row>
    <row r="1475" spans="1:47" s="2" customFormat="1" ht="12">
      <c r="A1475" s="38"/>
      <c r="B1475" s="39"/>
      <c r="C1475" s="40"/>
      <c r="D1475" s="213" t="s">
        <v>153</v>
      </c>
      <c r="E1475" s="40"/>
      <c r="F1475" s="214" t="s">
        <v>2377</v>
      </c>
      <c r="G1475" s="40"/>
      <c r="H1475" s="40"/>
      <c r="I1475" s="215"/>
      <c r="J1475" s="40"/>
      <c r="K1475" s="40"/>
      <c r="L1475" s="44"/>
      <c r="M1475" s="216"/>
      <c r="N1475" s="217"/>
      <c r="O1475" s="84"/>
      <c r="P1475" s="84"/>
      <c r="Q1475" s="84"/>
      <c r="R1475" s="84"/>
      <c r="S1475" s="84"/>
      <c r="T1475" s="85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T1475" s="17" t="s">
        <v>153</v>
      </c>
      <c r="AU1475" s="17" t="s">
        <v>78</v>
      </c>
    </row>
    <row r="1476" spans="1:65" s="2" customFormat="1" ht="16.5" customHeight="1">
      <c r="A1476" s="38"/>
      <c r="B1476" s="39"/>
      <c r="C1476" s="242" t="s">
        <v>1514</v>
      </c>
      <c r="D1476" s="242" t="s">
        <v>228</v>
      </c>
      <c r="E1476" s="243" t="s">
        <v>2379</v>
      </c>
      <c r="F1476" s="244" t="s">
        <v>2380</v>
      </c>
      <c r="G1476" s="245" t="s">
        <v>218</v>
      </c>
      <c r="H1476" s="246">
        <v>2</v>
      </c>
      <c r="I1476" s="247"/>
      <c r="J1476" s="248">
        <f>ROUND(I1476*H1476,2)</f>
        <v>0</v>
      </c>
      <c r="K1476" s="244" t="s">
        <v>19</v>
      </c>
      <c r="L1476" s="249"/>
      <c r="M1476" s="250" t="s">
        <v>19</v>
      </c>
      <c r="N1476" s="251" t="s">
        <v>40</v>
      </c>
      <c r="O1476" s="84"/>
      <c r="P1476" s="209">
        <f>O1476*H1476</f>
        <v>0</v>
      </c>
      <c r="Q1476" s="209">
        <v>0</v>
      </c>
      <c r="R1476" s="209">
        <f>Q1476*H1476</f>
        <v>0</v>
      </c>
      <c r="S1476" s="209">
        <v>0</v>
      </c>
      <c r="T1476" s="210">
        <f>S1476*H1476</f>
        <v>0</v>
      </c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R1476" s="211" t="s">
        <v>201</v>
      </c>
      <c r="AT1476" s="211" t="s">
        <v>228</v>
      </c>
      <c r="AU1476" s="211" t="s">
        <v>78</v>
      </c>
      <c r="AY1476" s="17" t="s">
        <v>144</v>
      </c>
      <c r="BE1476" s="212">
        <f>IF(N1476="základní",J1476,0)</f>
        <v>0</v>
      </c>
      <c r="BF1476" s="212">
        <f>IF(N1476="snížená",J1476,0)</f>
        <v>0</v>
      </c>
      <c r="BG1476" s="212">
        <f>IF(N1476="zákl. přenesená",J1476,0)</f>
        <v>0</v>
      </c>
      <c r="BH1476" s="212">
        <f>IF(N1476="sníž. přenesená",J1476,0)</f>
        <v>0</v>
      </c>
      <c r="BI1476" s="212">
        <f>IF(N1476="nulová",J1476,0)</f>
        <v>0</v>
      </c>
      <c r="BJ1476" s="17" t="s">
        <v>74</v>
      </c>
      <c r="BK1476" s="212">
        <f>ROUND(I1476*H1476,2)</f>
        <v>0</v>
      </c>
      <c r="BL1476" s="17" t="s">
        <v>152</v>
      </c>
      <c r="BM1476" s="211" t="s">
        <v>2381</v>
      </c>
    </row>
    <row r="1477" spans="1:47" s="2" customFormat="1" ht="12">
      <c r="A1477" s="38"/>
      <c r="B1477" s="39"/>
      <c r="C1477" s="40"/>
      <c r="D1477" s="213" t="s">
        <v>153</v>
      </c>
      <c r="E1477" s="40"/>
      <c r="F1477" s="214" t="s">
        <v>2380</v>
      </c>
      <c r="G1477" s="40"/>
      <c r="H1477" s="40"/>
      <c r="I1477" s="215"/>
      <c r="J1477" s="40"/>
      <c r="K1477" s="40"/>
      <c r="L1477" s="44"/>
      <c r="M1477" s="216"/>
      <c r="N1477" s="217"/>
      <c r="O1477" s="84"/>
      <c r="P1477" s="84"/>
      <c r="Q1477" s="84"/>
      <c r="R1477" s="84"/>
      <c r="S1477" s="84"/>
      <c r="T1477" s="85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T1477" s="17" t="s">
        <v>153</v>
      </c>
      <c r="AU1477" s="17" t="s">
        <v>78</v>
      </c>
    </row>
    <row r="1478" spans="1:63" s="12" customFormat="1" ht="22.8" customHeight="1">
      <c r="A1478" s="12"/>
      <c r="B1478" s="184"/>
      <c r="C1478" s="185"/>
      <c r="D1478" s="186" t="s">
        <v>68</v>
      </c>
      <c r="E1478" s="198" t="s">
        <v>2382</v>
      </c>
      <c r="F1478" s="198" t="s">
        <v>2383</v>
      </c>
      <c r="G1478" s="185"/>
      <c r="H1478" s="185"/>
      <c r="I1478" s="188"/>
      <c r="J1478" s="199">
        <f>BK1478</f>
        <v>0</v>
      </c>
      <c r="K1478" s="185"/>
      <c r="L1478" s="190"/>
      <c r="M1478" s="191"/>
      <c r="N1478" s="192"/>
      <c r="O1478" s="192"/>
      <c r="P1478" s="193">
        <f>SUM(P1479:P1494)</f>
        <v>0</v>
      </c>
      <c r="Q1478" s="192"/>
      <c r="R1478" s="193">
        <f>SUM(R1479:R1494)</f>
        <v>0</v>
      </c>
      <c r="S1478" s="192"/>
      <c r="T1478" s="194">
        <f>SUM(T1479:T1494)</f>
        <v>0</v>
      </c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R1478" s="195" t="s">
        <v>74</v>
      </c>
      <c r="AT1478" s="196" t="s">
        <v>68</v>
      </c>
      <c r="AU1478" s="196" t="s">
        <v>74</v>
      </c>
      <c r="AY1478" s="195" t="s">
        <v>144</v>
      </c>
      <c r="BK1478" s="197">
        <f>SUM(BK1479:BK1494)</f>
        <v>0</v>
      </c>
    </row>
    <row r="1479" spans="1:65" s="2" customFormat="1" ht="16.5" customHeight="1">
      <c r="A1479" s="38"/>
      <c r="B1479" s="39"/>
      <c r="C1479" s="242" t="s">
        <v>2384</v>
      </c>
      <c r="D1479" s="242" t="s">
        <v>228</v>
      </c>
      <c r="E1479" s="243" t="s">
        <v>2385</v>
      </c>
      <c r="F1479" s="244" t="s">
        <v>2386</v>
      </c>
      <c r="G1479" s="245" t="s">
        <v>495</v>
      </c>
      <c r="H1479" s="246">
        <v>1</v>
      </c>
      <c r="I1479" s="247"/>
      <c r="J1479" s="248">
        <f>ROUND(I1479*H1479,2)</f>
        <v>0</v>
      </c>
      <c r="K1479" s="244" t="s">
        <v>19</v>
      </c>
      <c r="L1479" s="249"/>
      <c r="M1479" s="250" t="s">
        <v>19</v>
      </c>
      <c r="N1479" s="251" t="s">
        <v>40</v>
      </c>
      <c r="O1479" s="84"/>
      <c r="P1479" s="209">
        <f>O1479*H1479</f>
        <v>0</v>
      </c>
      <c r="Q1479" s="209">
        <v>0</v>
      </c>
      <c r="R1479" s="209">
        <f>Q1479*H1479</f>
        <v>0</v>
      </c>
      <c r="S1479" s="209">
        <v>0</v>
      </c>
      <c r="T1479" s="210">
        <f>S1479*H1479</f>
        <v>0</v>
      </c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R1479" s="211" t="s">
        <v>201</v>
      </c>
      <c r="AT1479" s="211" t="s">
        <v>228</v>
      </c>
      <c r="AU1479" s="211" t="s">
        <v>78</v>
      </c>
      <c r="AY1479" s="17" t="s">
        <v>144</v>
      </c>
      <c r="BE1479" s="212">
        <f>IF(N1479="základní",J1479,0)</f>
        <v>0</v>
      </c>
      <c r="BF1479" s="212">
        <f>IF(N1479="snížená",J1479,0)</f>
        <v>0</v>
      </c>
      <c r="BG1479" s="212">
        <f>IF(N1479="zákl. přenesená",J1479,0)</f>
        <v>0</v>
      </c>
      <c r="BH1479" s="212">
        <f>IF(N1479="sníž. přenesená",J1479,0)</f>
        <v>0</v>
      </c>
      <c r="BI1479" s="212">
        <f>IF(N1479="nulová",J1479,0)</f>
        <v>0</v>
      </c>
      <c r="BJ1479" s="17" t="s">
        <v>74</v>
      </c>
      <c r="BK1479" s="212">
        <f>ROUND(I1479*H1479,2)</f>
        <v>0</v>
      </c>
      <c r="BL1479" s="17" t="s">
        <v>152</v>
      </c>
      <c r="BM1479" s="211" t="s">
        <v>2387</v>
      </c>
    </row>
    <row r="1480" spans="1:47" s="2" customFormat="1" ht="12">
      <c r="A1480" s="38"/>
      <c r="B1480" s="39"/>
      <c r="C1480" s="40"/>
      <c r="D1480" s="213" t="s">
        <v>153</v>
      </c>
      <c r="E1480" s="40"/>
      <c r="F1480" s="214" t="s">
        <v>2386</v>
      </c>
      <c r="G1480" s="40"/>
      <c r="H1480" s="40"/>
      <c r="I1480" s="215"/>
      <c r="J1480" s="40"/>
      <c r="K1480" s="40"/>
      <c r="L1480" s="44"/>
      <c r="M1480" s="216"/>
      <c r="N1480" s="217"/>
      <c r="O1480" s="84"/>
      <c r="P1480" s="84"/>
      <c r="Q1480" s="84"/>
      <c r="R1480" s="84"/>
      <c r="S1480" s="84"/>
      <c r="T1480" s="85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T1480" s="17" t="s">
        <v>153</v>
      </c>
      <c r="AU1480" s="17" t="s">
        <v>78</v>
      </c>
    </row>
    <row r="1481" spans="1:65" s="2" customFormat="1" ht="16.5" customHeight="1">
      <c r="A1481" s="38"/>
      <c r="B1481" s="39"/>
      <c r="C1481" s="200" t="s">
        <v>1518</v>
      </c>
      <c r="D1481" s="200" t="s">
        <v>147</v>
      </c>
      <c r="E1481" s="201" t="s">
        <v>2388</v>
      </c>
      <c r="F1481" s="202" t="s">
        <v>2389</v>
      </c>
      <c r="G1481" s="203" t="s">
        <v>495</v>
      </c>
      <c r="H1481" s="204">
        <v>1</v>
      </c>
      <c r="I1481" s="205"/>
      <c r="J1481" s="206">
        <f>ROUND(I1481*H1481,2)</f>
        <v>0</v>
      </c>
      <c r="K1481" s="202" t="s">
        <v>19</v>
      </c>
      <c r="L1481" s="44"/>
      <c r="M1481" s="207" t="s">
        <v>19</v>
      </c>
      <c r="N1481" s="208" t="s">
        <v>40</v>
      </c>
      <c r="O1481" s="84"/>
      <c r="P1481" s="209">
        <f>O1481*H1481</f>
        <v>0</v>
      </c>
      <c r="Q1481" s="209">
        <v>0</v>
      </c>
      <c r="R1481" s="209">
        <f>Q1481*H1481</f>
        <v>0</v>
      </c>
      <c r="S1481" s="209">
        <v>0</v>
      </c>
      <c r="T1481" s="210">
        <f>S1481*H1481</f>
        <v>0</v>
      </c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R1481" s="211" t="s">
        <v>152</v>
      </c>
      <c r="AT1481" s="211" t="s">
        <v>147</v>
      </c>
      <c r="AU1481" s="211" t="s">
        <v>78</v>
      </c>
      <c r="AY1481" s="17" t="s">
        <v>144</v>
      </c>
      <c r="BE1481" s="212">
        <f>IF(N1481="základní",J1481,0)</f>
        <v>0</v>
      </c>
      <c r="BF1481" s="212">
        <f>IF(N1481="snížená",J1481,0)</f>
        <v>0</v>
      </c>
      <c r="BG1481" s="212">
        <f>IF(N1481="zákl. přenesená",J1481,0)</f>
        <v>0</v>
      </c>
      <c r="BH1481" s="212">
        <f>IF(N1481="sníž. přenesená",J1481,0)</f>
        <v>0</v>
      </c>
      <c r="BI1481" s="212">
        <f>IF(N1481="nulová",J1481,0)</f>
        <v>0</v>
      </c>
      <c r="BJ1481" s="17" t="s">
        <v>74</v>
      </c>
      <c r="BK1481" s="212">
        <f>ROUND(I1481*H1481,2)</f>
        <v>0</v>
      </c>
      <c r="BL1481" s="17" t="s">
        <v>152</v>
      </c>
      <c r="BM1481" s="211" t="s">
        <v>2390</v>
      </c>
    </row>
    <row r="1482" spans="1:47" s="2" customFormat="1" ht="12">
      <c r="A1482" s="38"/>
      <c r="B1482" s="39"/>
      <c r="C1482" s="40"/>
      <c r="D1482" s="213" t="s">
        <v>153</v>
      </c>
      <c r="E1482" s="40"/>
      <c r="F1482" s="214" t="s">
        <v>2389</v>
      </c>
      <c r="G1482" s="40"/>
      <c r="H1482" s="40"/>
      <c r="I1482" s="215"/>
      <c r="J1482" s="40"/>
      <c r="K1482" s="40"/>
      <c r="L1482" s="44"/>
      <c r="M1482" s="216"/>
      <c r="N1482" s="217"/>
      <c r="O1482" s="84"/>
      <c r="P1482" s="84"/>
      <c r="Q1482" s="84"/>
      <c r="R1482" s="84"/>
      <c r="S1482" s="84"/>
      <c r="T1482" s="85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T1482" s="17" t="s">
        <v>153</v>
      </c>
      <c r="AU1482" s="17" t="s">
        <v>78</v>
      </c>
    </row>
    <row r="1483" spans="1:65" s="2" customFormat="1" ht="16.5" customHeight="1">
      <c r="A1483" s="38"/>
      <c r="B1483" s="39"/>
      <c r="C1483" s="200" t="s">
        <v>2391</v>
      </c>
      <c r="D1483" s="200" t="s">
        <v>147</v>
      </c>
      <c r="E1483" s="201" t="s">
        <v>2392</v>
      </c>
      <c r="F1483" s="202" t="s">
        <v>2393</v>
      </c>
      <c r="G1483" s="203" t="s">
        <v>495</v>
      </c>
      <c r="H1483" s="204">
        <v>1</v>
      </c>
      <c r="I1483" s="205"/>
      <c r="J1483" s="206">
        <f>ROUND(I1483*H1483,2)</f>
        <v>0</v>
      </c>
      <c r="K1483" s="202" t="s">
        <v>19</v>
      </c>
      <c r="L1483" s="44"/>
      <c r="M1483" s="207" t="s">
        <v>19</v>
      </c>
      <c r="N1483" s="208" t="s">
        <v>40</v>
      </c>
      <c r="O1483" s="84"/>
      <c r="P1483" s="209">
        <f>O1483*H1483</f>
        <v>0</v>
      </c>
      <c r="Q1483" s="209">
        <v>0</v>
      </c>
      <c r="R1483" s="209">
        <f>Q1483*H1483</f>
        <v>0</v>
      </c>
      <c r="S1483" s="209">
        <v>0</v>
      </c>
      <c r="T1483" s="210">
        <f>S1483*H1483</f>
        <v>0</v>
      </c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R1483" s="211" t="s">
        <v>152</v>
      </c>
      <c r="AT1483" s="211" t="s">
        <v>147</v>
      </c>
      <c r="AU1483" s="211" t="s">
        <v>78</v>
      </c>
      <c r="AY1483" s="17" t="s">
        <v>144</v>
      </c>
      <c r="BE1483" s="212">
        <f>IF(N1483="základní",J1483,0)</f>
        <v>0</v>
      </c>
      <c r="BF1483" s="212">
        <f>IF(N1483="snížená",J1483,0)</f>
        <v>0</v>
      </c>
      <c r="BG1483" s="212">
        <f>IF(N1483="zákl. přenesená",J1483,0)</f>
        <v>0</v>
      </c>
      <c r="BH1483" s="212">
        <f>IF(N1483="sníž. přenesená",J1483,0)</f>
        <v>0</v>
      </c>
      <c r="BI1483" s="212">
        <f>IF(N1483="nulová",J1483,0)</f>
        <v>0</v>
      </c>
      <c r="BJ1483" s="17" t="s">
        <v>74</v>
      </c>
      <c r="BK1483" s="212">
        <f>ROUND(I1483*H1483,2)</f>
        <v>0</v>
      </c>
      <c r="BL1483" s="17" t="s">
        <v>152</v>
      </c>
      <c r="BM1483" s="211" t="s">
        <v>2394</v>
      </c>
    </row>
    <row r="1484" spans="1:47" s="2" customFormat="1" ht="12">
      <c r="A1484" s="38"/>
      <c r="B1484" s="39"/>
      <c r="C1484" s="40"/>
      <c r="D1484" s="213" t="s">
        <v>153</v>
      </c>
      <c r="E1484" s="40"/>
      <c r="F1484" s="214" t="s">
        <v>2393</v>
      </c>
      <c r="G1484" s="40"/>
      <c r="H1484" s="40"/>
      <c r="I1484" s="215"/>
      <c r="J1484" s="40"/>
      <c r="K1484" s="40"/>
      <c r="L1484" s="44"/>
      <c r="M1484" s="216"/>
      <c r="N1484" s="217"/>
      <c r="O1484" s="84"/>
      <c r="P1484" s="84"/>
      <c r="Q1484" s="84"/>
      <c r="R1484" s="84"/>
      <c r="S1484" s="84"/>
      <c r="T1484" s="85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T1484" s="17" t="s">
        <v>153</v>
      </c>
      <c r="AU1484" s="17" t="s">
        <v>78</v>
      </c>
    </row>
    <row r="1485" spans="1:65" s="2" customFormat="1" ht="16.5" customHeight="1">
      <c r="A1485" s="38"/>
      <c r="B1485" s="39"/>
      <c r="C1485" s="200" t="s">
        <v>2395</v>
      </c>
      <c r="D1485" s="200" t="s">
        <v>147</v>
      </c>
      <c r="E1485" s="201" t="s">
        <v>2396</v>
      </c>
      <c r="F1485" s="202" t="s">
        <v>2397</v>
      </c>
      <c r="G1485" s="203" t="s">
        <v>495</v>
      </c>
      <c r="H1485" s="204">
        <v>20</v>
      </c>
      <c r="I1485" s="205"/>
      <c r="J1485" s="206">
        <f>ROUND(I1485*H1485,2)</f>
        <v>0</v>
      </c>
      <c r="K1485" s="202" t="s">
        <v>19</v>
      </c>
      <c r="L1485" s="44"/>
      <c r="M1485" s="207" t="s">
        <v>19</v>
      </c>
      <c r="N1485" s="208" t="s">
        <v>40</v>
      </c>
      <c r="O1485" s="84"/>
      <c r="P1485" s="209">
        <f>O1485*H1485</f>
        <v>0</v>
      </c>
      <c r="Q1485" s="209">
        <v>0</v>
      </c>
      <c r="R1485" s="209">
        <f>Q1485*H1485</f>
        <v>0</v>
      </c>
      <c r="S1485" s="209">
        <v>0</v>
      </c>
      <c r="T1485" s="210">
        <f>S1485*H1485</f>
        <v>0</v>
      </c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R1485" s="211" t="s">
        <v>152</v>
      </c>
      <c r="AT1485" s="211" t="s">
        <v>147</v>
      </c>
      <c r="AU1485" s="211" t="s">
        <v>78</v>
      </c>
      <c r="AY1485" s="17" t="s">
        <v>144</v>
      </c>
      <c r="BE1485" s="212">
        <f>IF(N1485="základní",J1485,0)</f>
        <v>0</v>
      </c>
      <c r="BF1485" s="212">
        <f>IF(N1485="snížená",J1485,0)</f>
        <v>0</v>
      </c>
      <c r="BG1485" s="212">
        <f>IF(N1485="zákl. přenesená",J1485,0)</f>
        <v>0</v>
      </c>
      <c r="BH1485" s="212">
        <f>IF(N1485="sníž. přenesená",J1485,0)</f>
        <v>0</v>
      </c>
      <c r="BI1485" s="212">
        <f>IF(N1485="nulová",J1485,0)</f>
        <v>0</v>
      </c>
      <c r="BJ1485" s="17" t="s">
        <v>74</v>
      </c>
      <c r="BK1485" s="212">
        <f>ROUND(I1485*H1485,2)</f>
        <v>0</v>
      </c>
      <c r="BL1485" s="17" t="s">
        <v>152</v>
      </c>
      <c r="BM1485" s="211" t="s">
        <v>2398</v>
      </c>
    </row>
    <row r="1486" spans="1:47" s="2" customFormat="1" ht="12">
      <c r="A1486" s="38"/>
      <c r="B1486" s="39"/>
      <c r="C1486" s="40"/>
      <c r="D1486" s="213" t="s">
        <v>153</v>
      </c>
      <c r="E1486" s="40"/>
      <c r="F1486" s="214" t="s">
        <v>2397</v>
      </c>
      <c r="G1486" s="40"/>
      <c r="H1486" s="40"/>
      <c r="I1486" s="215"/>
      <c r="J1486" s="40"/>
      <c r="K1486" s="40"/>
      <c r="L1486" s="44"/>
      <c r="M1486" s="216"/>
      <c r="N1486" s="217"/>
      <c r="O1486" s="84"/>
      <c r="P1486" s="84"/>
      <c r="Q1486" s="84"/>
      <c r="R1486" s="84"/>
      <c r="S1486" s="84"/>
      <c r="T1486" s="85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T1486" s="17" t="s">
        <v>153</v>
      </c>
      <c r="AU1486" s="17" t="s">
        <v>78</v>
      </c>
    </row>
    <row r="1487" spans="1:65" s="2" customFormat="1" ht="21.75" customHeight="1">
      <c r="A1487" s="38"/>
      <c r="B1487" s="39"/>
      <c r="C1487" s="200" t="s">
        <v>2399</v>
      </c>
      <c r="D1487" s="200" t="s">
        <v>147</v>
      </c>
      <c r="E1487" s="201" t="s">
        <v>2400</v>
      </c>
      <c r="F1487" s="202" t="s">
        <v>2401</v>
      </c>
      <c r="G1487" s="203" t="s">
        <v>495</v>
      </c>
      <c r="H1487" s="204">
        <v>1</v>
      </c>
      <c r="I1487" s="205"/>
      <c r="J1487" s="206">
        <f>ROUND(I1487*H1487,2)</f>
        <v>0</v>
      </c>
      <c r="K1487" s="202" t="s">
        <v>19</v>
      </c>
      <c r="L1487" s="44"/>
      <c r="M1487" s="207" t="s">
        <v>19</v>
      </c>
      <c r="N1487" s="208" t="s">
        <v>40</v>
      </c>
      <c r="O1487" s="84"/>
      <c r="P1487" s="209">
        <f>O1487*H1487</f>
        <v>0</v>
      </c>
      <c r="Q1487" s="209">
        <v>0</v>
      </c>
      <c r="R1487" s="209">
        <f>Q1487*H1487</f>
        <v>0</v>
      </c>
      <c r="S1487" s="209">
        <v>0</v>
      </c>
      <c r="T1487" s="210">
        <f>S1487*H1487</f>
        <v>0</v>
      </c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R1487" s="211" t="s">
        <v>152</v>
      </c>
      <c r="AT1487" s="211" t="s">
        <v>147</v>
      </c>
      <c r="AU1487" s="211" t="s">
        <v>78</v>
      </c>
      <c r="AY1487" s="17" t="s">
        <v>144</v>
      </c>
      <c r="BE1487" s="212">
        <f>IF(N1487="základní",J1487,0)</f>
        <v>0</v>
      </c>
      <c r="BF1487" s="212">
        <f>IF(N1487="snížená",J1487,0)</f>
        <v>0</v>
      </c>
      <c r="BG1487" s="212">
        <f>IF(N1487="zákl. přenesená",J1487,0)</f>
        <v>0</v>
      </c>
      <c r="BH1487" s="212">
        <f>IF(N1487="sníž. přenesená",J1487,0)</f>
        <v>0</v>
      </c>
      <c r="BI1487" s="212">
        <f>IF(N1487="nulová",J1487,0)</f>
        <v>0</v>
      </c>
      <c r="BJ1487" s="17" t="s">
        <v>74</v>
      </c>
      <c r="BK1487" s="212">
        <f>ROUND(I1487*H1487,2)</f>
        <v>0</v>
      </c>
      <c r="BL1487" s="17" t="s">
        <v>152</v>
      </c>
      <c r="BM1487" s="211" t="s">
        <v>2402</v>
      </c>
    </row>
    <row r="1488" spans="1:47" s="2" customFormat="1" ht="12">
      <c r="A1488" s="38"/>
      <c r="B1488" s="39"/>
      <c r="C1488" s="40"/>
      <c r="D1488" s="213" t="s">
        <v>153</v>
      </c>
      <c r="E1488" s="40"/>
      <c r="F1488" s="214" t="s">
        <v>2401</v>
      </c>
      <c r="G1488" s="40"/>
      <c r="H1488" s="40"/>
      <c r="I1488" s="215"/>
      <c r="J1488" s="40"/>
      <c r="K1488" s="40"/>
      <c r="L1488" s="44"/>
      <c r="M1488" s="216"/>
      <c r="N1488" s="217"/>
      <c r="O1488" s="84"/>
      <c r="P1488" s="84"/>
      <c r="Q1488" s="84"/>
      <c r="R1488" s="84"/>
      <c r="S1488" s="84"/>
      <c r="T1488" s="85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T1488" s="17" t="s">
        <v>153</v>
      </c>
      <c r="AU1488" s="17" t="s">
        <v>78</v>
      </c>
    </row>
    <row r="1489" spans="1:65" s="2" customFormat="1" ht="16.5" customHeight="1">
      <c r="A1489" s="38"/>
      <c r="B1489" s="39"/>
      <c r="C1489" s="200" t="s">
        <v>1523</v>
      </c>
      <c r="D1489" s="200" t="s">
        <v>147</v>
      </c>
      <c r="E1489" s="201" t="s">
        <v>2403</v>
      </c>
      <c r="F1489" s="202" t="s">
        <v>2404</v>
      </c>
      <c r="G1489" s="203" t="s">
        <v>495</v>
      </c>
      <c r="H1489" s="204">
        <v>1</v>
      </c>
      <c r="I1489" s="205"/>
      <c r="J1489" s="206">
        <f>ROUND(I1489*H1489,2)</f>
        <v>0</v>
      </c>
      <c r="K1489" s="202" t="s">
        <v>19</v>
      </c>
      <c r="L1489" s="44"/>
      <c r="M1489" s="207" t="s">
        <v>19</v>
      </c>
      <c r="N1489" s="208" t="s">
        <v>40</v>
      </c>
      <c r="O1489" s="84"/>
      <c r="P1489" s="209">
        <f>O1489*H1489</f>
        <v>0</v>
      </c>
      <c r="Q1489" s="209">
        <v>0</v>
      </c>
      <c r="R1489" s="209">
        <f>Q1489*H1489</f>
        <v>0</v>
      </c>
      <c r="S1489" s="209">
        <v>0</v>
      </c>
      <c r="T1489" s="210">
        <f>S1489*H1489</f>
        <v>0</v>
      </c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R1489" s="211" t="s">
        <v>152</v>
      </c>
      <c r="AT1489" s="211" t="s">
        <v>147</v>
      </c>
      <c r="AU1489" s="211" t="s">
        <v>78</v>
      </c>
      <c r="AY1489" s="17" t="s">
        <v>144</v>
      </c>
      <c r="BE1489" s="212">
        <f>IF(N1489="základní",J1489,0)</f>
        <v>0</v>
      </c>
      <c r="BF1489" s="212">
        <f>IF(N1489="snížená",J1489,0)</f>
        <v>0</v>
      </c>
      <c r="BG1489" s="212">
        <f>IF(N1489="zákl. přenesená",J1489,0)</f>
        <v>0</v>
      </c>
      <c r="BH1489" s="212">
        <f>IF(N1489="sníž. přenesená",J1489,0)</f>
        <v>0</v>
      </c>
      <c r="BI1489" s="212">
        <f>IF(N1489="nulová",J1489,0)</f>
        <v>0</v>
      </c>
      <c r="BJ1489" s="17" t="s">
        <v>74</v>
      </c>
      <c r="BK1489" s="212">
        <f>ROUND(I1489*H1489,2)</f>
        <v>0</v>
      </c>
      <c r="BL1489" s="17" t="s">
        <v>152</v>
      </c>
      <c r="BM1489" s="211" t="s">
        <v>2405</v>
      </c>
    </row>
    <row r="1490" spans="1:47" s="2" customFormat="1" ht="12">
      <c r="A1490" s="38"/>
      <c r="B1490" s="39"/>
      <c r="C1490" s="40"/>
      <c r="D1490" s="213" t="s">
        <v>153</v>
      </c>
      <c r="E1490" s="40"/>
      <c r="F1490" s="214" t="s">
        <v>2404</v>
      </c>
      <c r="G1490" s="40"/>
      <c r="H1490" s="40"/>
      <c r="I1490" s="215"/>
      <c r="J1490" s="40"/>
      <c r="K1490" s="40"/>
      <c r="L1490" s="44"/>
      <c r="M1490" s="216"/>
      <c r="N1490" s="217"/>
      <c r="O1490" s="84"/>
      <c r="P1490" s="84"/>
      <c r="Q1490" s="84"/>
      <c r="R1490" s="84"/>
      <c r="S1490" s="84"/>
      <c r="T1490" s="85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T1490" s="17" t="s">
        <v>153</v>
      </c>
      <c r="AU1490" s="17" t="s">
        <v>78</v>
      </c>
    </row>
    <row r="1491" spans="1:65" s="2" customFormat="1" ht="16.5" customHeight="1">
      <c r="A1491" s="38"/>
      <c r="B1491" s="39"/>
      <c r="C1491" s="200" t="s">
        <v>2406</v>
      </c>
      <c r="D1491" s="200" t="s">
        <v>147</v>
      </c>
      <c r="E1491" s="201" t="s">
        <v>2407</v>
      </c>
      <c r="F1491" s="202" t="s">
        <v>2408</v>
      </c>
      <c r="G1491" s="203" t="s">
        <v>495</v>
      </c>
      <c r="H1491" s="204">
        <v>1</v>
      </c>
      <c r="I1491" s="205"/>
      <c r="J1491" s="206">
        <f>ROUND(I1491*H1491,2)</f>
        <v>0</v>
      </c>
      <c r="K1491" s="202" t="s">
        <v>19</v>
      </c>
      <c r="L1491" s="44"/>
      <c r="M1491" s="207" t="s">
        <v>19</v>
      </c>
      <c r="N1491" s="208" t="s">
        <v>40</v>
      </c>
      <c r="O1491" s="84"/>
      <c r="P1491" s="209">
        <f>O1491*H1491</f>
        <v>0</v>
      </c>
      <c r="Q1491" s="209">
        <v>0</v>
      </c>
      <c r="R1491" s="209">
        <f>Q1491*H1491</f>
        <v>0</v>
      </c>
      <c r="S1491" s="209">
        <v>0</v>
      </c>
      <c r="T1491" s="210">
        <f>S1491*H1491</f>
        <v>0</v>
      </c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R1491" s="211" t="s">
        <v>152</v>
      </c>
      <c r="AT1491" s="211" t="s">
        <v>147</v>
      </c>
      <c r="AU1491" s="211" t="s">
        <v>78</v>
      </c>
      <c r="AY1491" s="17" t="s">
        <v>144</v>
      </c>
      <c r="BE1491" s="212">
        <f>IF(N1491="základní",J1491,0)</f>
        <v>0</v>
      </c>
      <c r="BF1491" s="212">
        <f>IF(N1491="snížená",J1491,0)</f>
        <v>0</v>
      </c>
      <c r="BG1491" s="212">
        <f>IF(N1491="zákl. přenesená",J1491,0)</f>
        <v>0</v>
      </c>
      <c r="BH1491" s="212">
        <f>IF(N1491="sníž. přenesená",J1491,0)</f>
        <v>0</v>
      </c>
      <c r="BI1491" s="212">
        <f>IF(N1491="nulová",J1491,0)</f>
        <v>0</v>
      </c>
      <c r="BJ1491" s="17" t="s">
        <v>74</v>
      </c>
      <c r="BK1491" s="212">
        <f>ROUND(I1491*H1491,2)</f>
        <v>0</v>
      </c>
      <c r="BL1491" s="17" t="s">
        <v>152</v>
      </c>
      <c r="BM1491" s="211" t="s">
        <v>2409</v>
      </c>
    </row>
    <row r="1492" spans="1:47" s="2" customFormat="1" ht="12">
      <c r="A1492" s="38"/>
      <c r="B1492" s="39"/>
      <c r="C1492" s="40"/>
      <c r="D1492" s="213" t="s">
        <v>153</v>
      </c>
      <c r="E1492" s="40"/>
      <c r="F1492" s="214" t="s">
        <v>2408</v>
      </c>
      <c r="G1492" s="40"/>
      <c r="H1492" s="40"/>
      <c r="I1492" s="215"/>
      <c r="J1492" s="40"/>
      <c r="K1492" s="40"/>
      <c r="L1492" s="44"/>
      <c r="M1492" s="216"/>
      <c r="N1492" s="217"/>
      <c r="O1492" s="84"/>
      <c r="P1492" s="84"/>
      <c r="Q1492" s="84"/>
      <c r="R1492" s="84"/>
      <c r="S1492" s="84"/>
      <c r="T1492" s="85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T1492" s="17" t="s">
        <v>153</v>
      </c>
      <c r="AU1492" s="17" t="s">
        <v>78</v>
      </c>
    </row>
    <row r="1493" spans="1:65" s="2" customFormat="1" ht="16.5" customHeight="1">
      <c r="A1493" s="38"/>
      <c r="B1493" s="39"/>
      <c r="C1493" s="200" t="s">
        <v>2410</v>
      </c>
      <c r="D1493" s="200" t="s">
        <v>147</v>
      </c>
      <c r="E1493" s="201" t="s">
        <v>2411</v>
      </c>
      <c r="F1493" s="202" t="s">
        <v>650</v>
      </c>
      <c r="G1493" s="203" t="s">
        <v>495</v>
      </c>
      <c r="H1493" s="204">
        <v>1</v>
      </c>
      <c r="I1493" s="205"/>
      <c r="J1493" s="206">
        <f>ROUND(I1493*H1493,2)</f>
        <v>0</v>
      </c>
      <c r="K1493" s="202" t="s">
        <v>19</v>
      </c>
      <c r="L1493" s="44"/>
      <c r="M1493" s="207" t="s">
        <v>19</v>
      </c>
      <c r="N1493" s="208" t="s">
        <v>40</v>
      </c>
      <c r="O1493" s="84"/>
      <c r="P1493" s="209">
        <f>O1493*H1493</f>
        <v>0</v>
      </c>
      <c r="Q1493" s="209">
        <v>0</v>
      </c>
      <c r="R1493" s="209">
        <f>Q1493*H1493</f>
        <v>0</v>
      </c>
      <c r="S1493" s="209">
        <v>0</v>
      </c>
      <c r="T1493" s="210">
        <f>S1493*H1493</f>
        <v>0</v>
      </c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R1493" s="211" t="s">
        <v>152</v>
      </c>
      <c r="AT1493" s="211" t="s">
        <v>147</v>
      </c>
      <c r="AU1493" s="211" t="s">
        <v>78</v>
      </c>
      <c r="AY1493" s="17" t="s">
        <v>144</v>
      </c>
      <c r="BE1493" s="212">
        <f>IF(N1493="základní",J1493,0)</f>
        <v>0</v>
      </c>
      <c r="BF1493" s="212">
        <f>IF(N1493="snížená",J1493,0)</f>
        <v>0</v>
      </c>
      <c r="BG1493" s="212">
        <f>IF(N1493="zákl. přenesená",J1493,0)</f>
        <v>0</v>
      </c>
      <c r="BH1493" s="212">
        <f>IF(N1493="sníž. přenesená",J1493,0)</f>
        <v>0</v>
      </c>
      <c r="BI1493" s="212">
        <f>IF(N1493="nulová",J1493,0)</f>
        <v>0</v>
      </c>
      <c r="BJ1493" s="17" t="s">
        <v>74</v>
      </c>
      <c r="BK1493" s="212">
        <f>ROUND(I1493*H1493,2)</f>
        <v>0</v>
      </c>
      <c r="BL1493" s="17" t="s">
        <v>152</v>
      </c>
      <c r="BM1493" s="211" t="s">
        <v>2412</v>
      </c>
    </row>
    <row r="1494" spans="1:47" s="2" customFormat="1" ht="12">
      <c r="A1494" s="38"/>
      <c r="B1494" s="39"/>
      <c r="C1494" s="40"/>
      <c r="D1494" s="213" t="s">
        <v>153</v>
      </c>
      <c r="E1494" s="40"/>
      <c r="F1494" s="214" t="s">
        <v>650</v>
      </c>
      <c r="G1494" s="40"/>
      <c r="H1494" s="40"/>
      <c r="I1494" s="215"/>
      <c r="J1494" s="40"/>
      <c r="K1494" s="40"/>
      <c r="L1494" s="44"/>
      <c r="M1494" s="216"/>
      <c r="N1494" s="217"/>
      <c r="O1494" s="84"/>
      <c r="P1494" s="84"/>
      <c r="Q1494" s="84"/>
      <c r="R1494" s="84"/>
      <c r="S1494" s="84"/>
      <c r="T1494" s="85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T1494" s="17" t="s">
        <v>153</v>
      </c>
      <c r="AU1494" s="17" t="s">
        <v>78</v>
      </c>
    </row>
    <row r="1495" spans="1:63" s="12" customFormat="1" ht="25.9" customHeight="1">
      <c r="A1495" s="12"/>
      <c r="B1495" s="184"/>
      <c r="C1495" s="185"/>
      <c r="D1495" s="186" t="s">
        <v>68</v>
      </c>
      <c r="E1495" s="187" t="s">
        <v>2413</v>
      </c>
      <c r="F1495" s="187" t="s">
        <v>2414</v>
      </c>
      <c r="G1495" s="185"/>
      <c r="H1495" s="185"/>
      <c r="I1495" s="188"/>
      <c r="J1495" s="189">
        <f>BK1495</f>
        <v>0</v>
      </c>
      <c r="K1495" s="185"/>
      <c r="L1495" s="190"/>
      <c r="M1495" s="191"/>
      <c r="N1495" s="192"/>
      <c r="O1495" s="192"/>
      <c r="P1495" s="193">
        <f>P1496+P1503+P1507</f>
        <v>0</v>
      </c>
      <c r="Q1495" s="192"/>
      <c r="R1495" s="193">
        <f>R1496+R1503+R1507</f>
        <v>0</v>
      </c>
      <c r="S1495" s="192"/>
      <c r="T1495" s="194">
        <f>T1496+T1503+T1507</f>
        <v>0</v>
      </c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R1495" s="195" t="s">
        <v>179</v>
      </c>
      <c r="AT1495" s="196" t="s">
        <v>68</v>
      </c>
      <c r="AU1495" s="196" t="s">
        <v>69</v>
      </c>
      <c r="AY1495" s="195" t="s">
        <v>144</v>
      </c>
      <c r="BK1495" s="197">
        <f>BK1496+BK1503+BK1507</f>
        <v>0</v>
      </c>
    </row>
    <row r="1496" spans="1:63" s="12" customFormat="1" ht="22.8" customHeight="1">
      <c r="A1496" s="12"/>
      <c r="B1496" s="184"/>
      <c r="C1496" s="185"/>
      <c r="D1496" s="186" t="s">
        <v>68</v>
      </c>
      <c r="E1496" s="198" t="s">
        <v>2415</v>
      </c>
      <c r="F1496" s="198" t="s">
        <v>2416</v>
      </c>
      <c r="G1496" s="185"/>
      <c r="H1496" s="185"/>
      <c r="I1496" s="188"/>
      <c r="J1496" s="199">
        <f>BK1496</f>
        <v>0</v>
      </c>
      <c r="K1496" s="185"/>
      <c r="L1496" s="190"/>
      <c r="M1496" s="191"/>
      <c r="N1496" s="192"/>
      <c r="O1496" s="192"/>
      <c r="P1496" s="193">
        <f>SUM(P1497:P1502)</f>
        <v>0</v>
      </c>
      <c r="Q1496" s="192"/>
      <c r="R1496" s="193">
        <f>SUM(R1497:R1502)</f>
        <v>0</v>
      </c>
      <c r="S1496" s="192"/>
      <c r="T1496" s="194">
        <f>SUM(T1497:T1502)</f>
        <v>0</v>
      </c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R1496" s="195" t="s">
        <v>179</v>
      </c>
      <c r="AT1496" s="196" t="s">
        <v>68</v>
      </c>
      <c r="AU1496" s="196" t="s">
        <v>74</v>
      </c>
      <c r="AY1496" s="195" t="s">
        <v>144</v>
      </c>
      <c r="BK1496" s="197">
        <f>SUM(BK1497:BK1502)</f>
        <v>0</v>
      </c>
    </row>
    <row r="1497" spans="1:65" s="2" customFormat="1" ht="16.5" customHeight="1">
      <c r="A1497" s="38"/>
      <c r="B1497" s="39"/>
      <c r="C1497" s="200" t="s">
        <v>2417</v>
      </c>
      <c r="D1497" s="200" t="s">
        <v>147</v>
      </c>
      <c r="E1497" s="201" t="s">
        <v>2418</v>
      </c>
      <c r="F1497" s="202" t="s">
        <v>2419</v>
      </c>
      <c r="G1497" s="203" t="s">
        <v>495</v>
      </c>
      <c r="H1497" s="204">
        <v>1</v>
      </c>
      <c r="I1497" s="205"/>
      <c r="J1497" s="206">
        <f>ROUND(I1497*H1497,2)</f>
        <v>0</v>
      </c>
      <c r="K1497" s="202" t="s">
        <v>151</v>
      </c>
      <c r="L1497" s="44"/>
      <c r="M1497" s="207" t="s">
        <v>19</v>
      </c>
      <c r="N1497" s="208" t="s">
        <v>40</v>
      </c>
      <c r="O1497" s="84"/>
      <c r="P1497" s="209">
        <f>O1497*H1497</f>
        <v>0</v>
      </c>
      <c r="Q1497" s="209">
        <v>0</v>
      </c>
      <c r="R1497" s="209">
        <f>Q1497*H1497</f>
        <v>0</v>
      </c>
      <c r="S1497" s="209">
        <v>0</v>
      </c>
      <c r="T1497" s="210">
        <f>S1497*H1497</f>
        <v>0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11" t="s">
        <v>2420</v>
      </c>
      <c r="AT1497" s="211" t="s">
        <v>147</v>
      </c>
      <c r="AU1497" s="211" t="s">
        <v>78</v>
      </c>
      <c r="AY1497" s="17" t="s">
        <v>144</v>
      </c>
      <c r="BE1497" s="212">
        <f>IF(N1497="základní",J1497,0)</f>
        <v>0</v>
      </c>
      <c r="BF1497" s="212">
        <f>IF(N1497="snížená",J1497,0)</f>
        <v>0</v>
      </c>
      <c r="BG1497" s="212">
        <f>IF(N1497="zákl. přenesená",J1497,0)</f>
        <v>0</v>
      </c>
      <c r="BH1497" s="212">
        <f>IF(N1497="sníž. přenesená",J1497,0)</f>
        <v>0</v>
      </c>
      <c r="BI1497" s="212">
        <f>IF(N1497="nulová",J1497,0)</f>
        <v>0</v>
      </c>
      <c r="BJ1497" s="17" t="s">
        <v>74</v>
      </c>
      <c r="BK1497" s="212">
        <f>ROUND(I1497*H1497,2)</f>
        <v>0</v>
      </c>
      <c r="BL1497" s="17" t="s">
        <v>2420</v>
      </c>
      <c r="BM1497" s="211" t="s">
        <v>2421</v>
      </c>
    </row>
    <row r="1498" spans="1:47" s="2" customFormat="1" ht="12">
      <c r="A1498" s="38"/>
      <c r="B1498" s="39"/>
      <c r="C1498" s="40"/>
      <c r="D1498" s="213" t="s">
        <v>153</v>
      </c>
      <c r="E1498" s="40"/>
      <c r="F1498" s="214" t="s">
        <v>2419</v>
      </c>
      <c r="G1498" s="40"/>
      <c r="H1498" s="40"/>
      <c r="I1498" s="215"/>
      <c r="J1498" s="40"/>
      <c r="K1498" s="40"/>
      <c r="L1498" s="44"/>
      <c r="M1498" s="216"/>
      <c r="N1498" s="217"/>
      <c r="O1498" s="84"/>
      <c r="P1498" s="84"/>
      <c r="Q1498" s="84"/>
      <c r="R1498" s="84"/>
      <c r="S1498" s="84"/>
      <c r="T1498" s="85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T1498" s="17" t="s">
        <v>153</v>
      </c>
      <c r="AU1498" s="17" t="s">
        <v>78</v>
      </c>
    </row>
    <row r="1499" spans="1:47" s="2" customFormat="1" ht="12">
      <c r="A1499" s="38"/>
      <c r="B1499" s="39"/>
      <c r="C1499" s="40"/>
      <c r="D1499" s="218" t="s">
        <v>155</v>
      </c>
      <c r="E1499" s="40"/>
      <c r="F1499" s="219" t="s">
        <v>2422</v>
      </c>
      <c r="G1499" s="40"/>
      <c r="H1499" s="40"/>
      <c r="I1499" s="215"/>
      <c r="J1499" s="40"/>
      <c r="K1499" s="40"/>
      <c r="L1499" s="44"/>
      <c r="M1499" s="216"/>
      <c r="N1499" s="217"/>
      <c r="O1499" s="84"/>
      <c r="P1499" s="84"/>
      <c r="Q1499" s="84"/>
      <c r="R1499" s="84"/>
      <c r="S1499" s="84"/>
      <c r="T1499" s="85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T1499" s="17" t="s">
        <v>155</v>
      </c>
      <c r="AU1499" s="17" t="s">
        <v>78</v>
      </c>
    </row>
    <row r="1500" spans="1:65" s="2" customFormat="1" ht="16.5" customHeight="1">
      <c r="A1500" s="38"/>
      <c r="B1500" s="39"/>
      <c r="C1500" s="200" t="s">
        <v>2423</v>
      </c>
      <c r="D1500" s="200" t="s">
        <v>147</v>
      </c>
      <c r="E1500" s="201" t="s">
        <v>2424</v>
      </c>
      <c r="F1500" s="202" t="s">
        <v>2425</v>
      </c>
      <c r="G1500" s="203" t="s">
        <v>495</v>
      </c>
      <c r="H1500" s="204">
        <v>1</v>
      </c>
      <c r="I1500" s="205"/>
      <c r="J1500" s="206">
        <f>ROUND(I1500*H1500,2)</f>
        <v>0</v>
      </c>
      <c r="K1500" s="202" t="s">
        <v>151</v>
      </c>
      <c r="L1500" s="44"/>
      <c r="M1500" s="207" t="s">
        <v>19</v>
      </c>
      <c r="N1500" s="208" t="s">
        <v>40</v>
      </c>
      <c r="O1500" s="84"/>
      <c r="P1500" s="209">
        <f>O1500*H1500</f>
        <v>0</v>
      </c>
      <c r="Q1500" s="209">
        <v>0</v>
      </c>
      <c r="R1500" s="209">
        <f>Q1500*H1500</f>
        <v>0</v>
      </c>
      <c r="S1500" s="209">
        <v>0</v>
      </c>
      <c r="T1500" s="210">
        <f>S1500*H1500</f>
        <v>0</v>
      </c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R1500" s="211" t="s">
        <v>2420</v>
      </c>
      <c r="AT1500" s="211" t="s">
        <v>147</v>
      </c>
      <c r="AU1500" s="211" t="s">
        <v>78</v>
      </c>
      <c r="AY1500" s="17" t="s">
        <v>144</v>
      </c>
      <c r="BE1500" s="212">
        <f>IF(N1500="základní",J1500,0)</f>
        <v>0</v>
      </c>
      <c r="BF1500" s="212">
        <f>IF(N1500="snížená",J1500,0)</f>
        <v>0</v>
      </c>
      <c r="BG1500" s="212">
        <f>IF(N1500="zákl. přenesená",J1500,0)</f>
        <v>0</v>
      </c>
      <c r="BH1500" s="212">
        <f>IF(N1500="sníž. přenesená",J1500,0)</f>
        <v>0</v>
      </c>
      <c r="BI1500" s="212">
        <f>IF(N1500="nulová",J1500,0)</f>
        <v>0</v>
      </c>
      <c r="BJ1500" s="17" t="s">
        <v>74</v>
      </c>
      <c r="BK1500" s="212">
        <f>ROUND(I1500*H1500,2)</f>
        <v>0</v>
      </c>
      <c r="BL1500" s="17" t="s">
        <v>2420</v>
      </c>
      <c r="BM1500" s="211" t="s">
        <v>2426</v>
      </c>
    </row>
    <row r="1501" spans="1:47" s="2" customFormat="1" ht="12">
      <c r="A1501" s="38"/>
      <c r="B1501" s="39"/>
      <c r="C1501" s="40"/>
      <c r="D1501" s="213" t="s">
        <v>153</v>
      </c>
      <c r="E1501" s="40"/>
      <c r="F1501" s="214" t="s">
        <v>2425</v>
      </c>
      <c r="G1501" s="40"/>
      <c r="H1501" s="40"/>
      <c r="I1501" s="215"/>
      <c r="J1501" s="40"/>
      <c r="K1501" s="40"/>
      <c r="L1501" s="44"/>
      <c r="M1501" s="216"/>
      <c r="N1501" s="217"/>
      <c r="O1501" s="84"/>
      <c r="P1501" s="84"/>
      <c r="Q1501" s="84"/>
      <c r="R1501" s="84"/>
      <c r="S1501" s="84"/>
      <c r="T1501" s="85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T1501" s="17" t="s">
        <v>153</v>
      </c>
      <c r="AU1501" s="17" t="s">
        <v>78</v>
      </c>
    </row>
    <row r="1502" spans="1:47" s="2" customFormat="1" ht="12">
      <c r="A1502" s="38"/>
      <c r="B1502" s="39"/>
      <c r="C1502" s="40"/>
      <c r="D1502" s="218" t="s">
        <v>155</v>
      </c>
      <c r="E1502" s="40"/>
      <c r="F1502" s="219" t="s">
        <v>2427</v>
      </c>
      <c r="G1502" s="40"/>
      <c r="H1502" s="40"/>
      <c r="I1502" s="215"/>
      <c r="J1502" s="40"/>
      <c r="K1502" s="40"/>
      <c r="L1502" s="44"/>
      <c r="M1502" s="216"/>
      <c r="N1502" s="217"/>
      <c r="O1502" s="84"/>
      <c r="P1502" s="84"/>
      <c r="Q1502" s="84"/>
      <c r="R1502" s="84"/>
      <c r="S1502" s="84"/>
      <c r="T1502" s="85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38"/>
      <c r="AT1502" s="17" t="s">
        <v>155</v>
      </c>
      <c r="AU1502" s="17" t="s">
        <v>78</v>
      </c>
    </row>
    <row r="1503" spans="1:63" s="12" customFormat="1" ht="22.8" customHeight="1">
      <c r="A1503" s="12"/>
      <c r="B1503" s="184"/>
      <c r="C1503" s="185"/>
      <c r="D1503" s="186" t="s">
        <v>68</v>
      </c>
      <c r="E1503" s="198" t="s">
        <v>2428</v>
      </c>
      <c r="F1503" s="198" t="s">
        <v>2429</v>
      </c>
      <c r="G1503" s="185"/>
      <c r="H1503" s="185"/>
      <c r="I1503" s="188"/>
      <c r="J1503" s="199">
        <f>BK1503</f>
        <v>0</v>
      </c>
      <c r="K1503" s="185"/>
      <c r="L1503" s="190"/>
      <c r="M1503" s="191"/>
      <c r="N1503" s="192"/>
      <c r="O1503" s="192"/>
      <c r="P1503" s="193">
        <f>SUM(P1504:P1506)</f>
        <v>0</v>
      </c>
      <c r="Q1503" s="192"/>
      <c r="R1503" s="193">
        <f>SUM(R1504:R1506)</f>
        <v>0</v>
      </c>
      <c r="S1503" s="192"/>
      <c r="T1503" s="194">
        <f>SUM(T1504:T1506)</f>
        <v>0</v>
      </c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R1503" s="195" t="s">
        <v>179</v>
      </c>
      <c r="AT1503" s="196" t="s">
        <v>68</v>
      </c>
      <c r="AU1503" s="196" t="s">
        <v>74</v>
      </c>
      <c r="AY1503" s="195" t="s">
        <v>144</v>
      </c>
      <c r="BK1503" s="197">
        <f>SUM(BK1504:BK1506)</f>
        <v>0</v>
      </c>
    </row>
    <row r="1504" spans="1:65" s="2" customFormat="1" ht="16.5" customHeight="1">
      <c r="A1504" s="38"/>
      <c r="B1504" s="39"/>
      <c r="C1504" s="200" t="s">
        <v>2430</v>
      </c>
      <c r="D1504" s="200" t="s">
        <v>147</v>
      </c>
      <c r="E1504" s="201" t="s">
        <v>2431</v>
      </c>
      <c r="F1504" s="202" t="s">
        <v>2432</v>
      </c>
      <c r="G1504" s="203" t="s">
        <v>495</v>
      </c>
      <c r="H1504" s="204">
        <v>1</v>
      </c>
      <c r="I1504" s="205"/>
      <c r="J1504" s="206">
        <f>ROUND(I1504*H1504,2)</f>
        <v>0</v>
      </c>
      <c r="K1504" s="202" t="s">
        <v>151</v>
      </c>
      <c r="L1504" s="44"/>
      <c r="M1504" s="207" t="s">
        <v>19</v>
      </c>
      <c r="N1504" s="208" t="s">
        <v>40</v>
      </c>
      <c r="O1504" s="84"/>
      <c r="P1504" s="209">
        <f>O1504*H1504</f>
        <v>0</v>
      </c>
      <c r="Q1504" s="209">
        <v>0</v>
      </c>
      <c r="R1504" s="209">
        <f>Q1504*H1504</f>
        <v>0</v>
      </c>
      <c r="S1504" s="209">
        <v>0</v>
      </c>
      <c r="T1504" s="210">
        <f>S1504*H1504</f>
        <v>0</v>
      </c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R1504" s="211" t="s">
        <v>2420</v>
      </c>
      <c r="AT1504" s="211" t="s">
        <v>147</v>
      </c>
      <c r="AU1504" s="211" t="s">
        <v>78</v>
      </c>
      <c r="AY1504" s="17" t="s">
        <v>144</v>
      </c>
      <c r="BE1504" s="212">
        <f>IF(N1504="základní",J1504,0)</f>
        <v>0</v>
      </c>
      <c r="BF1504" s="212">
        <f>IF(N1504="snížená",J1504,0)</f>
        <v>0</v>
      </c>
      <c r="BG1504" s="212">
        <f>IF(N1504="zákl. přenesená",J1504,0)</f>
        <v>0</v>
      </c>
      <c r="BH1504" s="212">
        <f>IF(N1504="sníž. přenesená",J1504,0)</f>
        <v>0</v>
      </c>
      <c r="BI1504" s="212">
        <f>IF(N1504="nulová",J1504,0)</f>
        <v>0</v>
      </c>
      <c r="BJ1504" s="17" t="s">
        <v>74</v>
      </c>
      <c r="BK1504" s="212">
        <f>ROUND(I1504*H1504,2)</f>
        <v>0</v>
      </c>
      <c r="BL1504" s="17" t="s">
        <v>2420</v>
      </c>
      <c r="BM1504" s="211" t="s">
        <v>2433</v>
      </c>
    </row>
    <row r="1505" spans="1:47" s="2" customFormat="1" ht="12">
      <c r="A1505" s="38"/>
      <c r="B1505" s="39"/>
      <c r="C1505" s="40"/>
      <c r="D1505" s="213" t="s">
        <v>153</v>
      </c>
      <c r="E1505" s="40"/>
      <c r="F1505" s="214" t="s">
        <v>2432</v>
      </c>
      <c r="G1505" s="40"/>
      <c r="H1505" s="40"/>
      <c r="I1505" s="215"/>
      <c r="J1505" s="40"/>
      <c r="K1505" s="40"/>
      <c r="L1505" s="44"/>
      <c r="M1505" s="216"/>
      <c r="N1505" s="217"/>
      <c r="O1505" s="84"/>
      <c r="P1505" s="84"/>
      <c r="Q1505" s="84"/>
      <c r="R1505" s="84"/>
      <c r="S1505" s="84"/>
      <c r="T1505" s="85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T1505" s="17" t="s">
        <v>153</v>
      </c>
      <c r="AU1505" s="17" t="s">
        <v>78</v>
      </c>
    </row>
    <row r="1506" spans="1:47" s="2" customFormat="1" ht="12">
      <c r="A1506" s="38"/>
      <c r="B1506" s="39"/>
      <c r="C1506" s="40"/>
      <c r="D1506" s="218" t="s">
        <v>155</v>
      </c>
      <c r="E1506" s="40"/>
      <c r="F1506" s="219" t="s">
        <v>2434</v>
      </c>
      <c r="G1506" s="40"/>
      <c r="H1506" s="40"/>
      <c r="I1506" s="215"/>
      <c r="J1506" s="40"/>
      <c r="K1506" s="40"/>
      <c r="L1506" s="44"/>
      <c r="M1506" s="216"/>
      <c r="N1506" s="217"/>
      <c r="O1506" s="84"/>
      <c r="P1506" s="84"/>
      <c r="Q1506" s="84"/>
      <c r="R1506" s="84"/>
      <c r="S1506" s="84"/>
      <c r="T1506" s="85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T1506" s="17" t="s">
        <v>155</v>
      </c>
      <c r="AU1506" s="17" t="s">
        <v>78</v>
      </c>
    </row>
    <row r="1507" spans="1:63" s="12" customFormat="1" ht="22.8" customHeight="1">
      <c r="A1507" s="12"/>
      <c r="B1507" s="184"/>
      <c r="C1507" s="185"/>
      <c r="D1507" s="186" t="s">
        <v>68</v>
      </c>
      <c r="E1507" s="198" t="s">
        <v>2435</v>
      </c>
      <c r="F1507" s="198" t="s">
        <v>2436</v>
      </c>
      <c r="G1507" s="185"/>
      <c r="H1507" s="185"/>
      <c r="I1507" s="188"/>
      <c r="J1507" s="199">
        <f>BK1507</f>
        <v>0</v>
      </c>
      <c r="K1507" s="185"/>
      <c r="L1507" s="190"/>
      <c r="M1507" s="191"/>
      <c r="N1507" s="192"/>
      <c r="O1507" s="192"/>
      <c r="P1507" s="193">
        <f>SUM(P1508:P1513)</f>
        <v>0</v>
      </c>
      <c r="Q1507" s="192"/>
      <c r="R1507" s="193">
        <f>SUM(R1508:R1513)</f>
        <v>0</v>
      </c>
      <c r="S1507" s="192"/>
      <c r="T1507" s="194">
        <f>SUM(T1508:T1513)</f>
        <v>0</v>
      </c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R1507" s="195" t="s">
        <v>179</v>
      </c>
      <c r="AT1507" s="196" t="s">
        <v>68</v>
      </c>
      <c r="AU1507" s="196" t="s">
        <v>74</v>
      </c>
      <c r="AY1507" s="195" t="s">
        <v>144</v>
      </c>
      <c r="BK1507" s="197">
        <f>SUM(BK1508:BK1513)</f>
        <v>0</v>
      </c>
    </row>
    <row r="1508" spans="1:65" s="2" customFormat="1" ht="16.5" customHeight="1">
      <c r="A1508" s="38"/>
      <c r="B1508" s="39"/>
      <c r="C1508" s="200" t="s">
        <v>2437</v>
      </c>
      <c r="D1508" s="200" t="s">
        <v>147</v>
      </c>
      <c r="E1508" s="201" t="s">
        <v>2438</v>
      </c>
      <c r="F1508" s="202" t="s">
        <v>2439</v>
      </c>
      <c r="G1508" s="203" t="s">
        <v>495</v>
      </c>
      <c r="H1508" s="204">
        <v>1</v>
      </c>
      <c r="I1508" s="205"/>
      <c r="J1508" s="206">
        <f>ROUND(I1508*H1508,2)</f>
        <v>0</v>
      </c>
      <c r="K1508" s="202" t="s">
        <v>151</v>
      </c>
      <c r="L1508" s="44"/>
      <c r="M1508" s="207" t="s">
        <v>19</v>
      </c>
      <c r="N1508" s="208" t="s">
        <v>40</v>
      </c>
      <c r="O1508" s="84"/>
      <c r="P1508" s="209">
        <f>O1508*H1508</f>
        <v>0</v>
      </c>
      <c r="Q1508" s="209">
        <v>0</v>
      </c>
      <c r="R1508" s="209">
        <f>Q1508*H1508</f>
        <v>0</v>
      </c>
      <c r="S1508" s="209">
        <v>0</v>
      </c>
      <c r="T1508" s="210">
        <f>S1508*H1508</f>
        <v>0</v>
      </c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R1508" s="211" t="s">
        <v>2420</v>
      </c>
      <c r="AT1508" s="211" t="s">
        <v>147</v>
      </c>
      <c r="AU1508" s="211" t="s">
        <v>78</v>
      </c>
      <c r="AY1508" s="17" t="s">
        <v>144</v>
      </c>
      <c r="BE1508" s="212">
        <f>IF(N1508="základní",J1508,0)</f>
        <v>0</v>
      </c>
      <c r="BF1508" s="212">
        <f>IF(N1508="snížená",J1508,0)</f>
        <v>0</v>
      </c>
      <c r="BG1508" s="212">
        <f>IF(N1508="zákl. přenesená",J1508,0)</f>
        <v>0</v>
      </c>
      <c r="BH1508" s="212">
        <f>IF(N1508="sníž. přenesená",J1508,0)</f>
        <v>0</v>
      </c>
      <c r="BI1508" s="212">
        <f>IF(N1508="nulová",J1508,0)</f>
        <v>0</v>
      </c>
      <c r="BJ1508" s="17" t="s">
        <v>74</v>
      </c>
      <c r="BK1508" s="212">
        <f>ROUND(I1508*H1508,2)</f>
        <v>0</v>
      </c>
      <c r="BL1508" s="17" t="s">
        <v>2420</v>
      </c>
      <c r="BM1508" s="211" t="s">
        <v>2440</v>
      </c>
    </row>
    <row r="1509" spans="1:47" s="2" customFormat="1" ht="12">
      <c r="A1509" s="38"/>
      <c r="B1509" s="39"/>
      <c r="C1509" s="40"/>
      <c r="D1509" s="213" t="s">
        <v>153</v>
      </c>
      <c r="E1509" s="40"/>
      <c r="F1509" s="214" t="s">
        <v>2439</v>
      </c>
      <c r="G1509" s="40"/>
      <c r="H1509" s="40"/>
      <c r="I1509" s="215"/>
      <c r="J1509" s="40"/>
      <c r="K1509" s="40"/>
      <c r="L1509" s="44"/>
      <c r="M1509" s="216"/>
      <c r="N1509" s="217"/>
      <c r="O1509" s="84"/>
      <c r="P1509" s="84"/>
      <c r="Q1509" s="84"/>
      <c r="R1509" s="84"/>
      <c r="S1509" s="84"/>
      <c r="T1509" s="85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T1509" s="17" t="s">
        <v>153</v>
      </c>
      <c r="AU1509" s="17" t="s">
        <v>78</v>
      </c>
    </row>
    <row r="1510" spans="1:47" s="2" customFormat="1" ht="12">
      <c r="A1510" s="38"/>
      <c r="B1510" s="39"/>
      <c r="C1510" s="40"/>
      <c r="D1510" s="218" t="s">
        <v>155</v>
      </c>
      <c r="E1510" s="40"/>
      <c r="F1510" s="219" t="s">
        <v>2441</v>
      </c>
      <c r="G1510" s="40"/>
      <c r="H1510" s="40"/>
      <c r="I1510" s="215"/>
      <c r="J1510" s="40"/>
      <c r="K1510" s="40"/>
      <c r="L1510" s="44"/>
      <c r="M1510" s="216"/>
      <c r="N1510" s="217"/>
      <c r="O1510" s="84"/>
      <c r="P1510" s="84"/>
      <c r="Q1510" s="84"/>
      <c r="R1510" s="84"/>
      <c r="S1510" s="84"/>
      <c r="T1510" s="85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T1510" s="17" t="s">
        <v>155</v>
      </c>
      <c r="AU1510" s="17" t="s">
        <v>78</v>
      </c>
    </row>
    <row r="1511" spans="1:65" s="2" customFormat="1" ht="16.5" customHeight="1">
      <c r="A1511" s="38"/>
      <c r="B1511" s="39"/>
      <c r="C1511" s="200" t="s">
        <v>2442</v>
      </c>
      <c r="D1511" s="200" t="s">
        <v>147</v>
      </c>
      <c r="E1511" s="201" t="s">
        <v>2443</v>
      </c>
      <c r="F1511" s="202" t="s">
        <v>2444</v>
      </c>
      <c r="G1511" s="203" t="s">
        <v>495</v>
      </c>
      <c r="H1511" s="204">
        <v>1</v>
      </c>
      <c r="I1511" s="205"/>
      <c r="J1511" s="206">
        <f>ROUND(I1511*H1511,2)</f>
        <v>0</v>
      </c>
      <c r="K1511" s="202" t="s">
        <v>151</v>
      </c>
      <c r="L1511" s="44"/>
      <c r="M1511" s="207" t="s">
        <v>19</v>
      </c>
      <c r="N1511" s="208" t="s">
        <v>40</v>
      </c>
      <c r="O1511" s="84"/>
      <c r="P1511" s="209">
        <f>O1511*H1511</f>
        <v>0</v>
      </c>
      <c r="Q1511" s="209">
        <v>0</v>
      </c>
      <c r="R1511" s="209">
        <f>Q1511*H1511</f>
        <v>0</v>
      </c>
      <c r="S1511" s="209">
        <v>0</v>
      </c>
      <c r="T1511" s="210">
        <f>S1511*H1511</f>
        <v>0</v>
      </c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R1511" s="211" t="s">
        <v>2420</v>
      </c>
      <c r="AT1511" s="211" t="s">
        <v>147</v>
      </c>
      <c r="AU1511" s="211" t="s">
        <v>78</v>
      </c>
      <c r="AY1511" s="17" t="s">
        <v>144</v>
      </c>
      <c r="BE1511" s="212">
        <f>IF(N1511="základní",J1511,0)</f>
        <v>0</v>
      </c>
      <c r="BF1511" s="212">
        <f>IF(N1511="snížená",J1511,0)</f>
        <v>0</v>
      </c>
      <c r="BG1511" s="212">
        <f>IF(N1511="zákl. přenesená",J1511,0)</f>
        <v>0</v>
      </c>
      <c r="BH1511" s="212">
        <f>IF(N1511="sníž. přenesená",J1511,0)</f>
        <v>0</v>
      </c>
      <c r="BI1511" s="212">
        <f>IF(N1511="nulová",J1511,0)</f>
        <v>0</v>
      </c>
      <c r="BJ1511" s="17" t="s">
        <v>74</v>
      </c>
      <c r="BK1511" s="212">
        <f>ROUND(I1511*H1511,2)</f>
        <v>0</v>
      </c>
      <c r="BL1511" s="17" t="s">
        <v>2420</v>
      </c>
      <c r="BM1511" s="211" t="s">
        <v>2445</v>
      </c>
    </row>
    <row r="1512" spans="1:47" s="2" customFormat="1" ht="12">
      <c r="A1512" s="38"/>
      <c r="B1512" s="39"/>
      <c r="C1512" s="40"/>
      <c r="D1512" s="213" t="s">
        <v>153</v>
      </c>
      <c r="E1512" s="40"/>
      <c r="F1512" s="214" t="s">
        <v>2444</v>
      </c>
      <c r="G1512" s="40"/>
      <c r="H1512" s="40"/>
      <c r="I1512" s="215"/>
      <c r="J1512" s="40"/>
      <c r="K1512" s="40"/>
      <c r="L1512" s="44"/>
      <c r="M1512" s="216"/>
      <c r="N1512" s="217"/>
      <c r="O1512" s="84"/>
      <c r="P1512" s="84"/>
      <c r="Q1512" s="84"/>
      <c r="R1512" s="84"/>
      <c r="S1512" s="84"/>
      <c r="T1512" s="85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T1512" s="17" t="s">
        <v>153</v>
      </c>
      <c r="AU1512" s="17" t="s">
        <v>78</v>
      </c>
    </row>
    <row r="1513" spans="1:47" s="2" customFormat="1" ht="12">
      <c r="A1513" s="38"/>
      <c r="B1513" s="39"/>
      <c r="C1513" s="40"/>
      <c r="D1513" s="218" t="s">
        <v>155</v>
      </c>
      <c r="E1513" s="40"/>
      <c r="F1513" s="219" t="s">
        <v>2446</v>
      </c>
      <c r="G1513" s="40"/>
      <c r="H1513" s="40"/>
      <c r="I1513" s="215"/>
      <c r="J1513" s="40"/>
      <c r="K1513" s="40"/>
      <c r="L1513" s="44"/>
      <c r="M1513" s="263"/>
      <c r="N1513" s="264"/>
      <c r="O1513" s="265"/>
      <c r="P1513" s="265"/>
      <c r="Q1513" s="265"/>
      <c r="R1513" s="265"/>
      <c r="S1513" s="265"/>
      <c r="T1513" s="266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T1513" s="17" t="s">
        <v>155</v>
      </c>
      <c r="AU1513" s="17" t="s">
        <v>78</v>
      </c>
    </row>
    <row r="1514" spans="1:31" s="2" customFormat="1" ht="6.95" customHeight="1">
      <c r="A1514" s="38"/>
      <c r="B1514" s="59"/>
      <c r="C1514" s="60"/>
      <c r="D1514" s="60"/>
      <c r="E1514" s="60"/>
      <c r="F1514" s="60"/>
      <c r="G1514" s="60"/>
      <c r="H1514" s="60"/>
      <c r="I1514" s="60"/>
      <c r="J1514" s="60"/>
      <c r="K1514" s="60"/>
      <c r="L1514" s="44"/>
      <c r="M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</row>
  </sheetData>
  <sheetProtection password="CC35" sheet="1" objects="1" scenarios="1" formatColumns="0" formatRows="0" autoFilter="0"/>
  <autoFilter ref="C121:K1513"/>
  <mergeCells count="9">
    <mergeCell ref="E7:H7"/>
    <mergeCell ref="E9:H9"/>
    <mergeCell ref="E18:H18"/>
    <mergeCell ref="E27:H27"/>
    <mergeCell ref="E48:H48"/>
    <mergeCell ref="E50:H50"/>
    <mergeCell ref="E112:H112"/>
    <mergeCell ref="E114:H114"/>
    <mergeCell ref="L2:V2"/>
  </mergeCells>
  <hyperlinks>
    <hyperlink ref="F127" r:id="rId1" display="https://podminky.urs.cz/item/CS_URS_2023_01/317944321"/>
    <hyperlink ref="F132" r:id="rId2" display="https://podminky.urs.cz/item/CS_URS_2023_01/319201321"/>
    <hyperlink ref="F137" r:id="rId3" display="https://podminky.urs.cz/item/CS_URS_2023_01/319202321"/>
    <hyperlink ref="F141" r:id="rId4" display="https://podminky.urs.cz/item/CS_URS_2023_01/340271021"/>
    <hyperlink ref="F145" r:id="rId5" display="https://podminky.urs.cz/item/CS_URS_2023_01/340271025"/>
    <hyperlink ref="F150" r:id="rId6" display="https://podminky.urs.cz/item/CS_URS_2023_01/342291121"/>
    <hyperlink ref="F155" r:id="rId7" display="https://podminky.urs.cz/item/CS_URS_2023_01/346244352"/>
    <hyperlink ref="F159" r:id="rId8" display="https://podminky.urs.cz/item/CS_URS_2023_01/346244381"/>
    <hyperlink ref="F164" r:id="rId9" display="https://podminky.urs.cz/item/CS_URS_2023_01/349231811"/>
    <hyperlink ref="F169" r:id="rId10" display="https://podminky.urs.cz/item/CS_URS_2023_01/413232211"/>
    <hyperlink ref="F174" r:id="rId11" display="https://podminky.urs.cz/item/CS_URS_2023_01/434191421"/>
    <hyperlink ref="F180" r:id="rId12" display="https://podminky.urs.cz/item/CS_URS_2023_01/611131100"/>
    <hyperlink ref="F184" r:id="rId13" display="https://podminky.urs.cz/item/CS_URS_2023_01/611131103"/>
    <hyperlink ref="F188" r:id="rId14" display="https://podminky.urs.cz/item/CS_URS_2023_01/611311132"/>
    <hyperlink ref="F191" r:id="rId15" display="https://podminky.urs.cz/item/CS_URS_2023_01/611311135"/>
    <hyperlink ref="F194" r:id="rId16" display="https://podminky.urs.cz/item/CS_URS_2023_01/611315421"/>
    <hyperlink ref="F198" r:id="rId17" display="https://podminky.urs.cz/item/CS_URS_2023_01/612131100"/>
    <hyperlink ref="F203" r:id="rId18" display="https://podminky.urs.cz/item/CS_URS_2023_01/612135000"/>
    <hyperlink ref="F209" r:id="rId19" display="https://podminky.urs.cz/item/CS_URS_2023_01/612135001"/>
    <hyperlink ref="F212" r:id="rId20" display="https://podminky.urs.cz/item/CS_URS_2023_01/612311121"/>
    <hyperlink ref="F216" r:id="rId21" display="https://podminky.urs.cz/item/CS_URS_2023_01/611315411"/>
    <hyperlink ref="F220" r:id="rId22" display="https://podminky.urs.cz/item/CS_URS_2023_01/612311131"/>
    <hyperlink ref="F223" r:id="rId23" display="https://podminky.urs.cz/item/CS_URS_2023_01/612315301"/>
    <hyperlink ref="F228" r:id="rId24" display="https://podminky.urs.cz/item/CS_URS_2023_01/612315412"/>
    <hyperlink ref="F234" r:id="rId25" display="https://podminky.urs.cz/item/CS_URS_2023_01/612315422"/>
    <hyperlink ref="F240" r:id="rId26" display="https://podminky.urs.cz/item/CS_URS_2023_01/615142012"/>
    <hyperlink ref="F245" r:id="rId27" display="https://podminky.urs.cz/item/CS_URS_2022_01/619995001"/>
    <hyperlink ref="F254" r:id="rId28" display="https://podminky.urs.cz/item/CS_URS_2023_01/631311131"/>
    <hyperlink ref="F260" r:id="rId29" display="https://podminky.urs.cz/item/CS_URS_2023_01/631351101"/>
    <hyperlink ref="F265" r:id="rId30" display="https://podminky.urs.cz/item/CS_URS_2023_01/631351102"/>
    <hyperlink ref="F268" r:id="rId31" display="https://podminky.urs.cz/item/CS_URS_2023_01/632450133"/>
    <hyperlink ref="F272" r:id="rId32" display="https://podminky.urs.cz/item/CS_URS_2023_01/642944121"/>
    <hyperlink ref="F291" r:id="rId33" display="https://podminky.urs.cz/item/CS_URS_2023_01/949101111"/>
    <hyperlink ref="F294" r:id="rId34" display="https://podminky.urs.cz/item/CS_URS_2023_01/953943111"/>
    <hyperlink ref="F299" r:id="rId35" display="https://podminky.urs.cz/item/CS_URS_2023_01/953943211"/>
    <hyperlink ref="F304" r:id="rId36" display="https://podminky.urs.cz/item/CS_URS_2023_01/968062374"/>
    <hyperlink ref="F307" r:id="rId37" display="https://podminky.urs.cz/item/CS_URS_2023_01/968062375"/>
    <hyperlink ref="F310" r:id="rId38" display="https://podminky.urs.cz/item/CS_URS_2023_01/968062455"/>
    <hyperlink ref="F314" r:id="rId39" display="https://podminky.urs.cz/item/CS_URS_2023_01/968072455"/>
    <hyperlink ref="F321" r:id="rId40" display="https://podminky.urs.cz/item/CS_URS_2023_01/971033621"/>
    <hyperlink ref="F325" r:id="rId41" display="https://podminky.urs.cz/item/CS_URS_2023_01/971033631"/>
    <hyperlink ref="F330" r:id="rId42" display="https://podminky.urs.cz/item/CS_URS_2023_01/973031151"/>
    <hyperlink ref="F334" r:id="rId43" display="https://podminky.urs.cz/item/CS_URS_2023_01/974031164"/>
    <hyperlink ref="F339" r:id="rId44" display="https://podminky.urs.cz/item/CS_URS_2023_01/977151119"/>
    <hyperlink ref="F344" r:id="rId45" display="https://podminky.urs.cz/item/CS_URS_2023_01/978011121"/>
    <hyperlink ref="F348" r:id="rId46" display="https://podminky.urs.cz/item/CS_URS_2023_01/978013121"/>
    <hyperlink ref="F353" r:id="rId47" display="https://podminky.urs.cz/item/CS_URS_2023_01/978035127"/>
    <hyperlink ref="F362" r:id="rId48" display="https://podminky.urs.cz/item/CS_URS_2023_01/997013213"/>
    <hyperlink ref="F365" r:id="rId49" display="https://podminky.urs.cz/item/CS_URS_2023_01/997013501"/>
    <hyperlink ref="F368" r:id="rId50" display="https://podminky.urs.cz/item/CS_URS_2023_01/997013509"/>
    <hyperlink ref="F371" r:id="rId51" display="https://podminky.urs.cz/item/CS_URS_2023_01/997013871"/>
    <hyperlink ref="F375" r:id="rId52" display="https://podminky.urs.cz/item/CS_URS_2023_01/998018002"/>
    <hyperlink ref="F393" r:id="rId53" display="https://podminky.urs.cz/item/CS_URS_2023_01/998713102"/>
    <hyperlink ref="F396" r:id="rId54" display="https://podminky.urs.cz/item/CS_URS_2023_01/998713181"/>
    <hyperlink ref="F400" r:id="rId55" display="https://podminky.urs.cz/item/CS_URS_2023_01/721171916"/>
    <hyperlink ref="F403" r:id="rId56" display="https://podminky.urs.cz/item/CS_URS_2023_01/721174025"/>
    <hyperlink ref="F408" r:id="rId57" display="https://podminky.urs.cz/item/CS_URS_2023_01/721174042"/>
    <hyperlink ref="F411" r:id="rId58" display="https://podminky.urs.cz/item/CS_URS_2023_01/721174043"/>
    <hyperlink ref="F414" r:id="rId59" display="https://podminky.urs.cz/item/CS_URS_2023_01/721174044"/>
    <hyperlink ref="F417" r:id="rId60" display="https://podminky.urs.cz/item/CS_URS_2023_01/721174045"/>
    <hyperlink ref="F420" r:id="rId61" display="https://podminky.urs.cz/item/CS_URS_2023_01/721174063"/>
    <hyperlink ref="F423" r:id="rId62" display="https://podminky.urs.cz/item/CS_URS_2023_01/721194104"/>
    <hyperlink ref="F426" r:id="rId63" display="https://podminky.urs.cz/item/CS_URS_2023_01/721194105"/>
    <hyperlink ref="F429" r:id="rId64" display="https://podminky.urs.cz/item/CS_URS_2023_01/721194107"/>
    <hyperlink ref="F432" r:id="rId65" display="https://podminky.urs.cz/item/CS_URS_2023_01/721194109"/>
    <hyperlink ref="F435" r:id="rId66" display="https://podminky.urs.cz/item/CS_URS_2023_01/721273153"/>
    <hyperlink ref="F438" r:id="rId67" display="https://podminky.urs.cz/item/CS_URS_2023_01/998721102"/>
    <hyperlink ref="F441" r:id="rId68" display="https://podminky.urs.cz/item/CS_URS_2023_01/998721181"/>
    <hyperlink ref="F447" r:id="rId69" display="https://podminky.urs.cz/item/CS_URS_2023_01/722174002"/>
    <hyperlink ref="F450" r:id="rId70" display="https://podminky.urs.cz/item/CS_URS_2023_01/722174003"/>
    <hyperlink ref="F453" r:id="rId71" display="https://podminky.urs.cz/item/CS_URS_2023_01/722174004"/>
    <hyperlink ref="F456" r:id="rId72" display="https://podminky.urs.cz/item/CS_URS_2023_01/722181211"/>
    <hyperlink ref="F461" r:id="rId73" display="https://podminky.urs.cz/item/CS_URS_2023_01/722181212"/>
    <hyperlink ref="F465" r:id="rId74" display="https://podminky.urs.cz/item/CS_URS_2023_01/722181231"/>
    <hyperlink ref="F469" r:id="rId75" display="https://podminky.urs.cz/item/CS_URS_2023_01/722220152"/>
    <hyperlink ref="F474" r:id="rId76" display="https://podminky.urs.cz/item/CS_URS_2023_01/722220161"/>
    <hyperlink ref="F482" r:id="rId77" display="https://podminky.urs.cz/item/CS_URS_2023_01/722232044"/>
    <hyperlink ref="F487" r:id="rId78" display="https://podminky.urs.cz/item/CS_URS_2023_01/722239102"/>
    <hyperlink ref="F492" r:id="rId79" display="https://podminky.urs.cz/item/CS_URS_2023_01/722250132"/>
    <hyperlink ref="F495" r:id="rId80" display="https://podminky.urs.cz/item/CS_URS_2023_01/722290226"/>
    <hyperlink ref="F499" r:id="rId81" display="https://podminky.urs.cz/item/CS_URS_2023_01/722290234"/>
    <hyperlink ref="F502" r:id="rId82" display="https://podminky.urs.cz/item/CS_URS_2023_01/998722102"/>
    <hyperlink ref="F505" r:id="rId83" display="https://podminky.urs.cz/item/CS_URS_2023_01/998722181"/>
    <hyperlink ref="F511" r:id="rId84" display="https://podminky.urs.cz/item/CS_URS_2023_01/725112022"/>
    <hyperlink ref="F514" r:id="rId85" display="https://podminky.urs.cz/item/CS_URS_2023_01/725211602"/>
    <hyperlink ref="F517" r:id="rId86" display="https://podminky.urs.cz/item/CS_URS_2023_01/725231203"/>
    <hyperlink ref="F520" r:id="rId87" display="https://podminky.urs.cz/item/CS_URS_2023_01/725291621"/>
    <hyperlink ref="F523" r:id="rId88" display="https://podminky.urs.cz/item/CS_URS_2023_01/725291631"/>
    <hyperlink ref="F526" r:id="rId89" display="https://podminky.urs.cz/item/CS_URS_2023_01/725311121"/>
    <hyperlink ref="F529" r:id="rId90" display="https://podminky.urs.cz/item/CS_URS_2023_01/725331111"/>
    <hyperlink ref="F532" r:id="rId91" display="https://podminky.urs.cz/item/CS_URS_2023_01/725531102"/>
    <hyperlink ref="F536" r:id="rId92" display="https://podminky.urs.cz/item/CS_URS_2023_01/725813111"/>
    <hyperlink ref="F541" r:id="rId93" display="https://podminky.urs.cz/item/CS_URS_2023_01/725813112"/>
    <hyperlink ref="F544" r:id="rId94" display="https://podminky.urs.cz/item/CS_URS_2023_01/725821325"/>
    <hyperlink ref="F547" r:id="rId95" display="https://podminky.urs.cz/item/CS_URS_2023_01/725822613"/>
    <hyperlink ref="F550" r:id="rId96" display="https://podminky.urs.cz/item/CS_URS_2023_01/725823112"/>
    <hyperlink ref="F553" r:id="rId97" display="https://podminky.urs.cz/item/CS_URS_2023_01/725863311"/>
    <hyperlink ref="F556" r:id="rId98" display="https://podminky.urs.cz/item/CS_URS_2023_01/998725102"/>
    <hyperlink ref="F559" r:id="rId99" display="https://podminky.urs.cz/item/CS_URS_2023_01/998725181"/>
    <hyperlink ref="F563" r:id="rId100" display="https://podminky.urs.cz/item/CS_URS_2023_01/726131011"/>
    <hyperlink ref="F566" r:id="rId101" display="https://podminky.urs.cz/item/CS_URS_2023_01/726131041"/>
    <hyperlink ref="F569" r:id="rId102" display="https://podminky.urs.cz/item/CS_URS_2023_01/726191002"/>
    <hyperlink ref="F572" r:id="rId103" display="https://podminky.urs.cz/item/CS_URS_2023_01/998726112"/>
    <hyperlink ref="F575" r:id="rId104" display="https://podminky.urs.cz/item/CS_URS_2023_01/998726181"/>
    <hyperlink ref="F579" r:id="rId105" display="https://podminky.urs.cz/item/CS_URS_2023_01/732429215"/>
    <hyperlink ref="F586" r:id="rId106" display="https://podminky.urs.cz/item/CS_URS_2023_01/998732101"/>
    <hyperlink ref="F589" r:id="rId107" display="https://podminky.urs.cz/item/CS_URS_2023_01/998732102"/>
    <hyperlink ref="F592" r:id="rId108" display="https://podminky.urs.cz/item/CS_URS_2023_01/998732181"/>
    <hyperlink ref="F596" r:id="rId109" display="https://podminky.urs.cz/item/CS_URS_2023_01/733223202"/>
    <hyperlink ref="F599" r:id="rId110" display="https://podminky.urs.cz/item/CS_URS_2023_01/733223203"/>
    <hyperlink ref="F602" r:id="rId111" display="https://podminky.urs.cz/item/CS_URS_2023_01/733223204"/>
    <hyperlink ref="F605" r:id="rId112" display="https://podminky.urs.cz/item/CS_URS_2023_01/733223205"/>
    <hyperlink ref="F608" r:id="rId113" display="https://podminky.urs.cz/item/CS_URS_2023_01/733223206"/>
    <hyperlink ref="F611" r:id="rId114" display="https://podminky.urs.cz/item/CS_URS_2023_01/733291101"/>
    <hyperlink ref="F616" r:id="rId115" display="https://podminky.urs.cz/item/CS_URS_2023_01/998733102"/>
    <hyperlink ref="F619" r:id="rId116" display="https://podminky.urs.cz/item/CS_URS_2023_01/998733181"/>
    <hyperlink ref="F625" r:id="rId117" display="https://podminky.urs.cz/item/CS_URS_2023_01/734209116"/>
    <hyperlink ref="F630" r:id="rId118" display="https://podminky.urs.cz/item/CS_URS_2023_01/734211120"/>
    <hyperlink ref="F633" r:id="rId119" display="https://podminky.urs.cz/item/CS_URS_2023_01/734221545"/>
    <hyperlink ref="F636" r:id="rId120" display="https://podminky.urs.cz/item/CS_URS_2023_01/734221682"/>
    <hyperlink ref="F641" r:id="rId121" display="https://podminky.urs.cz/item/CS_URS_2023_01/734261402"/>
    <hyperlink ref="F644" r:id="rId122" display="https://podminky.urs.cz/item/CS_URS_2023_01/734261412"/>
    <hyperlink ref="F647" r:id="rId123" display="https://podminky.urs.cz/item/CS_URS_2023_01/734291123"/>
    <hyperlink ref="F650" r:id="rId124" display="https://podminky.urs.cz/item/CS_URS_2023_01/734291242"/>
    <hyperlink ref="F653" r:id="rId125" display="https://podminky.urs.cz/item/CS_URS_2023_01/734292713"/>
    <hyperlink ref="F656" r:id="rId126" display="https://podminky.urs.cz/item/CS_URS_2023_01/734292716"/>
    <hyperlink ref="F659" r:id="rId127" display="https://podminky.urs.cz/item/CS_URS_2023_01/734411103"/>
    <hyperlink ref="F662" r:id="rId128" display="https://podminky.urs.cz/item/CS_URS_2023_01/998734102"/>
    <hyperlink ref="F665" r:id="rId129" display="https://podminky.urs.cz/item/CS_URS_2023_01/998734181"/>
    <hyperlink ref="F669" r:id="rId130" display="https://podminky.urs.cz/item/CS_URS_2023_01/735152292"/>
    <hyperlink ref="F672" r:id="rId131" display="https://podminky.urs.cz/item/CS_URS_2023_01/735152534"/>
    <hyperlink ref="F675" r:id="rId132" display="https://podminky.urs.cz/item/CS_URS_2023_01/735152552"/>
    <hyperlink ref="F678" r:id="rId133" display="https://podminky.urs.cz/item/CS_URS_2023_01/735152555"/>
    <hyperlink ref="F681" r:id="rId134" display="https://podminky.urs.cz/item/CS_URS_2023_01/735152560"/>
    <hyperlink ref="F684" r:id="rId135" display="https://podminky.urs.cz/item/CS_URS_2023_01/735152574"/>
    <hyperlink ref="F687" r:id="rId136" display="https://podminky.urs.cz/item/CS_URS_2023_01/735152575"/>
    <hyperlink ref="F690" r:id="rId137" display="https://podminky.urs.cz/item/CS_URS_2023_01/735152576"/>
    <hyperlink ref="F693" r:id="rId138" display="https://podminky.urs.cz/item/CS_URS_2023_01/735152578"/>
    <hyperlink ref="F696" r:id="rId139" display="https://podminky.urs.cz/item/CS_URS_2023_01/735152579"/>
    <hyperlink ref="F699" r:id="rId140" display="https://podminky.urs.cz/item/CS_URS_2023_01/735152615"/>
    <hyperlink ref="F704" r:id="rId141" display="https://podminky.urs.cz/item/CS_URS_2023_01/735152675"/>
    <hyperlink ref="F707" r:id="rId142" display="https://podminky.urs.cz/item/CS_URS_2023_01/735152677"/>
    <hyperlink ref="F710" r:id="rId143" display="https://podminky.urs.cz/item/CS_URS_2023_01/735164251"/>
    <hyperlink ref="F713" r:id="rId144" display="https://podminky.urs.cz/item/CS_URS_2023_01/998735102"/>
    <hyperlink ref="F716" r:id="rId145" display="https://podminky.urs.cz/item/CS_URS_2023_01/998735181"/>
    <hyperlink ref="F721" r:id="rId146" display="https://podminky.urs.cz/item/CS_URS_2023_01/741210002"/>
    <hyperlink ref="F731" r:id="rId147" display="https://podminky.urs.cz/item/CS_URS_2023_01/741110021"/>
    <hyperlink ref="F736" r:id="rId148" display="https://podminky.urs.cz/item/CS_URS_2023_01/741112001"/>
    <hyperlink ref="F745" r:id="rId149" display="https://podminky.urs.cz/item/CS_URS_2023_01/741112003"/>
    <hyperlink ref="F750" r:id="rId150" display="https://podminky.urs.cz/item/CS_URS_2023_01/741112061"/>
    <hyperlink ref="F766" r:id="rId151" display="https://podminky.urs.cz/item/CS_URS_2023_01/741120001"/>
    <hyperlink ref="F772" r:id="rId152" display="https://podminky.urs.cz/item/CS_URS_2023_01/741120005"/>
    <hyperlink ref="F778" r:id="rId153" display="https://podminky.urs.cz/item/CS_URS_2023_01/741122015"/>
    <hyperlink ref="F788" r:id="rId154" display="https://podminky.urs.cz/item/CS_URS_2023_01/741122016"/>
    <hyperlink ref="F794" r:id="rId155" display="https://podminky.urs.cz/item/CS_URS_2023_01/741122024"/>
    <hyperlink ref="F800" r:id="rId156" display="https://podminky.urs.cz/item/CS_URS_2023_01/741122031"/>
    <hyperlink ref="F813" r:id="rId157" display="https://podminky.urs.cz/item/CS_URS_2023_01/741130001"/>
    <hyperlink ref="F818" r:id="rId158" display="https://podminky.urs.cz/item/CS_URS_2023_01/741130004"/>
    <hyperlink ref="F821" r:id="rId159" display="https://podminky.urs.cz/item/CS_URS_2023_01/741130005"/>
    <hyperlink ref="F824" r:id="rId160" display="https://podminky.urs.cz/item/CS_URS_2023_01/741130007"/>
    <hyperlink ref="F834" r:id="rId161" display="https://podminky.urs.cz/item/CS_URS_2023_01/741310101"/>
    <hyperlink ref="F839" r:id="rId162" display="https://podminky.urs.cz/item/CS_URS_2023_01/741310126"/>
    <hyperlink ref="F844" r:id="rId163" display="https://podminky.urs.cz/item/CS_URS_2023_01/741310123"/>
    <hyperlink ref="F849" r:id="rId164" display="https://podminky.urs.cz/item/CS_URS_2023_01/741310121"/>
    <hyperlink ref="F854" r:id="rId165" display="https://podminky.urs.cz/item/CS_URS_2023_01/741310122"/>
    <hyperlink ref="F859" r:id="rId166" display="https://podminky.urs.cz/item/CS_URS_2023_01/741310104"/>
    <hyperlink ref="F864" r:id="rId167" display="https://podminky.urs.cz/item/CS_URS_2023_01/741310221"/>
    <hyperlink ref="F869" r:id="rId168" display="https://podminky.urs.cz/item/CS_URS_2023_01/741313002"/>
    <hyperlink ref="F874" r:id="rId169" display="https://podminky.urs.cz/item/CS_URS_2023_01/741313005"/>
    <hyperlink ref="F898" r:id="rId170" display="https://podminky.urs.cz/item/CS_URS_2023_01/741370003"/>
    <hyperlink ref="F903" r:id="rId171" display="https://podminky.urs.cz/item/CS_URS_2023_01/741370034"/>
    <hyperlink ref="F908" r:id="rId172" display="https://podminky.urs.cz/item/CS_URS_2023_01/741370131"/>
    <hyperlink ref="F913" r:id="rId173" display="https://podminky.urs.cz/item/CS_URS_2023_01/741371002"/>
    <hyperlink ref="F924" r:id="rId174" display="https://podminky.urs.cz/item/CS_URS_2023_01/741371004"/>
    <hyperlink ref="F932" r:id="rId175" display="https://podminky.urs.cz/item/CS_URS_2023_01/751111131"/>
    <hyperlink ref="F937" r:id="rId176" display="https://podminky.urs.cz/item/CS_URS_2023_01/751398011"/>
    <hyperlink ref="F942" r:id="rId177" display="https://podminky.urs.cz/item/CS_URS_2023_01/751510041"/>
    <hyperlink ref="F948" r:id="rId178" display="https://podminky.urs.cz/item/CS_URS_2023_01/763111741"/>
    <hyperlink ref="F953" r:id="rId179" display="https://podminky.urs.cz/item/CS_URS_2023_01/763111742"/>
    <hyperlink ref="F958" r:id="rId180" display="https://podminky.urs.cz/item/CS_URS_2023_01/763121411"/>
    <hyperlink ref="F964" r:id="rId181" display="https://podminky.urs.cz/item/CS_URS_2023_01/763121425"/>
    <hyperlink ref="F967" r:id="rId182" display="https://podminky.urs.cz/item/CS_URS_2023_01/763121714"/>
    <hyperlink ref="F971" r:id="rId183" display="https://podminky.urs.cz/item/CS_URS_2023_01/763121715"/>
    <hyperlink ref="F976" r:id="rId184" display="https://podminky.urs.cz/item/CS_URS_2023_01/763122511"/>
    <hyperlink ref="F981" r:id="rId185" display="https://podminky.urs.cz/item/CS_URS_2023_01/763164531"/>
    <hyperlink ref="F985" r:id="rId186" display="https://podminky.urs.cz/item/CS_URS_2023_01/763172321"/>
    <hyperlink ref="F990" r:id="rId187" display="https://podminky.urs.cz/item/CS_URS_2023_01/763182313"/>
    <hyperlink ref="F999" r:id="rId188" display="https://podminky.urs.cz/item/CS_URS_2023_01/998763381"/>
    <hyperlink ref="F1002" r:id="rId189" display="https://podminky.urs.cz/item/CS_URS_2023_01/998763302"/>
    <hyperlink ref="F1016" r:id="rId190" display="https://podminky.urs.cz/item/CS_URS_2023_01/766621111"/>
    <hyperlink ref="F1020" r:id="rId191" display="https://podminky.urs.cz/item/CS_URS_2023_01/766621612"/>
    <hyperlink ref="F1052" r:id="rId192" display="https://podminky.urs.cz/item/CS_URS_2023_01/766660001"/>
    <hyperlink ref="F1070" r:id="rId193" display="https://podminky.urs.cz/item/CS_URS_2023_01/766660411"/>
    <hyperlink ref="F1076" r:id="rId194" display="https://podminky.urs.cz/item/CS_URS_2023_01/766660728"/>
    <hyperlink ref="F1085" r:id="rId195" display="https://podminky.urs.cz/item/CS_URS_2023_01/766660729"/>
    <hyperlink ref="F1090" r:id="rId196" display="https://podminky.urs.cz/item/CS_URS_2023_01/766660730"/>
    <hyperlink ref="F1099" r:id="rId197" display="https://podminky.urs.cz/item/CS_URS_2023_01/766811115"/>
    <hyperlink ref="F1102" r:id="rId198" display="https://podminky.urs.cz/item/CS_URS_2023_01/766811151"/>
    <hyperlink ref="F1105" r:id="rId199" display="https://podminky.urs.cz/item/CS_URS_2023_01/766811212"/>
    <hyperlink ref="F1108" r:id="rId200" display="https://podminky.urs.cz/item/CS_URS_2023_01/766811221"/>
    <hyperlink ref="F1111" r:id="rId201" display="https://podminky.urs.cz/item/CS_URS_2023_01/766811223"/>
    <hyperlink ref="F1114" r:id="rId202" display="https://podminky.urs.cz/item/CS_URS_2023_01/766811232"/>
    <hyperlink ref="F1117" r:id="rId203" display="https://podminky.urs.cz/item/CS_URS_2023_01/766811239"/>
    <hyperlink ref="F1120" r:id="rId204" display="https://podminky.urs.cz/item/CS_URS_2023_01/766811251"/>
    <hyperlink ref="F1123" r:id="rId205" display="https://podminky.urs.cz/item/CS_URS_2023_01/766811252"/>
    <hyperlink ref="F1126" r:id="rId206" display="https://podminky.urs.cz/item/CS_URS_2023_01/766811311"/>
    <hyperlink ref="F1129" r:id="rId207" display="https://podminky.urs.cz/item/CS_URS_2023_01/766811351"/>
    <hyperlink ref="F1132" r:id="rId208" display="https://podminky.urs.cz/item/CS_URS_2023_01/766811411"/>
    <hyperlink ref="F1135" r:id="rId209" display="https://podminky.urs.cz/item/CS_URS_2023_01/766811412"/>
    <hyperlink ref="F1138" r:id="rId210" display="https://podminky.urs.cz/item/CS_URS_2023_01/766811421"/>
    <hyperlink ref="F1141" r:id="rId211" display="https://podminky.urs.cz/item/CS_URS_2023_01/766811461"/>
    <hyperlink ref="F1153" r:id="rId212" display="https://podminky.urs.cz/item/CS_URS_2023_01/998766102"/>
    <hyperlink ref="F1156" r:id="rId213" display="https://podminky.urs.cz/item/CS_URS_2023_01/998766181"/>
    <hyperlink ref="F1160" r:id="rId214" display="https://podminky.urs.cz/item/CS_URS_2023_01/642945111"/>
    <hyperlink ref="F1167" r:id="rId215" display="https://podminky.urs.cz/item/CS_URS_2023_01/767163121"/>
    <hyperlink ref="F1172" r:id="rId216" display="https://podminky.urs.cz/item/CS_URS_2023_01/767646510"/>
    <hyperlink ref="F1178" r:id="rId217" display="https://podminky.urs.cz/item/CS_URS_2023_01/998767102"/>
    <hyperlink ref="F1181" r:id="rId218" display="https://podminky.urs.cz/item/CS_URS_2023_01/998767181"/>
    <hyperlink ref="F1185" r:id="rId219" display="https://podminky.urs.cz/item/CS_URS_2023_01/771111011"/>
    <hyperlink ref="F1188" r:id="rId220" display="https://podminky.urs.cz/item/CS_URS_2023_01/771574112"/>
    <hyperlink ref="F1196" r:id="rId221" display="https://podminky.urs.cz/item/CS_URS_2023_01/771121011"/>
    <hyperlink ref="F1199" r:id="rId222" display="https://podminky.urs.cz/item/CS_URS_2023_01/771577111"/>
    <hyperlink ref="F1203" r:id="rId223" display="https://podminky.urs.cz/item/CS_URS_2023_01/771591115"/>
    <hyperlink ref="F1212" r:id="rId224" display="https://podminky.urs.cz/item/CS_URS_2023_01/998771102"/>
    <hyperlink ref="F1215" r:id="rId225" display="https://podminky.urs.cz/item/CS_URS_2023_01/998771181"/>
    <hyperlink ref="F1219" r:id="rId226" display="https://podminky.urs.cz/item/CS_URS_2023_01/776111112"/>
    <hyperlink ref="F1224" r:id="rId227" display="https://podminky.urs.cz/item/CS_URS_2023_01/776111116"/>
    <hyperlink ref="F1227" r:id="rId228" display="https://podminky.urs.cz/item/CS_URS_2023_01/776111311"/>
    <hyperlink ref="F1230" r:id="rId229" display="https://podminky.urs.cz/item/CS_URS_2023_01/776121112"/>
    <hyperlink ref="F1233" r:id="rId230" display="https://podminky.urs.cz/item/CS_URS_2023_01/776141112"/>
    <hyperlink ref="F1236" r:id="rId231" display="https://podminky.urs.cz/item/CS_URS_2023_01/776231111"/>
    <hyperlink ref="F1241" r:id="rId232" display="https://podminky.urs.cz/item/CS_URS_2023_01/776421111"/>
    <hyperlink ref="F1246" r:id="rId233" display="https://podminky.urs.cz/item/CS_URS_2023_01/998776102"/>
    <hyperlink ref="F1249" r:id="rId234" display="https://podminky.urs.cz/item/CS_URS_2023_01/998776181"/>
    <hyperlink ref="F1253" r:id="rId235" display="https://podminky.urs.cz/item/CS_URS_2023_01/781121011"/>
    <hyperlink ref="F1259" r:id="rId236" display="https://podminky.urs.cz/item/CS_URS_2023_01/781474114"/>
    <hyperlink ref="F1265" r:id="rId237" display="https://podminky.urs.cz/item/CS_URS_2023_01/781491011"/>
    <hyperlink ref="F1272" r:id="rId238" display="https://podminky.urs.cz/item/CS_URS_2023_01/998781102"/>
    <hyperlink ref="F1275" r:id="rId239" display="https://podminky.urs.cz/item/CS_URS_2023_01/998781181"/>
    <hyperlink ref="F1279" r:id="rId240" display="https://podminky.urs.cz/item/CS_URS_2023_01/783000225"/>
    <hyperlink ref="F1283" r:id="rId241" display="https://podminky.urs.cz/item/CS_URS_2022_01/783101201"/>
    <hyperlink ref="F1288" r:id="rId242" display="https://podminky.urs.cz/item/CS_URS_2023_01/783101403"/>
    <hyperlink ref="F1291" r:id="rId243" display="https://podminky.urs.cz/item/CS_URS_2023_01/783106801"/>
    <hyperlink ref="F1296" r:id="rId244" display="https://podminky.urs.cz/item/CS_URS_2023_01/783106805"/>
    <hyperlink ref="F1300" r:id="rId245" display="https://podminky.urs.cz/item/CS_URS_2023_01/783113101"/>
    <hyperlink ref="F1303" r:id="rId246" display="https://podminky.urs.cz/item/CS_URS_2023_01/783114101"/>
    <hyperlink ref="F1306" r:id="rId247" display="https://podminky.urs.cz/item/CS_URS_2023_01/783117101"/>
    <hyperlink ref="F1309" r:id="rId248" display="https://podminky.urs.cz/item/CS_URS_2022_01/783118211"/>
    <hyperlink ref="F1312" r:id="rId249" display="https://podminky.urs.cz/item/CS_URS_2023_01/783132111"/>
    <hyperlink ref="F1315" r:id="rId250" display="https://podminky.urs.cz/item/CS_URS_2023_01/783117101"/>
    <hyperlink ref="F1319" r:id="rId251" display="https://podminky.urs.cz/item/CS_URS_2023_01/783301313"/>
    <hyperlink ref="F1323" r:id="rId252" display="https://podminky.urs.cz/item/CS_URS_2023_01/783301401"/>
    <hyperlink ref="F1329" r:id="rId253" display="https://podminky.urs.cz/item/CS_URS_2023_01/783306801"/>
    <hyperlink ref="F1332" r:id="rId254" display="https://podminky.urs.cz/item/CS_URS_2023_01/783314101"/>
    <hyperlink ref="F1335" r:id="rId255" display="https://podminky.urs.cz/item/CS_URS_2023_01/783315101"/>
    <hyperlink ref="F1342" r:id="rId256" display="https://podminky.urs.cz/item/CS_URS_2023_01/783317101"/>
    <hyperlink ref="F1345" r:id="rId257" display="https://podminky.urs.cz/item/CS_URS_2023_01/783606841"/>
    <hyperlink ref="F1348" r:id="rId258" display="https://podminky.urs.cz/item/CS_URS_2023_01/783615551"/>
    <hyperlink ref="F1351" r:id="rId259" display="https://podminky.urs.cz/item/CS_URS_2023_01/783617601"/>
    <hyperlink ref="F1354" r:id="rId260" display="https://podminky.urs.cz/item/CS_URS_2023_01/783806811"/>
    <hyperlink ref="F1361" r:id="rId261" display="https://podminky.urs.cz/item/CS_URS_2023_01/783823131"/>
    <hyperlink ref="F1364" r:id="rId262" display="https://podminky.urs.cz/item/CS_URS_2023_01/783827421"/>
    <hyperlink ref="F1368" r:id="rId263" display="https://podminky.urs.cz/item/CS_URS_2022_01/784111041"/>
    <hyperlink ref="F1373" r:id="rId264" display="https://podminky.urs.cz/item/CS_URS_2022_01/784111047"/>
    <hyperlink ref="F1377" r:id="rId265" display="https://podminky.urs.cz/item/CS_URS_2023_01/784121001"/>
    <hyperlink ref="F1382" r:id="rId266" display="https://podminky.urs.cz/item/CS_URS_2023_01/784121007"/>
    <hyperlink ref="F1387" r:id="rId267" display="https://podminky.urs.cz/item/CS_URS_2023_01/784181001"/>
    <hyperlink ref="F1392" r:id="rId268" display="https://podminky.urs.cz/item/CS_URS_2023_01/784181007"/>
    <hyperlink ref="F1396" r:id="rId269" display="https://podminky.urs.cz/item/CS_URS_2023_01/784221101"/>
    <hyperlink ref="F1402" r:id="rId270" display="https://podminky.urs.cz/item/CS_URS_2023_01/784221107"/>
    <hyperlink ref="F1406" r:id="rId271" display="https://podminky.urs.cz/item/CS_URS_2023_01/784221153"/>
    <hyperlink ref="F1499" r:id="rId272" display="https://podminky.urs.cz/item/CS_URS_2023_01/033103000"/>
    <hyperlink ref="F1502" r:id="rId273" display="https://podminky.urs.cz/item/CS_URS_2023_01/033203000"/>
    <hyperlink ref="F1506" r:id="rId274" display="https://podminky.urs.cz/item/CS_URS_2023_01/075503000"/>
    <hyperlink ref="F1510" r:id="rId275" display="https://podminky.urs.cz/item/CS_URS_2023_01/091404000"/>
    <hyperlink ref="F1513" r:id="rId276" display="https://podminky.urs.cz/item/CS_URS_2023_01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 Zdeněk</dc:creator>
  <cp:keywords/>
  <dc:description/>
  <cp:lastModifiedBy>Pospíšil Zdeněk</cp:lastModifiedBy>
  <dcterms:created xsi:type="dcterms:W3CDTF">2023-04-05T10:20:39Z</dcterms:created>
  <dcterms:modified xsi:type="dcterms:W3CDTF">2023-04-05T10:21:05Z</dcterms:modified>
  <cp:category/>
  <cp:version/>
  <cp:contentType/>
  <cp:contentStatus/>
</cp:coreProperties>
</file>