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A - úsek 1 bez VRN pro VZ" sheetId="2" r:id="rId2"/>
    <sheet name="02A.1 - úsek 2 bez VRN pr..." sheetId="3" r:id="rId3"/>
    <sheet name="12 - VRN úsek 1 + 2 pro VZ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'01A - úsek 1 bez VRN pro VZ'!$C$94:$K$480</definedName>
    <definedName name="_xlnm.Print_Area" localSheetId="1">'01A - úsek 1 bez VRN pro VZ'!$C$4:$J$39,'01A - úsek 1 bez VRN pro VZ'!$C$45:$J$76,'01A - úsek 1 bez VRN pro VZ'!$C$82:$K$480</definedName>
    <definedName name="_xlnm._FilterDatabase" localSheetId="2" hidden="1">'02A.1 - úsek 2 bez VRN pr...'!$C$94:$K$409</definedName>
    <definedName name="_xlnm.Print_Area" localSheetId="2">'02A.1 - úsek 2 bez VRN pr...'!$C$4:$J$39,'02A.1 - úsek 2 bez VRN pr...'!$C$45:$J$76,'02A.1 - úsek 2 bez VRN pr...'!$C$82:$K$409</definedName>
    <definedName name="_xlnm._FilterDatabase" localSheetId="3" hidden="1">'12 - VRN úsek 1 + 2 pro VZ'!$C$84:$K$120</definedName>
    <definedName name="_xlnm.Print_Area" localSheetId="3">'12 - VRN úsek 1 + 2 pro VZ'!$C$4:$J$39,'12 - VRN úsek 1 + 2 pro VZ'!$C$45:$J$66,'12 - VRN úsek 1 + 2 pro VZ'!$C$72:$K$120</definedName>
    <definedName name="_xlnm.Print_Area" localSheetId="4">'Seznam figur'!$C$4:$G$99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'01A - úsek 1 bez VRN pro VZ'!$94:$94</definedName>
    <definedName name="_xlnm.Print_Titles" localSheetId="2">'02A.1 - úsek 2 bez VRN pr...'!$94:$94</definedName>
    <definedName name="_xlnm.Print_Titles" localSheetId="3">'12 - VRN úsek 1 + 2 pro VZ'!$84:$84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<sst xmlns="http://schemas.openxmlformats.org/spreadsheetml/2006/main" count="7220" uniqueCount="1123">
  <si>
    <t>Export Komplet</t>
  </si>
  <si>
    <t>VZ</t>
  </si>
  <si>
    <t>2.0</t>
  </si>
  <si>
    <t>ZAMOK</t>
  </si>
  <si>
    <t>False</t>
  </si>
  <si>
    <t>{be69351a-8338-49b0-a671-70ece337976a}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</si>
  <si>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</si>
  <si>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</si>
  <si>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</si>
  <si>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</si>
  <si>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</si>
  <si>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</si>
  <si>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</si>
  <si>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</si>
  <si>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2223P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</si>
  <si>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</si>
  <si>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</si>
  <si>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městského opevnění Krajinka</t>
  </si>
  <si>
    <t>KSO:</t>
  </si>
  <si>
    <t/>
  </si>
  <si>
    <t>CC-CZ:</t>
  </si>
  <si>
    <t>Místo:</t>
  </si>
  <si>
    <t>Cheb</t>
  </si>
  <si>
    <t>Datum:</t>
  </si>
  <si>
    <t>24. 11. 2022</t>
  </si>
  <si>
    <t>Zadavatel:</t>
  </si>
  <si>
    <t>IČ:</t>
  </si>
  <si>
    <t>město Cheb</t>
  </si>
  <si>
    <t>DIČ:</t>
  </si>
  <si>
    <t>Uchazeč:</t>
  </si>
  <si>
    <t>Vyplň údaj</t>
  </si>
  <si>
    <t>Projektant:</t>
  </si>
  <si>
    <t>Ing. arch. Tomáš Šantavý</t>
  </si>
  <si>
    <t>Zpracovatel: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</si>
  <si>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</si>
  <si>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</si>
  <si>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</si>
  <si>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</si>
  <si>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</si>
  <si>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</si>
  <si>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</si>
  <si>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</si>
  <si>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</si>
  <si>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</si>
  <si>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</si>
  <si>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</si>
  <si>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</si>
  <si>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</si>
  <si>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</si>
  <si>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</si>
  <si>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</si>
  <si>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</si>
  <si>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</si>
  <si>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</si>
  <si>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</si>
  <si>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</si>
  <si>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</si>
  <si>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</si>
  <si>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</si>
  <si>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</si>
  <si>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</si>
  <si>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</si>
  <si>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</si>
  <si>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</si>
  <si>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</si>
  <si>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</si>
  <si>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</si>
  <si>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</si>
  <si>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</si>
  <si>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</si>
  <si>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</si>
  <si>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</si>
  <si>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</si>
  <si>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</si>
  <si>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</si>
  <si>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</si>
  <si>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</si>
  <si>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01A</t>
  </si>
  <si>
    <t>úsek 1 bez VRN pro VZ</t>
  </si>
  <si>
    <t>STA</t>
  </si>
  <si>
    <t>1</t>
  </si>
  <si>
    <t>{2a33048d-9cb4-413d-8b8d-9130fe907091}</t>
  </si>
  <si>
    <t>801 47 12</t>
  </si>
  <si>
    <t>2</t>
  </si>
  <si>
    <t>02A.1</t>
  </si>
  <si>
    <t>úsek 2 bez VRN pro VZ</t>
  </si>
  <si>
    <t>{8786dd28-8bc3-42aa-84c4-9900e2f94c61}</t>
  </si>
  <si>
    <t>12</t>
  </si>
  <si>
    <t>VRN úsek 1 + 2 pro VZ</t>
  </si>
  <si>
    <t>{f31c529c-2cd2-4e18-bced-5f27b1d52199}</t>
  </si>
  <si>
    <t>usek_1_plocha</t>
  </si>
  <si>
    <t>úsek 1 - celková plocha zdiva stěny</t>
  </si>
  <si>
    <t>m2</t>
  </si>
  <si>
    <t>274,25525</t>
  </si>
  <si>
    <t>3</t>
  </si>
  <si>
    <t>KRYCÍ LIST SOUPISU PRACÍ</t>
  </si>
  <si>
    <t>Objekt:</t>
  </si>
  <si>
    <t>01A - úsek 1 bez VRN pro VZ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</si>
  <si>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</si>
  <si>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</si>
  <si>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</si>
  <si>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</si>
  <si>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</si>
  <si>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</si>
  <si>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</si>
  <si>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</si>
  <si>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</si>
  <si>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</si>
  <si>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</si>
  <si>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</si>
  <si>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</si>
  <si>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98 - Demolice a sanace</t>
  </si>
  <si>
    <t xml:space="preserve">    997 - Přesun sutě</t>
  </si>
  <si>
    <t xml:space="preserve">    998 - Přesun hmot</t>
  </si>
  <si>
    <t>PSV - PSV</t>
  </si>
  <si>
    <t xml:space="preserve">    767 - Konstrukce zámečnické</t>
  </si>
  <si>
    <t xml:space="preserve">    783 - Dokončovací práce - nátěry</t>
  </si>
  <si>
    <t xml:space="preserve">    799 - Kamenické prvky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</si>
  <si>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</si>
  <si>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</si>
  <si>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</si>
  <si>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</si>
  <si>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</si>
  <si>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</si>
  <si>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</si>
  <si>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</si>
  <si>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</si>
  <si>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</si>
  <si>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</si>
  <si>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</si>
  <si>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</si>
  <si>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</si>
  <si>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</si>
  <si>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</si>
  <si>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</si>
  <si>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6</t>
  </si>
  <si>
    <t>K</t>
  </si>
  <si>
    <t>113105111</t>
  </si>
  <si>
    <t>Rozebrání dlažeb z lomového kamene kladených na sucho</t>
  </si>
  <si>
    <t>CS ÚRS 2022 02</t>
  </si>
  <si>
    <t>4</t>
  </si>
  <si>
    <t>-2077141117</t>
  </si>
  <si>
    <t>PP</t>
  </si>
  <si>
    <t>Rozebrání dlažeb z lomového kamene s přemístěním hmot na skládku na vzdálenost do 3 m nebo s naložením na dopravní prostředek, kladených na sucho</t>
  </si>
  <si>
    <t>Online PSC</t>
  </si>
  <si>
    <t>https://podminky.urs.cz/item/CS_URS_2022_02/113105111</t>
  </si>
  <si>
    <t>VV</t>
  </si>
  <si>
    <t>úsek 1</t>
  </si>
  <si>
    <t>0,3*(2,4+2,25) "podél schodiště u stěny - podesty</t>
  </si>
  <si>
    <t>7</t>
  </si>
  <si>
    <t>113106122</t>
  </si>
  <si>
    <t>Rozebrání dlažeb z kamenných dlaždic komunikací pro pěší ručně</t>
  </si>
  <si>
    <t>-1957275628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</si>
  <si>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</si>
  <si>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https://podminky.urs.cz/item/CS_URS_2022_02/113106122</t>
  </si>
  <si>
    <t>0,2*(2*3,5+2,1) "podél schodiště u stěny</t>
  </si>
  <si>
    <t>9</t>
  </si>
  <si>
    <t>122211101</t>
  </si>
  <si>
    <t>Odkopávky a prokopávky v hornině třídy těžitelnosti I, skupiny 3 ručně</t>
  </si>
  <si>
    <t>m3</t>
  </si>
  <si>
    <t>184087862</t>
  </si>
  <si>
    <t>Odkopávky a prokopávky ručně zapažené i nezapažené v hornině třídy těžitelnosti I skupiny 3</t>
  </si>
  <si>
    <t>https://podminky.urs.cz/item/CS_URS_2022_02/122211101</t>
  </si>
  <si>
    <t>0,5*0,2*(4,8+2,4+2,25+4,55+2*3,5+2,2-1,45) "odkop před patou zdi v celé délce š. 50 cm, hl. 20 cm</t>
  </si>
  <si>
    <t>0,5*0,3*21,3 "odkop pro novou vyzdívku pod korunou zdi</t>
  </si>
  <si>
    <t>11</t>
  </si>
  <si>
    <t>133212811</t>
  </si>
  <si>
    <t>Hloubení nezapažených šachet v hornině třídy těžitelnosti I skupiny 3 plocha výkopu do 4 m2 ručně</t>
  </si>
  <si>
    <t>197800486</t>
  </si>
  <si>
    <t>Hloubení nezapažených šachet ručně v horninách třídy těžitelnosti I skupiny 3, půdorysná plocha výkopu do 4 m2</t>
  </si>
  <si>
    <t>https://podminky.urs.cz/item/CS_URS_2022_02/133212811</t>
  </si>
  <si>
    <t>1,0*1,0*1,5 "sonda pro kontrolu funkce chrliče</t>
  </si>
  <si>
    <t>0,9*0,9*1,0 "sonda u paty zdi</t>
  </si>
  <si>
    <t>139711111</t>
  </si>
  <si>
    <t>Vykopávky v uzavřených prostorech v hornině třídy těžitelnosti I skupiny 1 až 3 ručně</t>
  </si>
  <si>
    <t>-412122161</t>
  </si>
  <si>
    <t>Vykopávka v uzavřených prostorech ručně v hornině třídy těžitelnosti I skupiny 1 až 3</t>
  </si>
  <si>
    <t>https://podminky.urs.cz/item/CS_URS_2022_02/139711111</t>
  </si>
  <si>
    <t>odkop pro nový kamenný sokl</t>
  </si>
  <si>
    <t>0,8*0,8*(4,8+2,4+2,25+4,55+2*3,5+2,2-1,45) "kamenný sokl</t>
  </si>
  <si>
    <t>-4,568 "vybourání zdiva</t>
  </si>
  <si>
    <t>162211311</t>
  </si>
  <si>
    <t>Vodorovné přemístění výkopku z horniny třídy těžitelnosti I skupiny 1 až 3 stavebním kolečkem do 10 m</t>
  </si>
  <si>
    <t>-572837420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</si>
  <si>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</si>
  <si>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https://podminky.urs.cz/item/CS_URS_2022_02/162211311</t>
  </si>
  <si>
    <t>3,195 "odkop pro novou vyzdívku pod korunou zdi</t>
  </si>
  <si>
    <t>9,352 "odkop pro nový kamenný sokl</t>
  </si>
  <si>
    <t>22</t>
  </si>
  <si>
    <t>162211319</t>
  </si>
  <si>
    <t>Příplatek k vodorovnému přemístění výkopku z horniny třídy těžitelnosti I skupiny 1 až 3 stavebním kolečkem za každých dalších 10 m</t>
  </si>
  <si>
    <t>947006379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</si>
  <si>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</si>
  <si>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https://podminky.urs.cz/item/CS_URS_2022_02/162211319</t>
  </si>
  <si>
    <t>23</t>
  </si>
  <si>
    <t>162751113</t>
  </si>
  <si>
    <t>Vodorovné přemístění přes 5 000 do 6000 m výkopku/sypaniny z horniny třídy těžitelnosti I skupiny 1 až 3</t>
  </si>
  <si>
    <t>-747294182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</si>
  <si>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</si>
  <si>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https://podminky.urs.cz/item/CS_URS_2022_02/162751113</t>
  </si>
  <si>
    <t>24</t>
  </si>
  <si>
    <t>167151101</t>
  </si>
  <si>
    <t>Nakládání výkopku z hornin třídy těžitelnosti I skupiny 1 až 3 do 100 m3</t>
  </si>
  <si>
    <t>-285315766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</si>
  <si>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</si>
  <si>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</si>
  <si>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25</t>
  </si>
  <si>
    <t>171201231</t>
  </si>
  <si>
    <t>Poplatek za uložení zeminy a kamení na recyklační skládce (skládkovné) kód odpadu 17 05 04</t>
  </si>
  <si>
    <t>t</t>
  </si>
  <si>
    <t>1999383938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</si>
  <si>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</si>
  <si>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</si>
  <si>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 xml:space="preserve">3,195+9,352 </t>
  </si>
  <si>
    <t>12,547*1,9 'Přepočtené koeficientem množství</t>
  </si>
  <si>
    <t>27</t>
  </si>
  <si>
    <t>174111101</t>
  </si>
  <si>
    <t>Zásyp jam, šachet rýh nebo kolem objektů sypaninou se zhutněním ručně</t>
  </si>
  <si>
    <t>-1184240568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</si>
  <si>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</si>
  <si>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</si>
  <si>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32</t>
  </si>
  <si>
    <t>181111121</t>
  </si>
  <si>
    <t>Plošná úprava terénu do 500 m2 zemina skupiny 1 až 4 nerovnosti přes 100 do 150 mm v rovinně a svahu do 1:5</t>
  </si>
  <si>
    <t>-1348118339</t>
  </si>
  <si>
    <t>Plošná úprava terénu v zemině skupiny 1 až 4 s urovnáním povrchu bez doplnění ornice souvislé plochy do 500 m2 při nerovnostech terénu přes 100 do 150 mm v rovině nebo na svahu do 1:5</t>
  </si>
  <si>
    <t>https://podminky.urs.cz/item/CS_URS_2022_02/181111121</t>
  </si>
  <si>
    <t xml:space="preserve">0,5*21,3 "podél koruny zdi </t>
  </si>
  <si>
    <t>3,0*(4,8+4,6) "mlatová cesta u paty zdi</t>
  </si>
  <si>
    <t>2,5*30 "mlatová cesta - komunikační trasa Krajinka</t>
  </si>
  <si>
    <t>44</t>
  </si>
  <si>
    <t>184813511</t>
  </si>
  <si>
    <t>Chemické odplevelení před založením kultury postřikem na široko v rovině a svahu do 1:5 ručně</t>
  </si>
  <si>
    <t>-1347020508</t>
  </si>
  <si>
    <t>Chemické odplevelení půdy před založením kultury, trávníku nebo zpevněných ploch ručně o jakékoli výměře postřikem na široko v rovině nebo na svahu do 1:5</t>
  </si>
  <si>
    <t>https://podminky.urs.cz/item/CS_URS_2022_02/184813511</t>
  </si>
  <si>
    <t xml:space="preserve">3,0*(4,8+4,6) "mlatová cesta u paty zdi </t>
  </si>
  <si>
    <t>Zakládání</t>
  </si>
  <si>
    <t>124</t>
  </si>
  <si>
    <t>274211492</t>
  </si>
  <si>
    <t>Příplatek k základovým pásům z lomového kamene za jednostranné lícování zdiva</t>
  </si>
  <si>
    <t>1498290297</t>
  </si>
  <si>
    <t>Zdivo základových pásů z lomového kamene Příplatek k cenám za lícování zdiva jednostranné</t>
  </si>
  <si>
    <t>https://podminky.urs.cz/item/CS_URS_2022_02/274211492</t>
  </si>
  <si>
    <t>0,6*0,6*(4,8+2,4+2,25+4,55+2*3,5+2,2-1,45) "kamenný sokl</t>
  </si>
  <si>
    <t>125</t>
  </si>
  <si>
    <t>279212513</t>
  </si>
  <si>
    <t>Postupná podezdívka základového zdiva z pravidelných kamenů na MC</t>
  </si>
  <si>
    <t>-394575786</t>
  </si>
  <si>
    <t>Postupná podezdívka základového zdiva jakékoliv tloušťky, bez výkopu a zapažení na maltu cementovou kameny pravidelnými (na vazbu)</t>
  </si>
  <si>
    <t>https://podminky.urs.cz/item/CS_URS_2022_02/279212513</t>
  </si>
  <si>
    <t>Svislé a kompletní konstrukce</t>
  </si>
  <si>
    <t>126</t>
  </si>
  <si>
    <t>310901113</t>
  </si>
  <si>
    <t>Úprava líce režného zdiva prováděného bez lišt bez spárování</t>
  </si>
  <si>
    <t>892422076</t>
  </si>
  <si>
    <t>Úprava líce při zdění režného zdiva bez spárování jakékoliv vazby, popř. předlohy, prováděná volně bez lišt (např. do šňůry)</t>
  </si>
  <si>
    <t>https://podminky.urs.cz/item/CS_URS_2022_02/310901113</t>
  </si>
  <si>
    <t>2*21,9*0,3 "podezdívka koruny zdi - 4 vrstvy</t>
  </si>
  <si>
    <t>128</t>
  </si>
  <si>
    <t>311231157-1</t>
  </si>
  <si>
    <t>Zdivo nosné režné z cihel dl 290 mm do aktivované malty</t>
  </si>
  <si>
    <t>-1892186825</t>
  </si>
  <si>
    <t>P</t>
  </si>
  <si>
    <t>Poznámka k položce:
 - bez dodávky cihel</t>
  </si>
  <si>
    <t>21,9*0,3*0,55 "podezdívka koruny zdi - 4 vrstvy</t>
  </si>
  <si>
    <t>129</t>
  </si>
  <si>
    <t>M</t>
  </si>
  <si>
    <t>596100200-1</t>
  </si>
  <si>
    <t>cihla pálená plná 290x140x65mm dle předepsaných parametrů</t>
  </si>
  <si>
    <t>kus</t>
  </si>
  <si>
    <t>8</t>
  </si>
  <si>
    <t>127299918</t>
  </si>
  <si>
    <t>3,614*305-0,27 "podezdívka koruny zdi - 4 vrstvy</t>
  </si>
  <si>
    <t>5</t>
  </si>
  <si>
    <t>Komunikace pozemní</t>
  </si>
  <si>
    <t>132</t>
  </si>
  <si>
    <t>564831011</t>
  </si>
  <si>
    <t>Podklad ze štěrkodrtě ŠD plochy do 100 m2 tl 100 mm</t>
  </si>
  <si>
    <t>1052835403</t>
  </si>
  <si>
    <t>Podklad ze štěrkodrti ŠD s rozprostřením a zhutněním plochy jednotlivě do 100 m2, po zhutnění tl. 100 mm</t>
  </si>
  <si>
    <t>https://podminky.urs.cz/item/CS_URS_2022_02/564831011</t>
  </si>
  <si>
    <t>133</t>
  </si>
  <si>
    <t>571907114-1</t>
  </si>
  <si>
    <t>Posyp krytu kamenivem drceným nebo těženým přes 45 do 50 kg/m2 - dopnění mlatových cest štěrkopískem do tl. 30mm</t>
  </si>
  <si>
    <t>-1533650772</t>
  </si>
  <si>
    <t>5,0*20 "Šance komunikace</t>
  </si>
  <si>
    <t>134</t>
  </si>
  <si>
    <t>591211111</t>
  </si>
  <si>
    <t>Kladení dlažby z kostek drobných z kamene do lože z kameniva těženého tl 50 mm</t>
  </si>
  <si>
    <t>-1210305666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</si>
  <si>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</si>
  <si>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https://podminky.urs.cz/item/CS_URS_2022_02/591211111</t>
  </si>
  <si>
    <t>Poznámka k položce:
použití vybouraných kostek</t>
  </si>
  <si>
    <t>135</t>
  </si>
  <si>
    <t>594111114</t>
  </si>
  <si>
    <t>Kladení štětové dlažby z lomového kamene s provedením lože z kameniva těženého</t>
  </si>
  <si>
    <t>1566409581</t>
  </si>
  <si>
    <t>Kladení dlažby z lomového kamene lomařsky upraveného v ploše vodorovné nebo ve sklonu svisle (štětová dlažba) s vyklínováním spár, s provedením lože tl. 50 mm z kameniva těženého</t>
  </si>
  <si>
    <t>https://podminky.urs.cz/item/CS_URS_2022_02/594111114</t>
  </si>
  <si>
    <t>Úpravy povrchů, podlahy a osazování výplní</t>
  </si>
  <si>
    <t>136</t>
  </si>
  <si>
    <t>619996117</t>
  </si>
  <si>
    <t>Ochrana podlahy obedněním z OSB desek</t>
  </si>
  <si>
    <t>-1625184265</t>
  </si>
  <si>
    <t>Ochrana stavebních konstrukcí a samostatných prvků včetně pozdějšího odstranění obedněním z OSB desek podlahy</t>
  </si>
  <si>
    <t>https://podminky.urs.cz/item/CS_URS_2022_02/619996117</t>
  </si>
  <si>
    <t>1,8*(0,3+0,15)*(11+10+7) "vnější schodiště</t>
  </si>
  <si>
    <t>(0,3+0,15)*1,5*5 "vstup</t>
  </si>
  <si>
    <t>138</t>
  </si>
  <si>
    <t>622631001</t>
  </si>
  <si>
    <t>Spárování spárovací maltou vnějších pohledových ploch stěn z cihel</t>
  </si>
  <si>
    <t>1829947390</t>
  </si>
  <si>
    <t>Spárování vnějších ploch pohledového zdiva z cihel, spárovací maltou stěn</t>
  </si>
  <si>
    <t>https://podminky.urs.cz/item/CS_URS_2022_02/622631001</t>
  </si>
  <si>
    <t>2*1,2*1,85+1,0*1,5 "ostění vstupu vč. klenby</t>
  </si>
  <si>
    <t>-(11,4*(2,8+2,85)/2+1,6*(2,85+1,5)/2+2,2*(1,5+0,7)/2+1,1*0,7) "kamenné zdivo</t>
  </si>
  <si>
    <t>21,9*0,3 "podezdívka koruny zdi - 4 vrstvy  vnitřní část nad terénem</t>
  </si>
  <si>
    <t>-21,9*0,4 "kamenný sokl</t>
  </si>
  <si>
    <t>139</t>
  </si>
  <si>
    <t>622631011</t>
  </si>
  <si>
    <t>Spárování spárovací maltou vnějších pohledových ploch stěn z tvárnic nebo kamene</t>
  </si>
  <si>
    <t>-1889466354</t>
  </si>
  <si>
    <t>Spárování vnějších ploch pohledového zdiva z tvárnic nebo kamene, spárovací maltou stěn</t>
  </si>
  <si>
    <t>https://podminky.urs.cz/item/CS_URS_2022_02/622631011</t>
  </si>
  <si>
    <t>0,6*(4,8+2,4+2,25+4,55+2*3,5+2,2-1,45) "kamenný sokl</t>
  </si>
  <si>
    <t>140</t>
  </si>
  <si>
    <t>628635411</t>
  </si>
  <si>
    <t>Oprava spár zdiva z lomového kamene maltou cementovou hl spár přes 30 do 70 mm</t>
  </si>
  <si>
    <t>17628409</t>
  </si>
  <si>
    <t>Oprava spár zdiva z lomového kamene upraveného maltou cementovou s vysekáním a vyčištěním spar s naložení suti na dopravní prostředek nebo s odklizením na hromady do vzdálenosti 50 m hloubky spár přes 30 do 70 mm</t>
  </si>
  <si>
    <t>https://podminky.urs.cz/item/CS_URS_2022_02/628635411</t>
  </si>
  <si>
    <t>0,2*(11,4*(2,8+2,85)/2+1,6*(2,85+1,5)/2+2,2*(1,5+0,7)/2+1,1*0,7) "kamenné zdivo 20% plochy</t>
  </si>
  <si>
    <t>141</t>
  </si>
  <si>
    <t>629991011</t>
  </si>
  <si>
    <t>Zakrytí výplní otvorů a svislých ploch fólií přilepenou lepící páskou</t>
  </si>
  <si>
    <t>1085392618</t>
  </si>
  <si>
    <t>Zakrytí vnějších ploch před znečištěním včetně pozdějšího odkrytí výplní otvorů a svislých ploch fólií přilepenou lepící páskou</t>
  </si>
  <si>
    <t>https://podminky.urs.cz/item/CS_URS_2022_02/629991011</t>
  </si>
  <si>
    <t>11,4*(2,8+2,85)/2+1,6*(2,85+1,5)/2+2,2*(1,5+0,7)/2+1,1*0,7+1,45*(1,5+0,15) "kamenné zdivo + schody vstupu</t>
  </si>
  <si>
    <t>0,6*(4,8+2,4+2,25+4,55+2*3,5+2,2-1,45) "nový kamenný sokl</t>
  </si>
  <si>
    <t>0,8 "chrlič</t>
  </si>
  <si>
    <t>142</t>
  </si>
  <si>
    <t>629995101</t>
  </si>
  <si>
    <t>Očištění vnějších ploch tlakovou vodou</t>
  </si>
  <si>
    <t>1914700794</t>
  </si>
  <si>
    <t>Očištění vnějších ploch tlakovou vodou omytím</t>
  </si>
  <si>
    <t>https://podminky.urs.cz/item/CS_URS_2022_02/629995101</t>
  </si>
  <si>
    <t>143</t>
  </si>
  <si>
    <t>632481215</t>
  </si>
  <si>
    <t>Separační vrstva z geotextilie</t>
  </si>
  <si>
    <t>-1651022122</t>
  </si>
  <si>
    <t>Separační vrstva k oddělení podlahových vrstev z geotextilie</t>
  </si>
  <si>
    <t>https://podminky.urs.cz/item/CS_URS_2022_02/632481215</t>
  </si>
  <si>
    <t>94</t>
  </si>
  <si>
    <t>Lešení a stavební výtahy</t>
  </si>
  <si>
    <t>144</t>
  </si>
  <si>
    <t>943121111</t>
  </si>
  <si>
    <t>Montáž lešení prostorového trubkového těžkého bez podlah zatížení tř. 4 do 300 kg/m2 v do 20 m</t>
  </si>
  <si>
    <t>-1682177854</t>
  </si>
  <si>
    <t>Montáž lešení prostorového trubkového těžkého pracovního nebo podpěrného bez podlah s provozním zatížením tř. 4 od 200 do 300 kg/m2, výšky do 20 m</t>
  </si>
  <si>
    <t>https://podminky.urs.cz/item/CS_URS_2022_02/943121111</t>
  </si>
  <si>
    <t xml:space="preserve">2,0*(usek_1_plocha+(0,45+0,3)/2*12,2+(1,3+0,6)/2*10,2+0,85/2*14,55) </t>
  </si>
  <si>
    <t>145</t>
  </si>
  <si>
    <t>943121211</t>
  </si>
  <si>
    <t>Příplatek k lešení prostorovému trubkovému těžkému bez podlah tř.4 v 20 m za první a ZKD den použití</t>
  </si>
  <si>
    <t>755547193</t>
  </si>
  <si>
    <t>Montáž lešení prostorového trubkového těžkého pracovního nebo podpěrného bez podlah Příplatek za první a každý další den použití lešení k ceně -1111</t>
  </si>
  <si>
    <t>https://podminky.urs.cz/item/CS_URS_2022_02/943121211</t>
  </si>
  <si>
    <t>589,408*120 'Přepočtené koeficientem množství</t>
  </si>
  <si>
    <t>146</t>
  </si>
  <si>
    <t>943121811</t>
  </si>
  <si>
    <t>Demontáž lešení prostorového trubkového těžkého bez podlah zatížení tř. 4 do 300 kg/m2 v přes 10 do 20 m</t>
  </si>
  <si>
    <t>-196652582</t>
  </si>
  <si>
    <t>Demontáž lešení prostorového trubkového těžkého pracovního nebo podpěrného bez podlah s provozním zatížením tř. 4 od 200 do 300 kg/m2, výšky do 20 m</t>
  </si>
  <si>
    <t>https://podminky.urs.cz/item/CS_URS_2022_02/943121811</t>
  </si>
  <si>
    <t>147</t>
  </si>
  <si>
    <t>944511111</t>
  </si>
  <si>
    <t>Montáž ochranné sítě z textilie z umělých vláken</t>
  </si>
  <si>
    <t>1612845744</t>
  </si>
  <si>
    <t>Montáž ochranné sítě zavěšené na konstrukci lešení z textilie z umělých vláken</t>
  </si>
  <si>
    <t>https://podminky.urs.cz/item/CS_URS_2022_02/944511111</t>
  </si>
  <si>
    <t>usek_1_plocha+(0,45+0,3)/2*12,2+(1,3+0,6)/2*10,2+0,85/2*14,55 "úsek 1</t>
  </si>
  <si>
    <t>148</t>
  </si>
  <si>
    <t>944511211</t>
  </si>
  <si>
    <t>Příplatek k ochranné síti za první a ZKD den použití</t>
  </si>
  <si>
    <t>1693133034</t>
  </si>
  <si>
    <t>Montáž ochranné sítě Příplatek za první a každý další den použití sítě k ceně -1111</t>
  </si>
  <si>
    <t>https://podminky.urs.cz/item/CS_URS_2022_02/944511211</t>
  </si>
  <si>
    <t>294,704*120 'Přepočtené koeficientem množství</t>
  </si>
  <si>
    <t>149</t>
  </si>
  <si>
    <t>944511811</t>
  </si>
  <si>
    <t>Demontáž ochranné sítě z textilie z umělých vláken</t>
  </si>
  <si>
    <t>-743245460</t>
  </si>
  <si>
    <t>Demontáž ochranné sítě zavěšené na konstrukci lešení z textilie z umělých vláken</t>
  </si>
  <si>
    <t>https://podminky.urs.cz/item/CS_URS_2022_02/944511811</t>
  </si>
  <si>
    <t>297</t>
  </si>
  <si>
    <t>945001R</t>
  </si>
  <si>
    <t>Stavební výtah pro přepravu osob a nákladu - montáž, nájem a demontáž</t>
  </si>
  <si>
    <t>kpl</t>
  </si>
  <si>
    <t>-1101277669</t>
  </si>
  <si>
    <t>Poznámka k položce:
včetně pomocné konstrukce</t>
  </si>
  <si>
    <t>151</t>
  </si>
  <si>
    <t>949211112</t>
  </si>
  <si>
    <t>Montáž lešeňové podlahy s příčníky pro trubková lešení v přes 10 do 25 m</t>
  </si>
  <si>
    <t>-1287009069</t>
  </si>
  <si>
    <t>Montáž lešeňové podlahy pro trubková lešení z fošen, prken nebo dřevěných sbíjených lešeňových dílců s příčníky nebo podélníky, ve výšce přes 10 do 25 m</t>
  </si>
  <si>
    <t>https://podminky.urs.cz/item/CS_URS_2022_02/949211112</t>
  </si>
  <si>
    <t>(22,15+21,9)/2*2,0*6</t>
  </si>
  <si>
    <t>152</t>
  </si>
  <si>
    <t>949211211</t>
  </si>
  <si>
    <t>Příplatek k lešeňové podlaze s příčníky pro trubková lešení za první a ZKD den použití</t>
  </si>
  <si>
    <t>1751024035</t>
  </si>
  <si>
    <t>Montáž lešeňové podlahy pro trubková lešení Příplatek za první a každý další den použití lešení k ceně -1111 nebo -1112</t>
  </si>
  <si>
    <t>https://podminky.urs.cz/item/CS_URS_2022_02/949211211</t>
  </si>
  <si>
    <t>264,3*120 'Přepočtené koeficientem množství</t>
  </si>
  <si>
    <t>153</t>
  </si>
  <si>
    <t>949211812</t>
  </si>
  <si>
    <t>Demontáž lešeňové podlahy s příčníky pro trubková lešení v přes 10 do 25 m</t>
  </si>
  <si>
    <t>-457918759</t>
  </si>
  <si>
    <t>Demontáž lešeňové podlahy pro trubková lešení z fošen, prken nebo dřevěných sbíjených lešeňových dílců s příčníky nebo podélníky, ve výšce přes 10 do 25 m</t>
  </si>
  <si>
    <t>https://podminky.urs.cz/item/CS_URS_2022_02/949211812</t>
  </si>
  <si>
    <t>95</t>
  </si>
  <si>
    <t>Různé dokončovací konstrukce a práce pozemních staveb</t>
  </si>
  <si>
    <t>156</t>
  </si>
  <si>
    <t>953001R</t>
  </si>
  <si>
    <t>Podpěrná konstrukce kamenných prvků - montáž a demontáž</t>
  </si>
  <si>
    <t>m</t>
  </si>
  <si>
    <t>130134880</t>
  </si>
  <si>
    <t xml:space="preserve">16,3 "podepření stávajícího kamenného zdiva </t>
  </si>
  <si>
    <t>157</t>
  </si>
  <si>
    <t>95394002R</t>
  </si>
  <si>
    <t>Kotvy mechanické M 20 dl 500 mm do betonu, ŽB nebo kamene s vyvrtáním otvoru a vyplněním maltou</t>
  </si>
  <si>
    <t>-837642549</t>
  </si>
  <si>
    <t>Kotvy mechanické M 20 dl 300 mm do betonu, ŽB nebo kamene s vyvrtáním otvoru a vyplněním maltou</t>
  </si>
  <si>
    <t>Poznámka k položce:
bez dodání kotev</t>
  </si>
  <si>
    <t xml:space="preserve">16,3/0,3+0,667 "podepření stávajícího kamenného zdiva </t>
  </si>
  <si>
    <t>158</t>
  </si>
  <si>
    <t>13021017</t>
  </si>
  <si>
    <t>tyč ocelová kruhová žebírková DIN 488 jakost B500B (10 505) výztuž do betonu D 20mm</t>
  </si>
  <si>
    <t>-244303074</t>
  </si>
  <si>
    <t xml:space="preserve">55*0,5*0,00246 "podepření stávajícího kamenného zdiva </t>
  </si>
  <si>
    <t>0,068*1,1 'Přepočtené koeficientem množství</t>
  </si>
  <si>
    <t>159</t>
  </si>
  <si>
    <t>953940021R</t>
  </si>
  <si>
    <t xml:space="preserve">Odstranění podpěrných kotev </t>
  </si>
  <si>
    <t>783292652</t>
  </si>
  <si>
    <t>160</t>
  </si>
  <si>
    <t>953945133</t>
  </si>
  <si>
    <t>Kotvy mechanické M 12 dl 185 mm pro střední zatížení do betonu, ŽB nebo kamene s vyvrtáním otvoru</t>
  </si>
  <si>
    <t>13940960</t>
  </si>
  <si>
    <t>Kotvy mechanické s vyvrtáním otvoru do betonu, železobetonu nebo tvrdého kamene pro střední zatížení průvlekové, velikost M 12, délka 185 mm</t>
  </si>
  <si>
    <t>https://podminky.urs.cz/item/CS_URS_2022_02/953945133</t>
  </si>
  <si>
    <t>6 "úsek 1 - mříž dveří</t>
  </si>
  <si>
    <t>96</t>
  </si>
  <si>
    <t>Bourání konstrukcí</t>
  </si>
  <si>
    <t>165</t>
  </si>
  <si>
    <t>962032231</t>
  </si>
  <si>
    <t>Bourání zdiva z cihel pálených nebo vápenopískových na MV nebo MVC přes 1 m3</t>
  </si>
  <si>
    <t>897417010</t>
  </si>
  <si>
    <t>Bourání zdiva nadzákladového z cihel nebo tvárnic z cihel pálených nebo vápenopískových, na maltu vápennou nebo vápenocementovou, objemu přes 1 m3</t>
  </si>
  <si>
    <t>https://podminky.urs.cz/item/CS_URS_2022_02/962032231</t>
  </si>
  <si>
    <t>167</t>
  </si>
  <si>
    <t>963051113</t>
  </si>
  <si>
    <t>Bourání ŽB stropů deskových tl přes 80 mm</t>
  </si>
  <si>
    <t>290887914</t>
  </si>
  <si>
    <t>Bourání železobetonových stropů deskových, tl. přes 80 mm</t>
  </si>
  <si>
    <t>https://podminky.urs.cz/item/CS_URS_2022_02/963051113</t>
  </si>
  <si>
    <t>21,3*0,15*0,65 "krycí deska koruny zdi</t>
  </si>
  <si>
    <t>172</t>
  </si>
  <si>
    <t>971024651</t>
  </si>
  <si>
    <t>Vybourání otvorů ve zdivu kamenném pl do 4 m2 na MV nebo MVC tl do 600 mm</t>
  </si>
  <si>
    <t>1635972026</t>
  </si>
  <si>
    <t>Vybourání otvorů ve zdivu základovém nebo nadzákladovém kamenném, smíšeném kamenném, na maltu vápennou nebo vápenocementovou, plochy do 4 m2, tl. do 600 mm</t>
  </si>
  <si>
    <t>https://podminky.urs.cz/item/CS_URS_2022_02/971024651</t>
  </si>
  <si>
    <t>0,7*0,3*(4,8+2,4+2,25+4,55+2*3,5+2,2-1,45) "nový kamenný sokl vnitřní zdivo</t>
  </si>
  <si>
    <t>173</t>
  </si>
  <si>
    <t>971033641</t>
  </si>
  <si>
    <t>Vybourání otvorů ve zdivu cihelném pl do 4 m2 na MVC nebo MV tl do 300 mm</t>
  </si>
  <si>
    <t>1454712507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</si>
  <si>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</si>
  <si>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https://podminky.urs.cz/item/CS_URS_2022_02/971033641</t>
  </si>
  <si>
    <t>0,5*0,3*(4,8+2,4+2,25+4,55+2*3,5+2,2-1,45) "pro kamenný sokl</t>
  </si>
  <si>
    <t>176</t>
  </si>
  <si>
    <t>979071121</t>
  </si>
  <si>
    <t>Očištění dlažebních kostek drobných s původním spárováním kamenivem těženým</t>
  </si>
  <si>
    <t>-144863539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</si>
  <si>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</si>
  <si>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https://podminky.urs.cz/item/CS_URS_2022_02/979071121</t>
  </si>
  <si>
    <t>177</t>
  </si>
  <si>
    <t>979071122</t>
  </si>
  <si>
    <t>Očištění dlažebních kostek drobných s původním spárováním živičnou směsí nebo MC</t>
  </si>
  <si>
    <t>1061948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</si>
  <si>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</si>
  <si>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https://podminky.urs.cz/item/CS_URS_2022_02/979071122</t>
  </si>
  <si>
    <t>98</t>
  </si>
  <si>
    <t>Demolice a sanace</t>
  </si>
  <si>
    <t>178</t>
  </si>
  <si>
    <t>985223112</t>
  </si>
  <si>
    <t>Přezdívání cihelného zdiva do aktivované malty přes 3 m3</t>
  </si>
  <si>
    <t>-10916333</t>
  </si>
  <si>
    <t>Přezdívání zdiva do aktivované malty cihelného, objemu přes 3 m3</t>
  </si>
  <si>
    <t>https://podminky.urs.cz/item/CS_URS_2022_02/985223112</t>
  </si>
  <si>
    <t>Poznámka k položce:
včetně cihelné koruny zdi</t>
  </si>
  <si>
    <t>usek_1_plocha*0,3</t>
  </si>
  <si>
    <t>0,3*2*1,2*1,85 "ostění vstupu</t>
  </si>
  <si>
    <t>-0,3*(11,4*(2,8+2,85)/2+1,6*(2,85+1,5)/2+2,2*(1,5+0,7)/2+1,1*0,7) "kamenné zdivo</t>
  </si>
  <si>
    <t>-21,9*0,3*0,3 "podezdívka koruny zdi - 4 vrstvy</t>
  </si>
  <si>
    <t>-21,9*0,4*0,3 "kamenný sokl</t>
  </si>
  <si>
    <t>179</t>
  </si>
  <si>
    <t>-1779140006</t>
  </si>
  <si>
    <t>67,347/0,3*65</t>
  </si>
  <si>
    <t>14591,85*1,02 'Přepočtené koeficientem množství</t>
  </si>
  <si>
    <t>180</t>
  </si>
  <si>
    <t>98522001R</t>
  </si>
  <si>
    <t>Úprava zdiva u styku napojení na stávající přizdívku</t>
  </si>
  <si>
    <t>-440017684</t>
  </si>
  <si>
    <t>446,89-436,05 "JZ roh</t>
  </si>
  <si>
    <t>185</t>
  </si>
  <si>
    <t>985233131</t>
  </si>
  <si>
    <t>Úprava spár po spárování zdiva uhlazením spára dl přes 12 m/m2</t>
  </si>
  <si>
    <t>-499544972</t>
  </si>
  <si>
    <t>Úprava spár po spárování zdiva kamenného nebo cihelného délky spáry na 1 m2 upravované plochy přes 12 m uhlazením</t>
  </si>
  <si>
    <t>https://podminky.urs.cz/item/CS_URS_2022_02/985233131</t>
  </si>
  <si>
    <t xml:space="preserve">21,9*0,3 "podezdívka koruny zdi - 4 vrstvy vnitřní část nad terénem </t>
  </si>
  <si>
    <t>-(11,4*(2,8+2,85)/2+1,6*(2,85+1,5)/2+2,2*(1,5+0,7)/2+1,1*0,7)*0,8 "neupravené kamenné zdivo 80% plochy</t>
  </si>
  <si>
    <t>997</t>
  </si>
  <si>
    <t>Přesun sutě</t>
  </si>
  <si>
    <t>187</t>
  </si>
  <si>
    <t>997013111</t>
  </si>
  <si>
    <t>Vnitrostaveništní doprava suti a vybouraných hmot pro budovy v do 6 m s použitím mechanizace</t>
  </si>
  <si>
    <t>-853139924</t>
  </si>
  <si>
    <t>Vnitrostaveništní doprava suti a vybouraných hmot vodorovně do 50 m svisle s použitím mechanizace pro budovy a haly výšky do 6 m</t>
  </si>
  <si>
    <t>https://podminky.urs.cz/item/CS_URS_2022_02/997013111</t>
  </si>
  <si>
    <t>164,152+0,587 "HSV + PSV</t>
  </si>
  <si>
    <t>188</t>
  </si>
  <si>
    <t>997013312</t>
  </si>
  <si>
    <t>Montáž a demontáž shozu suti v přes 10 do 20 m</t>
  </si>
  <si>
    <t>466604068</t>
  </si>
  <si>
    <t>Doprava suti shozem montáž a demontáž shozu výšky přes 10 do 20 m</t>
  </si>
  <si>
    <t>https://podminky.urs.cz/item/CS_URS_2022_02/997013312</t>
  </si>
  <si>
    <t>189</t>
  </si>
  <si>
    <t>997013322</t>
  </si>
  <si>
    <t>Příplatek k shozu suti v přes 10 do 20 m za první a ZKD den použití</t>
  </si>
  <si>
    <t>-586368180</t>
  </si>
  <si>
    <t>Doprava suti shozem montáž a demontáž shozu výšky Příplatek za první a každý další den použití shozu k ceně -3312</t>
  </si>
  <si>
    <t>https://podminky.urs.cz/item/CS_URS_2022_02/997013322</t>
  </si>
  <si>
    <t>14*60 'Přepočtené koeficientem množství</t>
  </si>
  <si>
    <t>190</t>
  </si>
  <si>
    <t>997013501</t>
  </si>
  <si>
    <t>Odvoz suti a vybouraných hmot na skládku nebo meziskládku do 1 km se složením</t>
  </si>
  <si>
    <t>-2018438487</t>
  </si>
  <si>
    <t>Odvoz suti a vybouraných hmot na skládku nebo meziskládku se složením, na vzdálenost do 1 km</t>
  </si>
  <si>
    <t>https://podminky.urs.cz/item/CS_URS_2022_02/997013501</t>
  </si>
  <si>
    <t>164,739 "celkově suť</t>
  </si>
  <si>
    <t>191</t>
  </si>
  <si>
    <t>997013509</t>
  </si>
  <si>
    <t>Příplatek k odvozu suti a vybouraných hmot na skládku ZKD 1 km přes 1 km</t>
  </si>
  <si>
    <t>-110423740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</si>
  <si>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</si>
  <si>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</si>
  <si>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164,739*5 'Přepočtené koeficientem množství</t>
  </si>
  <si>
    <t>192</t>
  </si>
  <si>
    <t>997013861</t>
  </si>
  <si>
    <t>Poplatek za uložení stavebního odpadu na recyklační skládce (skládkovné) z prostého betonu kód odpadu 17 01 01</t>
  </si>
  <si>
    <t>853052475</t>
  </si>
  <si>
    <t>Poplatek za uložení stavebního odpadu na recyklační skládce (skládkovné) z prostého betonu zatříděného do Katalogu odpadů pod kódem 17 01 01</t>
  </si>
  <si>
    <t>https://podminky.urs.cz/item/CS_URS_2022_02/997013861</t>
  </si>
  <si>
    <t>4,985 "bet. krycí deska</t>
  </si>
  <si>
    <t>193</t>
  </si>
  <si>
    <t>997013863</t>
  </si>
  <si>
    <t>Poplatek za uložení stavebního odpadu na recyklační skládce (skládkovné) cihelného kód odpadu 17 01 02</t>
  </si>
  <si>
    <t>652835535</t>
  </si>
  <si>
    <t>Poplatek za uložení stavebního odpadu na recyklační skládce (skládkovné) cihelného zatříděného do Katalogu odpadů pod kódem 17 01 02</t>
  </si>
  <si>
    <t>https://podminky.urs.cz/item/CS_URS_2022_02/997013863</t>
  </si>
  <si>
    <t>6,505+5,783+131,327</t>
  </si>
  <si>
    <t>194</t>
  </si>
  <si>
    <t>997013871</t>
  </si>
  <si>
    <t>Poplatek za uložení stavebního odpadu na recyklační skládce (skládkovné) směsného stavebního a demoličního kód odpadu 17 09 04</t>
  </si>
  <si>
    <t>1424973540</t>
  </si>
  <si>
    <t>Poplatek za uložení stavebního odpadu na recyklační skládce (skládkovné) směsného stavebního a demoličního zatříděného do Katalogu odpadů pod kódem 17 09 04</t>
  </si>
  <si>
    <t>https://podminky.urs.cz/item/CS_URS_2022_02/997013871</t>
  </si>
  <si>
    <t>164,739-(4,985+143,615+11,42)</t>
  </si>
  <si>
    <t>195</t>
  </si>
  <si>
    <t>997013873</t>
  </si>
  <si>
    <t>1805240372</t>
  </si>
  <si>
    <t>https://podminky.urs.cz/item/CS_URS_2022_02/997013873</t>
  </si>
  <si>
    <t xml:space="preserve">11,42 "nový kamenný sokl </t>
  </si>
  <si>
    <t>998</t>
  </si>
  <si>
    <t>Přesun hmot</t>
  </si>
  <si>
    <t>196</t>
  </si>
  <si>
    <t>998011001</t>
  </si>
  <si>
    <t>Přesun hmot pro budovy zděné v do 6 m</t>
  </si>
  <si>
    <t>746396523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</si>
  <si>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</si>
  <si>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https://podminky.urs.cz/item/CS_URS_2022_02/998011001</t>
  </si>
  <si>
    <t>28,561+0,152 "práce mimo lešení (pol. 125,139)</t>
  </si>
  <si>
    <t>197</t>
  </si>
  <si>
    <t>998011014</t>
  </si>
  <si>
    <t>Příplatek k přesunu hmot pro budovy zděné za zvětšený přesun do 500 m</t>
  </si>
  <si>
    <t>-771826150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</si>
  <si>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</si>
  <si>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https://podminky.urs.cz/item/CS_URS_2022_02/998011014</t>
  </si>
  <si>
    <t>Poznámka k položce:
včetně překládání nákladu</t>
  </si>
  <si>
    <t>159,13+6,931 "všechen materiál HSV + PSV</t>
  </si>
  <si>
    <t>198</t>
  </si>
  <si>
    <t>998017003</t>
  </si>
  <si>
    <t>Přesun hmot s omezením mechanizace pro budovy v přes 12 do 24 m</t>
  </si>
  <si>
    <t>-659772322</t>
  </si>
  <si>
    <t>Přesun hmot pro budovy občanské výstavby, bydlení, výrobu a služby s omezením mechanizace vodorovná dopravní vzdálenost do 100 m pro budovy s jakoukoliv nosnou konstrukcí výšky přes 12 do 24 m</t>
  </si>
  <si>
    <t>https://podminky.urs.cz/item/CS_URS_2022_02/998017003</t>
  </si>
  <si>
    <t xml:space="preserve">159,13-28,713 "práce na lešení </t>
  </si>
  <si>
    <t>PSV</t>
  </si>
  <si>
    <t>767</t>
  </si>
  <si>
    <t>Konstrukce zámečnické</t>
  </si>
  <si>
    <t>202</t>
  </si>
  <si>
    <t>767161834</t>
  </si>
  <si>
    <t>Demontáž zábradlí rovného nerozebíratelného hmotnosti 1 m zábradlí přes 20 kg k dalšímu použítí</t>
  </si>
  <si>
    <t>16</t>
  </si>
  <si>
    <t>-960501298</t>
  </si>
  <si>
    <t>Demontáž zábradlí k dalšímu použití rovného nerozebíratelný spoj hmotnosti 1 m zábradlí přes 20 kg</t>
  </si>
  <si>
    <t>https://podminky.urs.cz/item/CS_URS_2022_02/767161834</t>
  </si>
  <si>
    <t>Poznámka k položce:
ke zpětnému použití</t>
  </si>
  <si>
    <t xml:space="preserve">21,3 </t>
  </si>
  <si>
    <t>203</t>
  </si>
  <si>
    <t>767661811</t>
  </si>
  <si>
    <t>Demontáž mříží pevných nebo otevíravých</t>
  </si>
  <si>
    <t>1819542600</t>
  </si>
  <si>
    <t>https://podminky.urs.cz/item/CS_URS_2022_02/767661811</t>
  </si>
  <si>
    <t>1,5*1,8 "mříž dveří</t>
  </si>
  <si>
    <t>204</t>
  </si>
  <si>
    <t>767662210</t>
  </si>
  <si>
    <t>Montáž mříží otvíravých</t>
  </si>
  <si>
    <t>-169233840</t>
  </si>
  <si>
    <t>https://podminky.urs.cz/item/CS_URS_2022_02/767662210</t>
  </si>
  <si>
    <t>210</t>
  </si>
  <si>
    <t>338171115</t>
  </si>
  <si>
    <t>Osazování sloupků a vzpěr plotových ocelových v do 2 m ukotvením k pevnému podkladu</t>
  </si>
  <si>
    <t>-173922671</t>
  </si>
  <si>
    <t>Montáž sloupků a vzpěr plotových ocelových trubkových nebo profilovaných výšky do 2 m ukotvením k pevnému podkladu</t>
  </si>
  <si>
    <t>https://podminky.urs.cz/item/CS_URS_2022_02/338171115</t>
  </si>
  <si>
    <t>2*12 "sloupky a vzpěry</t>
  </si>
  <si>
    <t>211</t>
  </si>
  <si>
    <t>953945112</t>
  </si>
  <si>
    <t>Kotvy mechanické M 8 dl 95 mm pro střední zatížení do betonu, ŽB nebo kamene s vyvrtáním otvoru</t>
  </si>
  <si>
    <t>1181556984</t>
  </si>
  <si>
    <t>Kotvy mechanické s vyvrtáním otvoru do betonu, železobetonu nebo tvrdého kamene pro střední zatížení průvlekové, velikost M 8, délka 95 mm</t>
  </si>
  <si>
    <t>https://podminky.urs.cz/item/CS_URS_2022_02/953945112</t>
  </si>
  <si>
    <t>4*2*12 "sloupky a vzpěry do kamenné koruny</t>
  </si>
  <si>
    <t>213</t>
  </si>
  <si>
    <t>348171330</t>
  </si>
  <si>
    <t>Montáž oplocení z profilové oceli, trubek nebo tenkostěnných profilů do 50 kg na 1 m oplocení</t>
  </si>
  <si>
    <t>925515793</t>
  </si>
  <si>
    <t>Montáž oplocení z dílců kovových z profilové oceli, trubek nebo tenkostěnných profilů hmotnosti 1 m oplocení přes 30 do 50 kg</t>
  </si>
  <si>
    <t>https://podminky.urs.cz/item/CS_URS_2022_02/348171330</t>
  </si>
  <si>
    <t>215</t>
  </si>
  <si>
    <t>767001R</t>
  </si>
  <si>
    <t>1050623463</t>
  </si>
  <si>
    <t>oprava stávajícího oplocení - doplnění patek a vzpěr, otryskání barvy, žárové zinkování, nátěr dle PD</t>
  </si>
  <si>
    <t>216</t>
  </si>
  <si>
    <t>998767103</t>
  </si>
  <si>
    <t>Přesun hmot tonážní pro zámečnické konstrukce v objektech v přes 12 do 24 m</t>
  </si>
  <si>
    <t>-69760226</t>
  </si>
  <si>
    <t>Přesun hmot pro zámečnické konstrukce stanovený z hmotnosti přesunovaného materiálu vodorovná dopravní vzdálenost do 50 m v objektech výšky přes 12 do 24 m</t>
  </si>
  <si>
    <t>https://podminky.urs.cz/item/CS_URS_2022_02/998767103</t>
  </si>
  <si>
    <t>217</t>
  </si>
  <si>
    <t>998767193</t>
  </si>
  <si>
    <t>Příplatek k přesunu hmot tonážní 767 za zvětšený přesun do 500 m</t>
  </si>
  <si>
    <t>-1012642844</t>
  </si>
  <si>
    <t>Přesun hmot pro zámečnické konstrukce stanovený z hmotnosti přesunovaného materiálu Příplatek k cenám za zvětšený přesun přes vymezenou největší dopravní vzdálenost do 500 m</t>
  </si>
  <si>
    <t>https://podminky.urs.cz/item/CS_URS_2022_02/998767193</t>
  </si>
  <si>
    <t>783</t>
  </si>
  <si>
    <t>Dokončovací práce - nátěry</t>
  </si>
  <si>
    <t>221</t>
  </si>
  <si>
    <t>783301313</t>
  </si>
  <si>
    <t>Odmaštění zámečnických konstrukcí ředidlovým odmašťovačem</t>
  </si>
  <si>
    <t>465699978</t>
  </si>
  <si>
    <t>Příprava podkladu zámečnických konstrukcí před provedením nátěru odmaštění odmašťovačem ředidlovým</t>
  </si>
  <si>
    <t>https://podminky.urs.cz/item/CS_URS_2022_02/783301313</t>
  </si>
  <si>
    <t>1,5*1,8*2 "mříž dveří</t>
  </si>
  <si>
    <t>222</t>
  </si>
  <si>
    <t>78333001R</t>
  </si>
  <si>
    <t>Krycí dvojnásobný nátěr zámečnických konstrukcí kovářskou barvou</t>
  </si>
  <si>
    <t>-128864385</t>
  </si>
  <si>
    <t>223</t>
  </si>
  <si>
    <t>783826600R</t>
  </si>
  <si>
    <t>Hydrofobizační transparentní 2nás. nátěr lícového zdiva</t>
  </si>
  <si>
    <t>1257223625</t>
  </si>
  <si>
    <t>21,3*1,1 "krycí deska koruny zdi</t>
  </si>
  <si>
    <t>799</t>
  </si>
  <si>
    <t>Kamenické prvky</t>
  </si>
  <si>
    <t>226</t>
  </si>
  <si>
    <t>31691002R</t>
  </si>
  <si>
    <t xml:space="preserve">Vybourání a demontáž kamenného chrliče </t>
  </si>
  <si>
    <t>551991104</t>
  </si>
  <si>
    <t>227</t>
  </si>
  <si>
    <t>31691003R</t>
  </si>
  <si>
    <t xml:space="preserve">Osazení kamenného chrliče </t>
  </si>
  <si>
    <t>-1541945621</t>
  </si>
  <si>
    <t>228</t>
  </si>
  <si>
    <t>583KAM/3</t>
  </si>
  <si>
    <t>kamenný chrlič 300x300x1200 mm poz. KAM/3</t>
  </si>
  <si>
    <t>-1538574063</t>
  </si>
  <si>
    <t>229</t>
  </si>
  <si>
    <t>316911111</t>
  </si>
  <si>
    <t>Osazení kamenných krycích desek tl do 180 mm</t>
  </si>
  <si>
    <t>512</t>
  </si>
  <si>
    <t>-1621451266</t>
  </si>
  <si>
    <t>Osazení kamenných krycích desek na cementovou maltu s vyspárováním i vypálením spár, tl. desek do 180 mm</t>
  </si>
  <si>
    <t>https://podminky.urs.cz/item/CS_URS_2022_02/316911111</t>
  </si>
  <si>
    <t>21,3*0,7 "krycí deska koruny zdi</t>
  </si>
  <si>
    <t>230</t>
  </si>
  <si>
    <t>583KAM/1</t>
  </si>
  <si>
    <t>krycí deska koruny zdiva 350x600mm, tl. 120mm, tryskaná žula KAM/1</t>
  </si>
  <si>
    <t>-105812853</t>
  </si>
  <si>
    <t xml:space="preserve">36*2 </t>
  </si>
  <si>
    <t>231</t>
  </si>
  <si>
    <t>953945131-1</t>
  </si>
  <si>
    <t>Kotvy mechanické M 12 dl 115 mm pro střední zatížení do betonu, ŽB nebo kamene s vyvrtáním otvoru</t>
  </si>
  <si>
    <t>27584096</t>
  </si>
  <si>
    <t>Kotvy mechanické s vyvrtáním otvoru do betonu, železobetonu nebo tvrdého kamene pro střední zatížení průvlekové, velikost M 12, délka 115 mm</t>
  </si>
  <si>
    <t>2*36*2*4 "krycí deska - 4 kotvy na kus</t>
  </si>
  <si>
    <t>232</t>
  </si>
  <si>
    <t>130001M</t>
  </si>
  <si>
    <t>nerez tyč d 12 mm, upravená záseky</t>
  </si>
  <si>
    <t>1642347069</t>
  </si>
  <si>
    <t>0,2*576/2 "krycí deska</t>
  </si>
  <si>
    <t>57,6*1,1 'Přepočtené koeficientem množství</t>
  </si>
  <si>
    <t>233</t>
  </si>
  <si>
    <t>998772103</t>
  </si>
  <si>
    <t>Přesun hmot tonážní pro podlahy z kamene v objektech v přes 12 do 60 m</t>
  </si>
  <si>
    <t>-152884920</t>
  </si>
  <si>
    <t>Přesun hmot pro kamenné dlažby, obklady schodišťových stupňů a soklů stanovený z hmotnosti přesunovaného materiálu vodorovná dopravní vzdálenost do 50 m v objektech výšky přes 12 do 60 m</t>
  </si>
  <si>
    <t>https://podminky.urs.cz/item/CS_URS_2022_02/998772103</t>
  </si>
  <si>
    <t>295</t>
  </si>
  <si>
    <t>998772193</t>
  </si>
  <si>
    <t>Příplatek k přesunu hmot tonážní 772 za zvětšený přesun do 500 m</t>
  </si>
  <si>
    <t>545725142</t>
  </si>
  <si>
    <t>Přesun hmot pro kamenné dlažby, obklady schodišťových stupňů a soklů stanovený z hmotnosti přesunovaného materiálu Příplatek k cenám za zvětšený přesun přes vymezenou největší dopravní vzdálenost do 500 m</t>
  </si>
  <si>
    <t>https://podminky.urs.cz/item/CS_URS_2022_02/998772193</t>
  </si>
  <si>
    <t>usek_2_plocha</t>
  </si>
  <si>
    <t>úsek 2 - celková plocha stěny</t>
  </si>
  <si>
    <t>469,360250000001</t>
  </si>
  <si>
    <t>02A.1 - úsek 2 bez VRN pro VZ</t>
  </si>
  <si>
    <t>113202111</t>
  </si>
  <si>
    <t>Vytrhání obrub krajníků obrubníků stojatých</t>
  </si>
  <si>
    <t>-1002433345</t>
  </si>
  <si>
    <t>Vytrhání obrub s vybouráním lože, s přemístěním hmot na skládku na vzdálenost do 3 m nebo s naložením na dopravní prostředek z krajníků nebo obrubníků stojatých</t>
  </si>
  <si>
    <t>https://podminky.urs.cz/item/CS_URS_2022_02/113202111</t>
  </si>
  <si>
    <t>4 "obruby záhonu na šancích</t>
  </si>
  <si>
    <t>0,5*0,2*(45,15-(4,0-1,2)) "odkop před patou zdi v celé délce š. 50 cm, hl. 20 cm</t>
  </si>
  <si>
    <t>0,5*0,3*(47,75-4,0) "odkop pro novou vyzdívku pod korunou zdi</t>
  </si>
  <si>
    <t xml:space="preserve">2*0,9*0,9*1,0 "sondy u paty zdi </t>
  </si>
  <si>
    <t>0,8*0,8*(45,15-(4,0-1,2)) "kamenný sokl</t>
  </si>
  <si>
    <t>-8,894 "vybourání zdiva</t>
  </si>
  <si>
    <t>6,563 "odkop pro novou vyzdívku pod korunou zdi</t>
  </si>
  <si>
    <t>18,21 "odkop pro nový kamenný sokl</t>
  </si>
  <si>
    <t>17</t>
  </si>
  <si>
    <t>2*18,21 "odkop pro nový kamenný sokl</t>
  </si>
  <si>
    <t xml:space="preserve">5,563+18,21 </t>
  </si>
  <si>
    <t>23,773*1,9 'Přepočtené koeficientem množství</t>
  </si>
  <si>
    <t>2*0,9*0,9*1,0 "sondy u paty zdi</t>
  </si>
  <si>
    <t>3,0*(45,15-(4,0-1,2)) "mlatová cesta u paty zdi</t>
  </si>
  <si>
    <t>2,5*(30+45+40) "mlatová cesta - komunikační trasa Krajinka</t>
  </si>
  <si>
    <t>5,0*45 "Šance komunikace</t>
  </si>
  <si>
    <t xml:space="preserve">3,0*(45,15-(4,0-1,2)) "mlatová cesta u paty zdi </t>
  </si>
  <si>
    <t>0,6*0,6*(45,15-(4,0-1,2)) "kamenný sokl</t>
  </si>
  <si>
    <t>2*(47,75-4,0)*0,3 "podezdívka koruny zdi - 4  vrstvy</t>
  </si>
  <si>
    <t>(47,75-4,0)*0,3*0,55 "podezdívka koruny zdi - 4 vrstvy</t>
  </si>
  <si>
    <t>7,219*305"podezdívka koruny zdi - 4 vrstvy</t>
  </si>
  <si>
    <t>2201,795*1,02 'Přepočtené koeficientem množství</t>
  </si>
  <si>
    <t>usek_2_plocha-10,23*(4,0+2,8)/2</t>
  </si>
  <si>
    <t>2*1,5*1,4+1,0*1,3 "ostění vstupu vč. klenby</t>
  </si>
  <si>
    <t>(47,75-4,0)*0,3 "podezdívka koruny zdi - 4 vrstvy  vnitřní část nad terénem</t>
  </si>
  <si>
    <t>-(45,15-(4,0-1,2))*0,4 "kamenný sokl</t>
  </si>
  <si>
    <t>0,6*(45,15-(4,0-1,2)) "kamenný sokl</t>
  </si>
  <si>
    <t>788897171</t>
  </si>
  <si>
    <t>1,2*1,5 "úsek 2 schody vstupu</t>
  </si>
  <si>
    <t>0,6*(45,15-(4,0-1,2)) "nový kamenný sokl</t>
  </si>
  <si>
    <t>1,2*1,5 "schody vstupu</t>
  </si>
  <si>
    <t>2,0*(usek_2_plocha-10,23*(4,0+2,8)/2)</t>
  </si>
  <si>
    <t>2,0*(47,75-4,0)*0,8</t>
  </si>
  <si>
    <t>704,367*165 'Přepočtené koeficientem množství</t>
  </si>
  <si>
    <t>(47,75-4,0)*0,8</t>
  </si>
  <si>
    <t>469,578*165 'Přepočtené koeficientem množství</t>
  </si>
  <si>
    <t>150</t>
  </si>
  <si>
    <t>16747204</t>
  </si>
  <si>
    <t>((47,75+45,15)/2-(1,0+4,0))*2,0*5</t>
  </si>
  <si>
    <t>414,5*165 'Přepočtené koeficientem množství</t>
  </si>
  <si>
    <t>4 "mříž dveří</t>
  </si>
  <si>
    <t>(47,75-4,0)*0,15*0,65 "krycí deska koruny zdi</t>
  </si>
  <si>
    <t>0,7*0,3*(45,15-(4,0-1,2)) "nový kamenný sokl vnitřní zdivo</t>
  </si>
  <si>
    <t>0,5*0,3*(45,15-(4,0-1,2)) "nový kamenný sokl</t>
  </si>
  <si>
    <t>(usek_2_plocha-10,23*(4,0+2,8)/2)*0,3</t>
  </si>
  <si>
    <t>0,3*2*1,5*1,4 "ostění vstupu</t>
  </si>
  <si>
    <t>-(47,75-4,0)*0,3*0,3 "podezdívka koruny zdi - 4 vrstvy</t>
  </si>
  <si>
    <t>-(45,15-(4,0-1,2))*0,4*0,3 "kamenný sokl</t>
  </si>
  <si>
    <t>122,614/0,3*65</t>
  </si>
  <si>
    <t>26566,367*1,02 'Přepočtené koeficientem množství</t>
  </si>
  <si>
    <t>47,75*0,3 "podezdívka koruny zdi - 4 vrstvy vnitřní část nad terénem</t>
  </si>
  <si>
    <t>2*1,5*1,4+1,0*1,3 "ostění vstupu vž klenby</t>
  </si>
  <si>
    <t>-45,15*0,4 "kamenný sokl</t>
  </si>
  <si>
    <t>usek_2_plocha-10,23*(4,0+2,8)/2)</t>
  </si>
  <si>
    <t>2*1,5*1,4 "ostění vstupu</t>
  </si>
  <si>
    <t>-(47,75-4,0)*0,3 "podezdívka koruny zdi - 4 vrstvy</t>
  </si>
  <si>
    <t>296,82+1,234 "celkově suť</t>
  </si>
  <si>
    <t xml:space="preserve">10,0+11,0 </t>
  </si>
  <si>
    <t>21*90 'Přepočtené koeficientem množství</t>
  </si>
  <si>
    <t>298,054*5 'Přepočtené koeficientem množství</t>
  </si>
  <si>
    <t>10,238 "bet. krycí deska</t>
  </si>
  <si>
    <t>12,994+11,435+239,097</t>
  </si>
  <si>
    <t>298,054-(10,238+263,526+22,235)</t>
  </si>
  <si>
    <t>22,235 "vybourání pro kamenný sokl</t>
  </si>
  <si>
    <t>55,613+0,036 "práce mimo lešení (pol. 125,139)</t>
  </si>
  <si>
    <t xml:space="preserve">282,959 "všechen materiál HSV </t>
  </si>
  <si>
    <t>31,978 "komunikace - písky</t>
  </si>
  <si>
    <t xml:space="preserve">282,959-55,649"práce na lešení </t>
  </si>
  <si>
    <t>1,2*1,4 "mříž dveří</t>
  </si>
  <si>
    <t>2*23 "sloupky a vzpěry</t>
  </si>
  <si>
    <t>4*2*23 "sloupky a vzpěry do kamenné koruny</t>
  </si>
  <si>
    <t>-1459634098</t>
  </si>
  <si>
    <t>1,2*1,4*2 "mříž dveří</t>
  </si>
  <si>
    <t xml:space="preserve">(47,75-4,0)*1,1 "krycí deska koruny zdi </t>
  </si>
  <si>
    <t xml:space="preserve">(47,75-4,0)*0,7 "krycí deska koruny zdi </t>
  </si>
  <si>
    <t xml:space="preserve">80*2 "úsek 2 </t>
  </si>
  <si>
    <t>samostatně do kamenné desky a do podkladu</t>
  </si>
  <si>
    <t>2*73*2*4 "krycí deska - 4 kotvy na kus</t>
  </si>
  <si>
    <t>0,2*1168/2 "krycí deska</t>
  </si>
  <si>
    <t>116,8*1,1 'Přepočtené koeficientem množství</t>
  </si>
  <si>
    <t>234</t>
  </si>
  <si>
    <t>235</t>
  </si>
  <si>
    <t>-1766818898</t>
  </si>
  <si>
    <t>12 - VRN úsek 1 + 2 pro VZ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</si>
  <si>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</si>
  <si>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</si>
  <si>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</si>
  <si>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</si>
  <si>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</si>
  <si>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</si>
  <si>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</si>
  <si>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</si>
  <si>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</si>
  <si>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</si>
  <si>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013254001</t>
  </si>
  <si>
    <t>Dokumentace skutečného provedení stavby</t>
  </si>
  <si>
    <t>1024</t>
  </si>
  <si>
    <t>-1775908279</t>
  </si>
  <si>
    <t>VRN3</t>
  </si>
  <si>
    <t>Zařízení staveniště</t>
  </si>
  <si>
    <t>032103000</t>
  </si>
  <si>
    <t>Náklady na stavební buňky</t>
  </si>
  <si>
    <t>811398033</t>
  </si>
  <si>
    <t>032803000</t>
  </si>
  <si>
    <t>Ostatní vybavení staveniště - mobilní WC</t>
  </si>
  <si>
    <t>-1562947116</t>
  </si>
  <si>
    <t>033103000</t>
  </si>
  <si>
    <t>Připojení energií</t>
  </si>
  <si>
    <t>-1486095499</t>
  </si>
  <si>
    <t>033203000</t>
  </si>
  <si>
    <t>Energie pro zařízení staveniště</t>
  </si>
  <si>
    <t>-1648889625</t>
  </si>
  <si>
    <t>034103000</t>
  </si>
  <si>
    <t>Oplocení staveniště - dílce s pletivem v. 200cm</t>
  </si>
  <si>
    <t>640335567</t>
  </si>
  <si>
    <t>160+50</t>
  </si>
  <si>
    <t>034303000</t>
  </si>
  <si>
    <t>Dopravní značení na staveništi</t>
  </si>
  <si>
    <t>-1058161663</t>
  </si>
  <si>
    <t>034403000</t>
  </si>
  <si>
    <t>Osvětlení staveniště</t>
  </si>
  <si>
    <t>83453427</t>
  </si>
  <si>
    <t>039103000</t>
  </si>
  <si>
    <t>Rozebrání, bourání a odvoz zařízení staveniště</t>
  </si>
  <si>
    <t>414605852</t>
  </si>
  <si>
    <t>VRN6</t>
  </si>
  <si>
    <t>Územní vlivy</t>
  </si>
  <si>
    <t>10</t>
  </si>
  <si>
    <t>062002000</t>
  </si>
  <si>
    <t>Ztížené dopravní podmínky</t>
  </si>
  <si>
    <t>-20474341</t>
  </si>
  <si>
    <t>VRN7</t>
  </si>
  <si>
    <t>Provozní vlivy</t>
  </si>
  <si>
    <t>075503000</t>
  </si>
  <si>
    <t>Ochranná pásma památková</t>
  </si>
  <si>
    <t>-780494870</t>
  </si>
  <si>
    <t>VRN9</t>
  </si>
  <si>
    <t>Ostatní náklady</t>
  </si>
  <si>
    <t>14</t>
  </si>
  <si>
    <t>091003001</t>
  </si>
  <si>
    <t>Ostatní náklady bez rozlišení - čištění a úprava komunikací mimo vyhrazený prostor staveniště</t>
  </si>
  <si>
    <t>-1028531511</t>
  </si>
  <si>
    <t>091404000</t>
  </si>
  <si>
    <t>Práce na památkovém objektu</t>
  </si>
  <si>
    <t>2031036039</t>
  </si>
  <si>
    <t>13</t>
  </si>
  <si>
    <t>094104000</t>
  </si>
  <si>
    <t>Náklady na opatření BOZP</t>
  </si>
  <si>
    <t>-1558130398</t>
  </si>
  <si>
    <t>SEZNAM FIGUR</t>
  </si>
  <si>
    <t>Výměra</t>
  </si>
  <si>
    <t xml:space="preserve"> 01A</t>
  </si>
  <si>
    <t>21,9*(450,19-436,05+451,0-436,05)/2</t>
  </si>
  <si>
    <t>-(0,85*(446,89-436,05)/2 +0,85*(450,19-449,89)) "JZ roh šikmina</t>
  </si>
  <si>
    <t>-(4,8*(436,46-436,05)+3,0*(438,22-436,05)+2,4*(438,28-436,05)+3,1*(439,93-436,05))/2 "schodiště</t>
  </si>
  <si>
    <t>-(2,25*(439,99-436,05)+1,8*(441,04-436,05)+4,55*(441,18-436,05))/2 "schodiště</t>
  </si>
  <si>
    <t>-1,45*(1,7+1,9)/2 "dveře</t>
  </si>
  <si>
    <t>-21,9*0,15 "krycí deska</t>
  </si>
  <si>
    <t>Součet</t>
  </si>
  <si>
    <t>Použití figury:</t>
  </si>
  <si>
    <t>(45,15+47,75)/2*(451,0-441,18+453,29-442,52)/2</t>
  </si>
  <si>
    <t>-1,2*(1,3+1,5)/2 "dveře</t>
  </si>
  <si>
    <t>-47,75*0,15 "krycí deska</t>
  </si>
  <si>
    <t>usek_3_plocha</t>
  </si>
  <si>
    <t>úsek 3 - celková plocha stěny</t>
  </si>
  <si>
    <t>18,25*(453,29-442,52+453,93-442,77)/2+23,3*(454,61-442,77+454,82-443,31)/2</t>
  </si>
  <si>
    <t>-41,55*0,15 "krycí deska</t>
  </si>
  <si>
    <t>-0,6*1,5 "otvor s mříží</t>
  </si>
  <si>
    <t>usek_4_plocha</t>
  </si>
  <si>
    <t>úsek 4 - celková plocha stěny</t>
  </si>
  <si>
    <t>(20,15+18,8)/2*(454,62-443,31+454,94-443,54)/2+(22,85+21,6)/2*(457,73-443,54+457,73-444,45)/2</t>
  </si>
  <si>
    <t xml:space="preserve">-43,0*0,15 "koruna zdi </t>
  </si>
  <si>
    <t>usek_5_plocha</t>
  </si>
  <si>
    <t>úsek 5 - celková plocha stěny</t>
  </si>
  <si>
    <t>(22,25+21,0)/2*(457,97-444,45+458,06-443,45)/2</t>
  </si>
  <si>
    <t>-21,0*0,15 "koruna zdi</t>
  </si>
  <si>
    <t>usek_6_plocha</t>
  </si>
  <si>
    <t>úsek 6 - celková plocha stěny</t>
  </si>
  <si>
    <t>(62,8+60,75)/2*(457,3-443,45+457,54-448,38)/2+8,5*0,7</t>
  </si>
  <si>
    <t>-60,75*0,15 "koruna zdi</t>
  </si>
  <si>
    <t>usek_7_plocha</t>
  </si>
  <si>
    <t>úsek 7 - celková plocha stěny</t>
  </si>
  <si>
    <t>(457,54-448,37)*(2,75+4,75)/2</t>
  </si>
  <si>
    <t>-4,75*0,15 "koruna zdi</t>
  </si>
  <si>
    <t>usek_8_plocha</t>
  </si>
  <si>
    <t>úsek 8 - celková plocha stěny</t>
  </si>
  <si>
    <t>(15,1+16,15)/2*(457,51-448,38+457,62-449,0)/2+2,4*2,0-2,2*1,0/2</t>
  </si>
  <si>
    <t>-18,15*0,15 "koruna zdi</t>
  </si>
  <si>
    <t xml:space="preserve"> 02A.1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</si>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</sst>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5111" TargetMode="External" /><Relationship Id="rId2" Type="http://schemas.openxmlformats.org/officeDocument/2006/relationships/hyperlink" Target="https://podminky.urs.cz/item/CS_URS_2022_02/113106122" TargetMode="External" /><Relationship Id="rId3" Type="http://schemas.openxmlformats.org/officeDocument/2006/relationships/hyperlink" Target="https://podminky.urs.cz/item/CS_URS_2022_02/122211101" TargetMode="External" /><Relationship Id="rId4" Type="http://schemas.openxmlformats.org/officeDocument/2006/relationships/hyperlink" Target="https://podminky.urs.cz/item/CS_URS_2022_02/133212811" TargetMode="External" /><Relationship Id="rId5" Type="http://schemas.openxmlformats.org/officeDocument/2006/relationships/hyperlink" Target="https://podminky.urs.cz/item/CS_URS_2022_02/139711111" TargetMode="External" /><Relationship Id="rId6" Type="http://schemas.openxmlformats.org/officeDocument/2006/relationships/hyperlink" Target="https://podminky.urs.cz/item/CS_URS_2022_02/162211311" TargetMode="External" /><Relationship Id="rId7" Type="http://schemas.openxmlformats.org/officeDocument/2006/relationships/hyperlink" Target="https://podminky.urs.cz/item/CS_URS_2022_02/162211319" TargetMode="External" /><Relationship Id="rId8" Type="http://schemas.openxmlformats.org/officeDocument/2006/relationships/hyperlink" Target="https://podminky.urs.cz/item/CS_URS_2022_02/162751113" TargetMode="External" /><Relationship Id="rId9" Type="http://schemas.openxmlformats.org/officeDocument/2006/relationships/hyperlink" Target="https://podminky.urs.cz/item/CS_URS_2022_02/167151101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74111101" TargetMode="External" /><Relationship Id="rId12" Type="http://schemas.openxmlformats.org/officeDocument/2006/relationships/hyperlink" Target="https://podminky.urs.cz/item/CS_URS_2022_02/181111121" TargetMode="External" /><Relationship Id="rId13" Type="http://schemas.openxmlformats.org/officeDocument/2006/relationships/hyperlink" Target="https://podminky.urs.cz/item/CS_URS_2022_02/184813511" TargetMode="External" /><Relationship Id="rId14" Type="http://schemas.openxmlformats.org/officeDocument/2006/relationships/hyperlink" Target="https://podminky.urs.cz/item/CS_URS_2022_02/274211492" TargetMode="External" /><Relationship Id="rId15" Type="http://schemas.openxmlformats.org/officeDocument/2006/relationships/hyperlink" Target="https://podminky.urs.cz/item/CS_URS_2022_02/279212513" TargetMode="External" /><Relationship Id="rId16" Type="http://schemas.openxmlformats.org/officeDocument/2006/relationships/hyperlink" Target="https://podminky.urs.cz/item/CS_URS_2022_02/310901113" TargetMode="External" /><Relationship Id="rId17" Type="http://schemas.openxmlformats.org/officeDocument/2006/relationships/hyperlink" Target="https://podminky.urs.cz/item/CS_URS_2022_02/564831011" TargetMode="External" /><Relationship Id="rId18" Type="http://schemas.openxmlformats.org/officeDocument/2006/relationships/hyperlink" Target="https://podminky.urs.cz/item/CS_URS_2022_02/591211111" TargetMode="External" /><Relationship Id="rId19" Type="http://schemas.openxmlformats.org/officeDocument/2006/relationships/hyperlink" Target="https://podminky.urs.cz/item/CS_URS_2022_02/594111114" TargetMode="External" /><Relationship Id="rId20" Type="http://schemas.openxmlformats.org/officeDocument/2006/relationships/hyperlink" Target="https://podminky.urs.cz/item/CS_URS_2022_02/619996117" TargetMode="External" /><Relationship Id="rId21" Type="http://schemas.openxmlformats.org/officeDocument/2006/relationships/hyperlink" Target="https://podminky.urs.cz/item/CS_URS_2022_02/622631001" TargetMode="External" /><Relationship Id="rId22" Type="http://schemas.openxmlformats.org/officeDocument/2006/relationships/hyperlink" Target="https://podminky.urs.cz/item/CS_URS_2022_02/622631011" TargetMode="External" /><Relationship Id="rId23" Type="http://schemas.openxmlformats.org/officeDocument/2006/relationships/hyperlink" Target="https://podminky.urs.cz/item/CS_URS_2022_02/628635411" TargetMode="External" /><Relationship Id="rId24" Type="http://schemas.openxmlformats.org/officeDocument/2006/relationships/hyperlink" Target="https://podminky.urs.cz/item/CS_URS_2022_02/629991011" TargetMode="External" /><Relationship Id="rId25" Type="http://schemas.openxmlformats.org/officeDocument/2006/relationships/hyperlink" Target="https://podminky.urs.cz/item/CS_URS_2022_02/629995101" TargetMode="External" /><Relationship Id="rId26" Type="http://schemas.openxmlformats.org/officeDocument/2006/relationships/hyperlink" Target="https://podminky.urs.cz/item/CS_URS_2022_02/632481215" TargetMode="External" /><Relationship Id="rId27" Type="http://schemas.openxmlformats.org/officeDocument/2006/relationships/hyperlink" Target="https://podminky.urs.cz/item/CS_URS_2022_02/943121111" TargetMode="External" /><Relationship Id="rId28" Type="http://schemas.openxmlformats.org/officeDocument/2006/relationships/hyperlink" Target="https://podminky.urs.cz/item/CS_URS_2022_02/943121211" TargetMode="External" /><Relationship Id="rId29" Type="http://schemas.openxmlformats.org/officeDocument/2006/relationships/hyperlink" Target="https://podminky.urs.cz/item/CS_URS_2022_02/943121811" TargetMode="External" /><Relationship Id="rId30" Type="http://schemas.openxmlformats.org/officeDocument/2006/relationships/hyperlink" Target="https://podminky.urs.cz/item/CS_URS_2022_02/944511111" TargetMode="External" /><Relationship Id="rId31" Type="http://schemas.openxmlformats.org/officeDocument/2006/relationships/hyperlink" Target="https://podminky.urs.cz/item/CS_URS_2022_02/944511211" TargetMode="External" /><Relationship Id="rId32" Type="http://schemas.openxmlformats.org/officeDocument/2006/relationships/hyperlink" Target="https://podminky.urs.cz/item/CS_URS_2022_02/944511811" TargetMode="External" /><Relationship Id="rId33" Type="http://schemas.openxmlformats.org/officeDocument/2006/relationships/hyperlink" Target="https://podminky.urs.cz/item/CS_URS_2022_02/949211112" TargetMode="External" /><Relationship Id="rId34" Type="http://schemas.openxmlformats.org/officeDocument/2006/relationships/hyperlink" Target="https://podminky.urs.cz/item/CS_URS_2022_02/949211211" TargetMode="External" /><Relationship Id="rId35" Type="http://schemas.openxmlformats.org/officeDocument/2006/relationships/hyperlink" Target="https://podminky.urs.cz/item/CS_URS_2022_02/949211812" TargetMode="External" /><Relationship Id="rId36" Type="http://schemas.openxmlformats.org/officeDocument/2006/relationships/hyperlink" Target="https://podminky.urs.cz/item/CS_URS_2022_02/953945133" TargetMode="External" /><Relationship Id="rId37" Type="http://schemas.openxmlformats.org/officeDocument/2006/relationships/hyperlink" Target="https://podminky.urs.cz/item/CS_URS_2022_02/962032231" TargetMode="External" /><Relationship Id="rId38" Type="http://schemas.openxmlformats.org/officeDocument/2006/relationships/hyperlink" Target="https://podminky.urs.cz/item/CS_URS_2022_02/963051113" TargetMode="External" /><Relationship Id="rId39" Type="http://schemas.openxmlformats.org/officeDocument/2006/relationships/hyperlink" Target="https://podminky.urs.cz/item/CS_URS_2022_02/971024651" TargetMode="External" /><Relationship Id="rId40" Type="http://schemas.openxmlformats.org/officeDocument/2006/relationships/hyperlink" Target="https://podminky.urs.cz/item/CS_URS_2022_02/971033641" TargetMode="External" /><Relationship Id="rId41" Type="http://schemas.openxmlformats.org/officeDocument/2006/relationships/hyperlink" Target="https://podminky.urs.cz/item/CS_URS_2022_02/979071121" TargetMode="External" /><Relationship Id="rId42" Type="http://schemas.openxmlformats.org/officeDocument/2006/relationships/hyperlink" Target="https://podminky.urs.cz/item/CS_URS_2022_02/979071122" TargetMode="External" /><Relationship Id="rId43" Type="http://schemas.openxmlformats.org/officeDocument/2006/relationships/hyperlink" Target="https://podminky.urs.cz/item/CS_URS_2022_02/985223112" TargetMode="External" /><Relationship Id="rId44" Type="http://schemas.openxmlformats.org/officeDocument/2006/relationships/hyperlink" Target="https://podminky.urs.cz/item/CS_URS_2022_02/985233131" TargetMode="External" /><Relationship Id="rId45" Type="http://schemas.openxmlformats.org/officeDocument/2006/relationships/hyperlink" Target="https://podminky.urs.cz/item/CS_URS_2022_02/997013111" TargetMode="External" /><Relationship Id="rId46" Type="http://schemas.openxmlformats.org/officeDocument/2006/relationships/hyperlink" Target="https://podminky.urs.cz/item/CS_URS_2022_02/997013312" TargetMode="External" /><Relationship Id="rId47" Type="http://schemas.openxmlformats.org/officeDocument/2006/relationships/hyperlink" Target="https://podminky.urs.cz/item/CS_URS_2022_02/997013322" TargetMode="External" /><Relationship Id="rId48" Type="http://schemas.openxmlformats.org/officeDocument/2006/relationships/hyperlink" Target="https://podminky.urs.cz/item/CS_URS_2022_02/997013501" TargetMode="External" /><Relationship Id="rId49" Type="http://schemas.openxmlformats.org/officeDocument/2006/relationships/hyperlink" Target="https://podminky.urs.cz/item/CS_URS_2022_02/997013509" TargetMode="External" /><Relationship Id="rId50" Type="http://schemas.openxmlformats.org/officeDocument/2006/relationships/hyperlink" Target="https://podminky.urs.cz/item/CS_URS_2022_02/997013861" TargetMode="External" /><Relationship Id="rId51" Type="http://schemas.openxmlformats.org/officeDocument/2006/relationships/hyperlink" Target="https://podminky.urs.cz/item/CS_URS_2022_02/997013863" TargetMode="External" /><Relationship Id="rId52" Type="http://schemas.openxmlformats.org/officeDocument/2006/relationships/hyperlink" Target="https://podminky.urs.cz/item/CS_URS_2022_02/997013871" TargetMode="External" /><Relationship Id="rId53" Type="http://schemas.openxmlformats.org/officeDocument/2006/relationships/hyperlink" Target="https://podminky.urs.cz/item/CS_URS_2022_02/997013873" TargetMode="External" /><Relationship Id="rId54" Type="http://schemas.openxmlformats.org/officeDocument/2006/relationships/hyperlink" Target="https://podminky.urs.cz/item/CS_URS_2022_02/998011001" TargetMode="External" /><Relationship Id="rId55" Type="http://schemas.openxmlformats.org/officeDocument/2006/relationships/hyperlink" Target="https://podminky.urs.cz/item/CS_URS_2022_02/998011014" TargetMode="External" /><Relationship Id="rId56" Type="http://schemas.openxmlformats.org/officeDocument/2006/relationships/hyperlink" Target="https://podminky.urs.cz/item/CS_URS_2022_02/998017003" TargetMode="External" /><Relationship Id="rId57" Type="http://schemas.openxmlformats.org/officeDocument/2006/relationships/hyperlink" Target="https://podminky.urs.cz/item/CS_URS_2022_02/767161834" TargetMode="External" /><Relationship Id="rId58" Type="http://schemas.openxmlformats.org/officeDocument/2006/relationships/hyperlink" Target="https://podminky.urs.cz/item/CS_URS_2022_02/767661811" TargetMode="External" /><Relationship Id="rId59" Type="http://schemas.openxmlformats.org/officeDocument/2006/relationships/hyperlink" Target="https://podminky.urs.cz/item/CS_URS_2022_02/767662210" TargetMode="External" /><Relationship Id="rId60" Type="http://schemas.openxmlformats.org/officeDocument/2006/relationships/hyperlink" Target="https://podminky.urs.cz/item/CS_URS_2022_02/338171115" TargetMode="External" /><Relationship Id="rId61" Type="http://schemas.openxmlformats.org/officeDocument/2006/relationships/hyperlink" Target="https://podminky.urs.cz/item/CS_URS_2022_02/953945112" TargetMode="External" /><Relationship Id="rId62" Type="http://schemas.openxmlformats.org/officeDocument/2006/relationships/hyperlink" Target="https://podminky.urs.cz/item/CS_URS_2022_02/348171330" TargetMode="External" /><Relationship Id="rId63" Type="http://schemas.openxmlformats.org/officeDocument/2006/relationships/hyperlink" Target="https://podminky.urs.cz/item/CS_URS_2022_02/998767103" TargetMode="External" /><Relationship Id="rId64" Type="http://schemas.openxmlformats.org/officeDocument/2006/relationships/hyperlink" Target="https://podminky.urs.cz/item/CS_URS_2022_02/998767193" TargetMode="External" /><Relationship Id="rId65" Type="http://schemas.openxmlformats.org/officeDocument/2006/relationships/hyperlink" Target="https://podminky.urs.cz/item/CS_URS_2022_02/783301313" TargetMode="External" /><Relationship Id="rId66" Type="http://schemas.openxmlformats.org/officeDocument/2006/relationships/hyperlink" Target="https://podminky.urs.cz/item/CS_URS_2022_02/316911111" TargetMode="External" /><Relationship Id="rId67" Type="http://schemas.openxmlformats.org/officeDocument/2006/relationships/hyperlink" Target="https://podminky.urs.cz/item/CS_URS_2022_02/998772103" TargetMode="External" /><Relationship Id="rId68" Type="http://schemas.openxmlformats.org/officeDocument/2006/relationships/hyperlink" Target="https://podminky.urs.cz/item/CS_URS_2022_02/998772193" TargetMode="External" /><Relationship Id="rId6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202111" TargetMode="External" /><Relationship Id="rId2" Type="http://schemas.openxmlformats.org/officeDocument/2006/relationships/hyperlink" Target="https://podminky.urs.cz/item/CS_URS_2022_02/122211101" TargetMode="External" /><Relationship Id="rId3" Type="http://schemas.openxmlformats.org/officeDocument/2006/relationships/hyperlink" Target="https://podminky.urs.cz/item/CS_URS_2022_02/133212811" TargetMode="External" /><Relationship Id="rId4" Type="http://schemas.openxmlformats.org/officeDocument/2006/relationships/hyperlink" Target="https://podminky.urs.cz/item/CS_URS_2022_02/139711111" TargetMode="External" /><Relationship Id="rId5" Type="http://schemas.openxmlformats.org/officeDocument/2006/relationships/hyperlink" Target="https://podminky.urs.cz/item/CS_URS_2022_02/162211311" TargetMode="External" /><Relationship Id="rId6" Type="http://schemas.openxmlformats.org/officeDocument/2006/relationships/hyperlink" Target="https://podminky.urs.cz/item/CS_URS_2022_02/162211319" TargetMode="External" /><Relationship Id="rId7" Type="http://schemas.openxmlformats.org/officeDocument/2006/relationships/hyperlink" Target="https://podminky.urs.cz/item/CS_URS_2022_02/162751113" TargetMode="External" /><Relationship Id="rId8" Type="http://schemas.openxmlformats.org/officeDocument/2006/relationships/hyperlink" Target="https://podminky.urs.cz/item/CS_URS_2022_02/167151101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4111101" TargetMode="External" /><Relationship Id="rId11" Type="http://schemas.openxmlformats.org/officeDocument/2006/relationships/hyperlink" Target="https://podminky.urs.cz/item/CS_URS_2022_02/181111121" TargetMode="External" /><Relationship Id="rId12" Type="http://schemas.openxmlformats.org/officeDocument/2006/relationships/hyperlink" Target="https://podminky.urs.cz/item/CS_URS_2022_02/184813511" TargetMode="External" /><Relationship Id="rId13" Type="http://schemas.openxmlformats.org/officeDocument/2006/relationships/hyperlink" Target="https://podminky.urs.cz/item/CS_URS_2022_02/274211492" TargetMode="External" /><Relationship Id="rId14" Type="http://schemas.openxmlformats.org/officeDocument/2006/relationships/hyperlink" Target="https://podminky.urs.cz/item/CS_URS_2022_02/279212513" TargetMode="External" /><Relationship Id="rId15" Type="http://schemas.openxmlformats.org/officeDocument/2006/relationships/hyperlink" Target="https://podminky.urs.cz/item/CS_URS_2022_02/310901113" TargetMode="External" /><Relationship Id="rId16" Type="http://schemas.openxmlformats.org/officeDocument/2006/relationships/hyperlink" Target="https://podminky.urs.cz/item/CS_URS_2022_02/622631001" TargetMode="External" /><Relationship Id="rId17" Type="http://schemas.openxmlformats.org/officeDocument/2006/relationships/hyperlink" Target="https://podminky.urs.cz/item/CS_URS_2022_02/622631011" TargetMode="External" /><Relationship Id="rId18" Type="http://schemas.openxmlformats.org/officeDocument/2006/relationships/hyperlink" Target="https://podminky.urs.cz/item/CS_URS_2022_02/629991011" TargetMode="External" /><Relationship Id="rId19" Type="http://schemas.openxmlformats.org/officeDocument/2006/relationships/hyperlink" Target="https://podminky.urs.cz/item/CS_URS_2022_02/629995101" TargetMode="External" /><Relationship Id="rId20" Type="http://schemas.openxmlformats.org/officeDocument/2006/relationships/hyperlink" Target="https://podminky.urs.cz/item/CS_URS_2022_02/943121111" TargetMode="External" /><Relationship Id="rId21" Type="http://schemas.openxmlformats.org/officeDocument/2006/relationships/hyperlink" Target="https://podminky.urs.cz/item/CS_URS_2022_02/943121211" TargetMode="External" /><Relationship Id="rId22" Type="http://schemas.openxmlformats.org/officeDocument/2006/relationships/hyperlink" Target="https://podminky.urs.cz/item/CS_URS_2022_02/943121811" TargetMode="External" /><Relationship Id="rId23" Type="http://schemas.openxmlformats.org/officeDocument/2006/relationships/hyperlink" Target="https://podminky.urs.cz/item/CS_URS_2022_02/944511111" TargetMode="External" /><Relationship Id="rId24" Type="http://schemas.openxmlformats.org/officeDocument/2006/relationships/hyperlink" Target="https://podminky.urs.cz/item/CS_URS_2022_02/944511211" TargetMode="External" /><Relationship Id="rId25" Type="http://schemas.openxmlformats.org/officeDocument/2006/relationships/hyperlink" Target="https://podminky.urs.cz/item/CS_URS_2022_02/944511811" TargetMode="External" /><Relationship Id="rId26" Type="http://schemas.openxmlformats.org/officeDocument/2006/relationships/hyperlink" Target="https://podminky.urs.cz/item/CS_URS_2022_02/949211112" TargetMode="External" /><Relationship Id="rId27" Type="http://schemas.openxmlformats.org/officeDocument/2006/relationships/hyperlink" Target="https://podminky.urs.cz/item/CS_URS_2022_02/949211211" TargetMode="External" /><Relationship Id="rId28" Type="http://schemas.openxmlformats.org/officeDocument/2006/relationships/hyperlink" Target="https://podminky.urs.cz/item/CS_URS_2022_02/949211812" TargetMode="External" /><Relationship Id="rId29" Type="http://schemas.openxmlformats.org/officeDocument/2006/relationships/hyperlink" Target="https://podminky.urs.cz/item/CS_URS_2022_02/953945133" TargetMode="External" /><Relationship Id="rId30" Type="http://schemas.openxmlformats.org/officeDocument/2006/relationships/hyperlink" Target="https://podminky.urs.cz/item/CS_URS_2022_02/962032231" TargetMode="External" /><Relationship Id="rId31" Type="http://schemas.openxmlformats.org/officeDocument/2006/relationships/hyperlink" Target="https://podminky.urs.cz/item/CS_URS_2022_02/963051113" TargetMode="External" /><Relationship Id="rId32" Type="http://schemas.openxmlformats.org/officeDocument/2006/relationships/hyperlink" Target="https://podminky.urs.cz/item/CS_URS_2022_02/971024651" TargetMode="External" /><Relationship Id="rId33" Type="http://schemas.openxmlformats.org/officeDocument/2006/relationships/hyperlink" Target="https://podminky.urs.cz/item/CS_URS_2022_02/971033641" TargetMode="External" /><Relationship Id="rId34" Type="http://schemas.openxmlformats.org/officeDocument/2006/relationships/hyperlink" Target="https://podminky.urs.cz/item/CS_URS_2022_02/985223112" TargetMode="External" /><Relationship Id="rId35" Type="http://schemas.openxmlformats.org/officeDocument/2006/relationships/hyperlink" Target="https://podminky.urs.cz/item/CS_URS_2022_02/985233131" TargetMode="External" /><Relationship Id="rId36" Type="http://schemas.openxmlformats.org/officeDocument/2006/relationships/hyperlink" Target="https://podminky.urs.cz/item/CS_URS_2022_02/997013111" TargetMode="External" /><Relationship Id="rId37" Type="http://schemas.openxmlformats.org/officeDocument/2006/relationships/hyperlink" Target="https://podminky.urs.cz/item/CS_URS_2022_02/997013312" TargetMode="External" /><Relationship Id="rId38" Type="http://schemas.openxmlformats.org/officeDocument/2006/relationships/hyperlink" Target="https://podminky.urs.cz/item/CS_URS_2022_02/997013322" TargetMode="External" /><Relationship Id="rId39" Type="http://schemas.openxmlformats.org/officeDocument/2006/relationships/hyperlink" Target="https://podminky.urs.cz/item/CS_URS_2022_02/997013501" TargetMode="External" /><Relationship Id="rId40" Type="http://schemas.openxmlformats.org/officeDocument/2006/relationships/hyperlink" Target="https://podminky.urs.cz/item/CS_URS_2022_02/997013509" TargetMode="External" /><Relationship Id="rId41" Type="http://schemas.openxmlformats.org/officeDocument/2006/relationships/hyperlink" Target="https://podminky.urs.cz/item/CS_URS_2022_02/997013861" TargetMode="External" /><Relationship Id="rId42" Type="http://schemas.openxmlformats.org/officeDocument/2006/relationships/hyperlink" Target="https://podminky.urs.cz/item/CS_URS_2022_02/997013863" TargetMode="External" /><Relationship Id="rId43" Type="http://schemas.openxmlformats.org/officeDocument/2006/relationships/hyperlink" Target="https://podminky.urs.cz/item/CS_URS_2022_02/997013871" TargetMode="External" /><Relationship Id="rId44" Type="http://schemas.openxmlformats.org/officeDocument/2006/relationships/hyperlink" Target="https://podminky.urs.cz/item/CS_URS_2022_02/997013873" TargetMode="External" /><Relationship Id="rId45" Type="http://schemas.openxmlformats.org/officeDocument/2006/relationships/hyperlink" Target="https://podminky.urs.cz/item/CS_URS_2022_02/998011001" TargetMode="External" /><Relationship Id="rId46" Type="http://schemas.openxmlformats.org/officeDocument/2006/relationships/hyperlink" Target="https://podminky.urs.cz/item/CS_URS_2022_02/998011014" TargetMode="External" /><Relationship Id="rId47" Type="http://schemas.openxmlformats.org/officeDocument/2006/relationships/hyperlink" Target="https://podminky.urs.cz/item/CS_URS_2022_02/998017003" TargetMode="External" /><Relationship Id="rId48" Type="http://schemas.openxmlformats.org/officeDocument/2006/relationships/hyperlink" Target="https://podminky.urs.cz/item/CS_URS_2022_02/767161834" TargetMode="External" /><Relationship Id="rId49" Type="http://schemas.openxmlformats.org/officeDocument/2006/relationships/hyperlink" Target="https://podminky.urs.cz/item/CS_URS_2022_02/767661811" TargetMode="External" /><Relationship Id="rId50" Type="http://schemas.openxmlformats.org/officeDocument/2006/relationships/hyperlink" Target="https://podminky.urs.cz/item/CS_URS_2022_02/767662210" TargetMode="External" /><Relationship Id="rId51" Type="http://schemas.openxmlformats.org/officeDocument/2006/relationships/hyperlink" Target="https://podminky.urs.cz/item/CS_URS_2022_02/338171115" TargetMode="External" /><Relationship Id="rId52" Type="http://schemas.openxmlformats.org/officeDocument/2006/relationships/hyperlink" Target="https://podminky.urs.cz/item/CS_URS_2022_02/953945112" TargetMode="External" /><Relationship Id="rId53" Type="http://schemas.openxmlformats.org/officeDocument/2006/relationships/hyperlink" Target="https://podminky.urs.cz/item/CS_URS_2022_02/348171330" TargetMode="External" /><Relationship Id="rId54" Type="http://schemas.openxmlformats.org/officeDocument/2006/relationships/hyperlink" Target="https://podminky.urs.cz/item/CS_URS_2022_02/998767103" TargetMode="External" /><Relationship Id="rId55" Type="http://schemas.openxmlformats.org/officeDocument/2006/relationships/hyperlink" Target="https://podminky.urs.cz/item/CS_URS_2022_02/998767193" TargetMode="External" /><Relationship Id="rId56" Type="http://schemas.openxmlformats.org/officeDocument/2006/relationships/hyperlink" Target="https://podminky.urs.cz/item/CS_URS_2022_02/783301313" TargetMode="External" /><Relationship Id="rId57" Type="http://schemas.openxmlformats.org/officeDocument/2006/relationships/hyperlink" Target="https://podminky.urs.cz/item/CS_URS_2022_02/316911111" TargetMode="External" /><Relationship Id="rId58" Type="http://schemas.openxmlformats.org/officeDocument/2006/relationships/hyperlink" Target="https://podminky.urs.cz/item/CS_URS_2022_02/998772103" TargetMode="External" /><Relationship Id="rId59" Type="http://schemas.openxmlformats.org/officeDocument/2006/relationships/hyperlink" Target="https://podminky.urs.cz/item/CS_URS_2022_02/998772193" TargetMode="External" /><Relationship Id="rId6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2223P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Obnova městského opevnění Krajinka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Cheb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24. 11. 2022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Cheb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arch. Tomáš Šantavý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'01A - úsek 1 bez VRN pro VZ'!J30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'01A - úsek 1 bez VRN pro VZ'!P95</f>
        <v>0</v>
      </c>
      <c r="AV55" s="120">
        <f>'01A - úsek 1 bez VRN pro VZ'!J33</f>
        <v>0</v>
      </c>
      <c r="AW55" s="120">
        <f>'01A - úsek 1 bez VRN pro VZ'!J34</f>
        <v>0</v>
      </c>
      <c r="AX55" s="120">
        <f>'01A - úsek 1 bez VRN pro VZ'!J35</f>
        <v>0</v>
      </c>
      <c r="AY55" s="120">
        <f>'01A - úsek 1 bez VRN pro VZ'!J36</f>
        <v>0</v>
      </c>
      <c r="AZ55" s="120">
        <f>'01A - úsek 1 bez VRN pro VZ'!F33</f>
        <v>0</v>
      </c>
      <c r="BA55" s="120">
        <f>'01A - úsek 1 bez VRN pro VZ'!F34</f>
        <v>0</v>
      </c>
      <c r="BB55" s="120">
        <f>'01A - úsek 1 bez VRN pro VZ'!F35</f>
        <v>0</v>
      </c>
      <c r="BC55" s="120">
        <f>'01A - úsek 1 bez VRN pro VZ'!F36</f>
        <v>0</v>
      </c>
      <c r="BD55" s="122">
        <f>'01A - úsek 1 bez VRN pro VZ'!F37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82</v>
      </c>
      <c r="CM55" s="123" t="s">
        <v>83</v>
      </c>
    </row>
    <row r="56" spans="1:91" s="7" customFormat="1" ht="16.5" customHeight="1">
      <c r="A56" s="111" t="s">
        <v>76</v>
      </c>
      <c r="B56" s="112"/>
      <c r="C56" s="113"/>
      <c r="D56" s="114" t="s">
        <v>84</v>
      </c>
      <c r="E56" s="114"/>
      <c r="F56" s="114"/>
      <c r="G56" s="114"/>
      <c r="H56" s="114"/>
      <c r="I56" s="115"/>
      <c r="J56" s="114" t="s">
        <v>85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'02A.1 - úsek 2 bez VRN pr...'!J30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'02A.1 - úsek 2 bez VRN pr...'!P95</f>
        <v>0</v>
      </c>
      <c r="AV56" s="120">
        <f>'02A.1 - úsek 2 bez VRN pr...'!J33</f>
        <v>0</v>
      </c>
      <c r="AW56" s="120">
        <f>'02A.1 - úsek 2 bez VRN pr...'!J34</f>
        <v>0</v>
      </c>
      <c r="AX56" s="120">
        <f>'02A.1 - úsek 2 bez VRN pr...'!J35</f>
        <v>0</v>
      </c>
      <c r="AY56" s="120">
        <f>'02A.1 - úsek 2 bez VRN pr...'!J36</f>
        <v>0</v>
      </c>
      <c r="AZ56" s="120">
        <f>'02A.1 - úsek 2 bez VRN pr...'!F33</f>
        <v>0</v>
      </c>
      <c r="BA56" s="120">
        <f>'02A.1 - úsek 2 bez VRN pr...'!F34</f>
        <v>0</v>
      </c>
      <c r="BB56" s="120">
        <f>'02A.1 - úsek 2 bez VRN pr...'!F35</f>
        <v>0</v>
      </c>
      <c r="BC56" s="120">
        <f>'02A.1 - úsek 2 bez VRN pr...'!F36</f>
        <v>0</v>
      </c>
      <c r="BD56" s="122">
        <f>'02A.1 - úsek 2 bez VRN pr...'!F37</f>
        <v>0</v>
      </c>
      <c r="BE56" s="7"/>
      <c r="BT56" s="123" t="s">
        <v>80</v>
      </c>
      <c r="BV56" s="123" t="s">
        <v>74</v>
      </c>
      <c r="BW56" s="123" t="s">
        <v>86</v>
      </c>
      <c r="BX56" s="123" t="s">
        <v>5</v>
      </c>
      <c r="CL56" s="123" t="s">
        <v>82</v>
      </c>
      <c r="CM56" s="123" t="s">
        <v>83</v>
      </c>
    </row>
    <row r="57" spans="1:91" s="7" customFormat="1" ht="16.5" customHeight="1">
      <c r="A57" s="111" t="s">
        <v>76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'12 - VRN úsek 1 + 2 pro VZ'!J30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24">
        <v>0</v>
      </c>
      <c r="AT57" s="125">
        <f>ROUND(SUM(AV57:AW57),2)</f>
        <v>0</v>
      </c>
      <c r="AU57" s="126">
        <f>'12 - VRN úsek 1 + 2 pro VZ'!P85</f>
        <v>0</v>
      </c>
      <c r="AV57" s="125">
        <f>'12 - VRN úsek 1 + 2 pro VZ'!J33</f>
        <v>0</v>
      </c>
      <c r="AW57" s="125">
        <f>'12 - VRN úsek 1 + 2 pro VZ'!J34</f>
        <v>0</v>
      </c>
      <c r="AX57" s="125">
        <f>'12 - VRN úsek 1 + 2 pro VZ'!J35</f>
        <v>0</v>
      </c>
      <c r="AY57" s="125">
        <f>'12 - VRN úsek 1 + 2 pro VZ'!J36</f>
        <v>0</v>
      </c>
      <c r="AZ57" s="125">
        <f>'12 - VRN úsek 1 + 2 pro VZ'!F33</f>
        <v>0</v>
      </c>
      <c r="BA57" s="125">
        <f>'12 - VRN úsek 1 + 2 pro VZ'!F34</f>
        <v>0</v>
      </c>
      <c r="BB57" s="125">
        <f>'12 - VRN úsek 1 + 2 pro VZ'!F35</f>
        <v>0</v>
      </c>
      <c r="BC57" s="125">
        <f>'12 - VRN úsek 1 + 2 pro VZ'!F36</f>
        <v>0</v>
      </c>
      <c r="BD57" s="127">
        <f>'12 - VRN úsek 1 + 2 pro VZ'!F37</f>
        <v>0</v>
      </c>
      <c r="BE57" s="7"/>
      <c r="BT57" s="123" t="s">
        <v>80</v>
      </c>
      <c r="BV57" s="123" t="s">
        <v>74</v>
      </c>
      <c r="BW57" s="123" t="s">
        <v>89</v>
      </c>
      <c r="BX57" s="123" t="s">
        <v>5</v>
      </c>
      <c r="CL57" s="123" t="s">
        <v>82</v>
      </c>
      <c r="CM57" s="123" t="s">
        <v>83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A - úsek 1 bez VRN pro VZ'!C2" display="/"/>
    <hyperlink ref="A56" location="'02A.1 - úsek 2 bez VRN pr...'!C2" display="/"/>
    <hyperlink ref="A57" location="'12 - VRN úsek 1 + 2 pro VZ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  <c r="AZ2" s="128" t="s">
        <v>90</v>
      </c>
      <c r="BA2" s="128" t="s">
        <v>91</v>
      </c>
      <c r="BB2" s="128" t="s">
        <v>92</v>
      </c>
      <c r="BC2" s="128" t="s">
        <v>93</v>
      </c>
      <c r="BD2" s="12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>
      <c r="B4" s="20"/>
      <c r="D4" s="131" t="s">
        <v>95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Obnova městského opevnění Krajinka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96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97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82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3" t="s">
        <v>23</v>
      </c>
      <c r="J12" s="138" t="str">
        <f>'Rekapitulace stavby'!AN8</f>
        <v>24. 11. 2022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27</v>
      </c>
      <c r="F15" s="38"/>
      <c r="G15" s="38"/>
      <c r="H15" s="38"/>
      <c r="I15" s="133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3" t="s">
        <v>26</v>
      </c>
      <c r="J20" s="137" t="s">
        <v>19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32</v>
      </c>
      <c r="F21" s="38"/>
      <c r="G21" s="38"/>
      <c r="H21" s="38"/>
      <c r="I21" s="133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3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36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38</v>
      </c>
      <c r="E30" s="38"/>
      <c r="F30" s="38"/>
      <c r="G30" s="38"/>
      <c r="H30" s="38"/>
      <c r="I30" s="38"/>
      <c r="J30" s="145">
        <f>ROUND(J95,2)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40</v>
      </c>
      <c r="G32" s="38"/>
      <c r="H32" s="38"/>
      <c r="I32" s="146" t="s">
        <v>39</v>
      </c>
      <c r="J32" s="146" t="s">
        <v>41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7" t="s">
        <v>42</v>
      </c>
      <c r="E33" s="133" t="s">
        <v>43</v>
      </c>
      <c r="F33" s="148">
        <f>ROUND((SUM(BE95:BE480)),2)</f>
        <v>0</v>
      </c>
      <c r="G33" s="38"/>
      <c r="H33" s="38"/>
      <c r="I33" s="149">
        <v>0.21</v>
      </c>
      <c r="J33" s="148">
        <f>ROUND(((SUM(BE95:BE480))*I33),2)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44</v>
      </c>
      <c r="F34" s="148">
        <f>ROUND((SUM(BF95:BF480)),2)</f>
        <v>0</v>
      </c>
      <c r="G34" s="38"/>
      <c r="H34" s="38"/>
      <c r="I34" s="149">
        <v>0.15</v>
      </c>
      <c r="J34" s="148">
        <f>ROUND(((SUM(BF95:BF480))*I34),2)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45</v>
      </c>
      <c r="F35" s="148">
        <f>ROUND((SUM(BG95:BG480)),2)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46</v>
      </c>
      <c r="F36" s="148">
        <f>ROUND((SUM(BH95:BH480)),2)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47</v>
      </c>
      <c r="F37" s="148">
        <f>ROUND((SUM(BI95:BI480)),2)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Obnova městského opevnění Krajinka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01A - úsek 1 bez VRN pro VZ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Cheb</v>
      </c>
      <c r="G52" s="40"/>
      <c r="H52" s="40"/>
      <c r="I52" s="32" t="s">
        <v>23</v>
      </c>
      <c r="J52" s="72" t="str">
        <f>IF(J12="","",J12)</f>
        <v>24. 11. 2022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Cheb</v>
      </c>
      <c r="G54" s="40"/>
      <c r="H54" s="40"/>
      <c r="I54" s="32" t="s">
        <v>31</v>
      </c>
      <c r="J54" s="36" t="str">
        <f>E21</f>
        <v>Ing. arch. Tomáš Šantavý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70</v>
      </c>
      <c r="D59" s="40"/>
      <c r="E59" s="40"/>
      <c r="F59" s="40"/>
      <c r="G59" s="40"/>
      <c r="H59" s="40"/>
      <c r="I59" s="40"/>
      <c r="J59" s="102">
        <f>J95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J96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J165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J174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106</v>
      </c>
      <c r="E64" s="175"/>
      <c r="F64" s="175"/>
      <c r="G64" s="175"/>
      <c r="H64" s="175"/>
      <c r="I64" s="175"/>
      <c r="J64" s="176">
        <f>J186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107</v>
      </c>
      <c r="E65" s="175"/>
      <c r="F65" s="175"/>
      <c r="G65" s="175"/>
      <c r="H65" s="175"/>
      <c r="I65" s="175"/>
      <c r="J65" s="176">
        <f>J209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108</v>
      </c>
      <c r="E66" s="175"/>
      <c r="F66" s="175"/>
      <c r="G66" s="175"/>
      <c r="H66" s="175"/>
      <c r="I66" s="175"/>
      <c r="J66" s="176">
        <f>J247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109</v>
      </c>
      <c r="E67" s="175"/>
      <c r="F67" s="175"/>
      <c r="G67" s="175"/>
      <c r="H67" s="175"/>
      <c r="I67" s="175"/>
      <c r="J67" s="176">
        <f>J284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110</v>
      </c>
      <c r="E68" s="175"/>
      <c r="F68" s="175"/>
      <c r="G68" s="175"/>
      <c r="H68" s="175"/>
      <c r="I68" s="175"/>
      <c r="J68" s="176">
        <f>J302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111</v>
      </c>
      <c r="E69" s="175"/>
      <c r="F69" s="175"/>
      <c r="G69" s="175"/>
      <c r="H69" s="175"/>
      <c r="I69" s="175"/>
      <c r="J69" s="176">
        <f>J329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112</v>
      </c>
      <c r="E70" s="175"/>
      <c r="F70" s="175"/>
      <c r="G70" s="175"/>
      <c r="H70" s="175"/>
      <c r="I70" s="175"/>
      <c r="J70" s="176">
        <f>J354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113</v>
      </c>
      <c r="E71" s="175"/>
      <c r="F71" s="175"/>
      <c r="G71" s="175"/>
      <c r="H71" s="175"/>
      <c r="I71" s="175"/>
      <c r="J71" s="176">
        <f>J390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114</v>
      </c>
      <c r="E72" s="169"/>
      <c r="F72" s="169"/>
      <c r="G72" s="169"/>
      <c r="H72" s="169"/>
      <c r="I72" s="169"/>
      <c r="J72" s="170">
        <f>J404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115</v>
      </c>
      <c r="E73" s="175"/>
      <c r="F73" s="175"/>
      <c r="G73" s="175"/>
      <c r="H73" s="175"/>
      <c r="I73" s="175"/>
      <c r="J73" s="176">
        <f>J405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116</v>
      </c>
      <c r="E74" s="175"/>
      <c r="F74" s="175"/>
      <c r="G74" s="175"/>
      <c r="H74" s="175"/>
      <c r="I74" s="175"/>
      <c r="J74" s="176">
        <f>J440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117</v>
      </c>
      <c r="E75" s="175"/>
      <c r="F75" s="175"/>
      <c r="G75" s="175"/>
      <c r="H75" s="175"/>
      <c r="I75" s="175"/>
      <c r="J75" s="176">
        <f>J453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118</v>
      </c>
      <c r="D82" s="40"/>
      <c r="E82" s="40"/>
      <c r="F82" s="40"/>
      <c r="G82" s="40"/>
      <c r="H82" s="40"/>
      <c r="I82" s="40"/>
      <c r="J82" s="40"/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1" t="str">
        <f>E7</f>
        <v>Obnova městského opevnění Krajinka</v>
      </c>
      <c r="F85" s="32"/>
      <c r="G85" s="32"/>
      <c r="H85" s="32"/>
      <c r="I85" s="40"/>
      <c r="J85" s="40"/>
      <c r="K85" s="40"/>
      <c r="L85" s="13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13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E9</f>
        <v>01A - úsek 1 bez VRN pro VZ</v>
      </c>
      <c r="F87" s="40"/>
      <c r="G87" s="40"/>
      <c r="H87" s="40"/>
      <c r="I87" s="40"/>
      <c r="J87" s="40"/>
      <c r="K87" s="40"/>
      <c r="L87" s="13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Cheb</v>
      </c>
      <c r="G89" s="40"/>
      <c r="H89" s="40"/>
      <c r="I89" s="32" t="s">
        <v>23</v>
      </c>
      <c r="J89" s="72" t="str">
        <f>IF(J12="","",J12)</f>
        <v>24. 11. 2022</v>
      </c>
      <c r="K89" s="40"/>
      <c r="L89" s="13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Ing. arch. Tomáš Šantavý</v>
      </c>
      <c r="K91" s="40"/>
      <c r="L91" s="13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13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3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78"/>
      <c r="B94" s="179"/>
      <c r="C94" s="180" t="s">
        <v>119</v>
      </c>
      <c r="D94" s="181" t="s">
        <v>57</v>
      </c>
      <c r="E94" s="181" t="s">
        <v>53</v>
      </c>
      <c r="F94" s="181" t="s">
        <v>54</v>
      </c>
      <c r="G94" s="181" t="s">
        <v>120</v>
      </c>
      <c r="H94" s="181" t="s">
        <v>121</v>
      </c>
      <c r="I94" s="181" t="s">
        <v>122</v>
      </c>
      <c r="J94" s="181" t="s">
        <v>100</v>
      </c>
      <c r="K94" s="182" t="s">
        <v>123</v>
      </c>
      <c r="L94" s="183"/>
      <c r="M94" s="92" t="s">
        <v>19</v>
      </c>
      <c r="N94" s="93" t="s">
        <v>42</v>
      </c>
      <c r="O94" s="93" t="s">
        <v>124</v>
      </c>
      <c r="P94" s="93" t="s">
        <v>125</v>
      </c>
      <c r="Q94" s="93" t="s">
        <v>126</v>
      </c>
      <c r="R94" s="93" t="s">
        <v>127</v>
      </c>
      <c r="S94" s="93" t="s">
        <v>128</v>
      </c>
      <c r="T94" s="94" t="s">
        <v>129</v>
      </c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</row>
    <row r="95" spans="1:63" s="2" customFormat="1" ht="22.8" customHeight="1">
      <c r="A95" s="38"/>
      <c r="B95" s="39"/>
      <c r="C95" s="99" t="s">
        <v>130</v>
      </c>
      <c r="D95" s="40"/>
      <c r="E95" s="40"/>
      <c r="F95" s="40"/>
      <c r="G95" s="40"/>
      <c r="H95" s="40"/>
      <c r="I95" s="40"/>
      <c r="J95" s="184">
        <f>BK95</f>
        <v>0</v>
      </c>
      <c r="K95" s="40"/>
      <c r="L95" s="44"/>
      <c r="M95" s="95"/>
      <c r="N95" s="185"/>
      <c r="O95" s="96"/>
      <c r="P95" s="186">
        <f>P96+P404</f>
        <v>0</v>
      </c>
      <c r="Q95" s="96"/>
      <c r="R95" s="186">
        <f>R96+R404</f>
        <v>161.168872156</v>
      </c>
      <c r="S95" s="96"/>
      <c r="T95" s="187">
        <f>T96+T404</f>
        <v>162.58707499999997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101</v>
      </c>
      <c r="BK95" s="188">
        <f>BK96+BK404</f>
        <v>0</v>
      </c>
    </row>
    <row r="96" spans="1:63" s="12" customFormat="1" ht="25.9" customHeight="1">
      <c r="A96" s="12"/>
      <c r="B96" s="189"/>
      <c r="C96" s="190"/>
      <c r="D96" s="191" t="s">
        <v>71</v>
      </c>
      <c r="E96" s="192" t="s">
        <v>131</v>
      </c>
      <c r="F96" s="192" t="s">
        <v>132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P97+P165+P174+P186+P209+P247+P284+P302+P329+P354+P390</f>
        <v>0</v>
      </c>
      <c r="Q96" s="197"/>
      <c r="R96" s="198">
        <f>R97+R165+R174+R186+R209+R247+R284+R302+R329+R354+R390</f>
        <v>154.2020619</v>
      </c>
      <c r="S96" s="197"/>
      <c r="T96" s="199">
        <f>T97+T165+T174+T186+T209+T247+T284+T302+T329+T354+T390</f>
        <v>162.00057499999997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80</v>
      </c>
      <c r="AT96" s="201" t="s">
        <v>71</v>
      </c>
      <c r="AU96" s="201" t="s">
        <v>72</v>
      </c>
      <c r="AY96" s="200" t="s">
        <v>133</v>
      </c>
      <c r="BK96" s="202">
        <f>BK97+BK165+BK174+BK186+BK209+BK247+BK284+BK302+BK329+BK354+BK390</f>
        <v>0</v>
      </c>
    </row>
    <row r="97" spans="1:63" s="12" customFormat="1" ht="22.8" customHeight="1">
      <c r="A97" s="12"/>
      <c r="B97" s="189"/>
      <c r="C97" s="190"/>
      <c r="D97" s="191" t="s">
        <v>71</v>
      </c>
      <c r="E97" s="203" t="s">
        <v>80</v>
      </c>
      <c r="F97" s="203" t="s">
        <v>134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SUM(P98:P164)</f>
        <v>0</v>
      </c>
      <c r="Q97" s="197"/>
      <c r="R97" s="198">
        <f>SUM(R98:R164)</f>
        <v>0</v>
      </c>
      <c r="S97" s="197"/>
      <c r="T97" s="199">
        <f>SUM(T98:T164)</f>
        <v>1.0973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80</v>
      </c>
      <c r="AT97" s="201" t="s">
        <v>71</v>
      </c>
      <c r="AU97" s="201" t="s">
        <v>80</v>
      </c>
      <c r="AY97" s="200" t="s">
        <v>133</v>
      </c>
      <c r="BK97" s="202">
        <f>SUM(BK98:BK164)</f>
        <v>0</v>
      </c>
    </row>
    <row r="98" spans="1:65" s="2" customFormat="1" ht="24.15" customHeight="1">
      <c r="A98" s="38"/>
      <c r="B98" s="39"/>
      <c r="C98" s="205" t="s">
        <v>135</v>
      </c>
      <c r="D98" s="205" t="s">
        <v>136</v>
      </c>
      <c r="E98" s="206" t="s">
        <v>137</v>
      </c>
      <c r="F98" s="207" t="s">
        <v>138</v>
      </c>
      <c r="G98" s="208" t="s">
        <v>92</v>
      </c>
      <c r="H98" s="209">
        <v>1.395</v>
      </c>
      <c r="I98" s="210"/>
      <c r="J98" s="211">
        <f>ROUND(I98*H98,2)</f>
        <v>0</v>
      </c>
      <c r="K98" s="207" t="s">
        <v>139</v>
      </c>
      <c r="L98" s="44"/>
      <c r="M98" s="212" t="s">
        <v>19</v>
      </c>
      <c r="N98" s="213" t="s">
        <v>43</v>
      </c>
      <c r="O98" s="84"/>
      <c r="P98" s="214">
        <f>O98*H98</f>
        <v>0</v>
      </c>
      <c r="Q98" s="214">
        <v>0</v>
      </c>
      <c r="R98" s="214">
        <f>Q98*H98</f>
        <v>0</v>
      </c>
      <c r="S98" s="214">
        <v>0.48</v>
      </c>
      <c r="T98" s="215">
        <f>S98*H98</f>
        <v>0.6696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6" t="s">
        <v>140</v>
      </c>
      <c r="AT98" s="216" t="s">
        <v>136</v>
      </c>
      <c r="AU98" s="216" t="s">
        <v>83</v>
      </c>
      <c r="AY98" s="17" t="s">
        <v>133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7" t="s">
        <v>80</v>
      </c>
      <c r="BK98" s="217">
        <f>ROUND(I98*H98,2)</f>
        <v>0</v>
      </c>
      <c r="BL98" s="17" t="s">
        <v>140</v>
      </c>
      <c r="BM98" s="216" t="s">
        <v>141</v>
      </c>
    </row>
    <row r="99" spans="1:47" s="2" customFormat="1" ht="12">
      <c r="A99" s="38"/>
      <c r="B99" s="39"/>
      <c r="C99" s="40"/>
      <c r="D99" s="218" t="s">
        <v>142</v>
      </c>
      <c r="E99" s="40"/>
      <c r="F99" s="219" t="s">
        <v>143</v>
      </c>
      <c r="G99" s="40"/>
      <c r="H99" s="40"/>
      <c r="I99" s="220"/>
      <c r="J99" s="40"/>
      <c r="K99" s="40"/>
      <c r="L99" s="44"/>
      <c r="M99" s="221"/>
      <c r="N99" s="22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142</v>
      </c>
      <c r="AU99" s="17" t="s">
        <v>83</v>
      </c>
    </row>
    <row r="100" spans="1:47" s="2" customFormat="1" ht="12">
      <c r="A100" s="38"/>
      <c r="B100" s="39"/>
      <c r="C100" s="40"/>
      <c r="D100" s="223" t="s">
        <v>144</v>
      </c>
      <c r="E100" s="40"/>
      <c r="F100" s="224" t="s">
        <v>145</v>
      </c>
      <c r="G100" s="40"/>
      <c r="H100" s="40"/>
      <c r="I100" s="220"/>
      <c r="J100" s="40"/>
      <c r="K100" s="40"/>
      <c r="L100" s="44"/>
      <c r="M100" s="221"/>
      <c r="N100" s="222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144</v>
      </c>
      <c r="AU100" s="17" t="s">
        <v>83</v>
      </c>
    </row>
    <row r="101" spans="1:51" s="13" customFormat="1" ht="12">
      <c r="A101" s="13"/>
      <c r="B101" s="225"/>
      <c r="C101" s="226"/>
      <c r="D101" s="218" t="s">
        <v>146</v>
      </c>
      <c r="E101" s="227" t="s">
        <v>19</v>
      </c>
      <c r="F101" s="228" t="s">
        <v>147</v>
      </c>
      <c r="G101" s="226"/>
      <c r="H101" s="227" t="s">
        <v>19</v>
      </c>
      <c r="I101" s="229"/>
      <c r="J101" s="226"/>
      <c r="K101" s="226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146</v>
      </c>
      <c r="AU101" s="234" t="s">
        <v>83</v>
      </c>
      <c r="AV101" s="13" t="s">
        <v>80</v>
      </c>
      <c r="AW101" s="13" t="s">
        <v>35</v>
      </c>
      <c r="AX101" s="13" t="s">
        <v>72</v>
      </c>
      <c r="AY101" s="234" t="s">
        <v>133</v>
      </c>
    </row>
    <row r="102" spans="1:51" s="14" customFormat="1" ht="12">
      <c r="A102" s="14"/>
      <c r="B102" s="235"/>
      <c r="C102" s="236"/>
      <c r="D102" s="218" t="s">
        <v>146</v>
      </c>
      <c r="E102" s="237" t="s">
        <v>19</v>
      </c>
      <c r="F102" s="238" t="s">
        <v>148</v>
      </c>
      <c r="G102" s="236"/>
      <c r="H102" s="239">
        <v>1.395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146</v>
      </c>
      <c r="AU102" s="245" t="s">
        <v>83</v>
      </c>
      <c r="AV102" s="14" t="s">
        <v>83</v>
      </c>
      <c r="AW102" s="14" t="s">
        <v>35</v>
      </c>
      <c r="AX102" s="14" t="s">
        <v>72</v>
      </c>
      <c r="AY102" s="245" t="s">
        <v>133</v>
      </c>
    </row>
    <row r="103" spans="1:65" s="2" customFormat="1" ht="24.15" customHeight="1">
      <c r="A103" s="38"/>
      <c r="B103" s="39"/>
      <c r="C103" s="205" t="s">
        <v>149</v>
      </c>
      <c r="D103" s="205" t="s">
        <v>136</v>
      </c>
      <c r="E103" s="206" t="s">
        <v>150</v>
      </c>
      <c r="F103" s="207" t="s">
        <v>151</v>
      </c>
      <c r="G103" s="208" t="s">
        <v>92</v>
      </c>
      <c r="H103" s="209">
        <v>1.82</v>
      </c>
      <c r="I103" s="210"/>
      <c r="J103" s="211">
        <f>ROUND(I103*H103,2)</f>
        <v>0</v>
      </c>
      <c r="K103" s="207" t="s">
        <v>139</v>
      </c>
      <c r="L103" s="44"/>
      <c r="M103" s="212" t="s">
        <v>19</v>
      </c>
      <c r="N103" s="213" t="s">
        <v>43</v>
      </c>
      <c r="O103" s="84"/>
      <c r="P103" s="214">
        <f>O103*H103</f>
        <v>0</v>
      </c>
      <c r="Q103" s="214">
        <v>0</v>
      </c>
      <c r="R103" s="214">
        <f>Q103*H103</f>
        <v>0</v>
      </c>
      <c r="S103" s="214">
        <v>0.235</v>
      </c>
      <c r="T103" s="215">
        <f>S103*H103</f>
        <v>0.42769999999999997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6" t="s">
        <v>140</v>
      </c>
      <c r="AT103" s="216" t="s">
        <v>136</v>
      </c>
      <c r="AU103" s="216" t="s">
        <v>83</v>
      </c>
      <c r="AY103" s="17" t="s">
        <v>133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7" t="s">
        <v>80</v>
      </c>
      <c r="BK103" s="217">
        <f>ROUND(I103*H103,2)</f>
        <v>0</v>
      </c>
      <c r="BL103" s="17" t="s">
        <v>140</v>
      </c>
      <c r="BM103" s="216" t="s">
        <v>152</v>
      </c>
    </row>
    <row r="104" spans="1:47" s="2" customFormat="1" ht="12">
      <c r="A104" s="38"/>
      <c r="B104" s="39"/>
      <c r="C104" s="40"/>
      <c r="D104" s="218" t="s">
        <v>142</v>
      </c>
      <c r="E104" s="40"/>
      <c r="F104" s="219" t="s">
        <v>153</v>
      </c>
      <c r="G104" s="40"/>
      <c r="H104" s="40"/>
      <c r="I104" s="220"/>
      <c r="J104" s="40"/>
      <c r="K104" s="40"/>
      <c r="L104" s="44"/>
      <c r="M104" s="221"/>
      <c r="N104" s="22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142</v>
      </c>
      <c r="AU104" s="17" t="s">
        <v>83</v>
      </c>
    </row>
    <row r="105" spans="1:47" s="2" customFormat="1" ht="12">
      <c r="A105" s="38"/>
      <c r="B105" s="39"/>
      <c r="C105" s="40"/>
      <c r="D105" s="223" t="s">
        <v>144</v>
      </c>
      <c r="E105" s="40"/>
      <c r="F105" s="224" t="s">
        <v>154</v>
      </c>
      <c r="G105" s="40"/>
      <c r="H105" s="40"/>
      <c r="I105" s="220"/>
      <c r="J105" s="40"/>
      <c r="K105" s="40"/>
      <c r="L105" s="44"/>
      <c r="M105" s="221"/>
      <c r="N105" s="22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144</v>
      </c>
      <c r="AU105" s="17" t="s">
        <v>83</v>
      </c>
    </row>
    <row r="106" spans="1:51" s="13" customFormat="1" ht="12">
      <c r="A106" s="13"/>
      <c r="B106" s="225"/>
      <c r="C106" s="226"/>
      <c r="D106" s="218" t="s">
        <v>146</v>
      </c>
      <c r="E106" s="227" t="s">
        <v>19</v>
      </c>
      <c r="F106" s="228" t="s">
        <v>147</v>
      </c>
      <c r="G106" s="226"/>
      <c r="H106" s="227" t="s">
        <v>19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146</v>
      </c>
      <c r="AU106" s="234" t="s">
        <v>83</v>
      </c>
      <c r="AV106" s="13" t="s">
        <v>80</v>
      </c>
      <c r="AW106" s="13" t="s">
        <v>35</v>
      </c>
      <c r="AX106" s="13" t="s">
        <v>72</v>
      </c>
      <c r="AY106" s="234" t="s">
        <v>133</v>
      </c>
    </row>
    <row r="107" spans="1:51" s="14" customFormat="1" ht="12">
      <c r="A107" s="14"/>
      <c r="B107" s="235"/>
      <c r="C107" s="236"/>
      <c r="D107" s="218" t="s">
        <v>146</v>
      </c>
      <c r="E107" s="237" t="s">
        <v>19</v>
      </c>
      <c r="F107" s="238" t="s">
        <v>155</v>
      </c>
      <c r="G107" s="236"/>
      <c r="H107" s="239">
        <v>1.82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146</v>
      </c>
      <c r="AU107" s="245" t="s">
        <v>83</v>
      </c>
      <c r="AV107" s="14" t="s">
        <v>83</v>
      </c>
      <c r="AW107" s="14" t="s">
        <v>35</v>
      </c>
      <c r="AX107" s="14" t="s">
        <v>72</v>
      </c>
      <c r="AY107" s="245" t="s">
        <v>133</v>
      </c>
    </row>
    <row r="108" spans="1:65" s="2" customFormat="1" ht="24.15" customHeight="1">
      <c r="A108" s="38"/>
      <c r="B108" s="39"/>
      <c r="C108" s="205" t="s">
        <v>156</v>
      </c>
      <c r="D108" s="205" t="s">
        <v>136</v>
      </c>
      <c r="E108" s="206" t="s">
        <v>157</v>
      </c>
      <c r="F108" s="207" t="s">
        <v>158</v>
      </c>
      <c r="G108" s="208" t="s">
        <v>159</v>
      </c>
      <c r="H108" s="209">
        <v>5.37</v>
      </c>
      <c r="I108" s="210"/>
      <c r="J108" s="211">
        <f>ROUND(I108*H108,2)</f>
        <v>0</v>
      </c>
      <c r="K108" s="207" t="s">
        <v>139</v>
      </c>
      <c r="L108" s="44"/>
      <c r="M108" s="212" t="s">
        <v>19</v>
      </c>
      <c r="N108" s="213" t="s">
        <v>43</v>
      </c>
      <c r="O108" s="84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6" t="s">
        <v>140</v>
      </c>
      <c r="AT108" s="216" t="s">
        <v>136</v>
      </c>
      <c r="AU108" s="216" t="s">
        <v>83</v>
      </c>
      <c r="AY108" s="17" t="s">
        <v>133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7" t="s">
        <v>80</v>
      </c>
      <c r="BK108" s="217">
        <f>ROUND(I108*H108,2)</f>
        <v>0</v>
      </c>
      <c r="BL108" s="17" t="s">
        <v>140</v>
      </c>
      <c r="BM108" s="216" t="s">
        <v>160</v>
      </c>
    </row>
    <row r="109" spans="1:47" s="2" customFormat="1" ht="12">
      <c r="A109" s="38"/>
      <c r="B109" s="39"/>
      <c r="C109" s="40"/>
      <c r="D109" s="218" t="s">
        <v>142</v>
      </c>
      <c r="E109" s="40"/>
      <c r="F109" s="219" t="s">
        <v>161</v>
      </c>
      <c r="G109" s="40"/>
      <c r="H109" s="40"/>
      <c r="I109" s="220"/>
      <c r="J109" s="40"/>
      <c r="K109" s="40"/>
      <c r="L109" s="44"/>
      <c r="M109" s="221"/>
      <c r="N109" s="22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142</v>
      </c>
      <c r="AU109" s="17" t="s">
        <v>83</v>
      </c>
    </row>
    <row r="110" spans="1:47" s="2" customFormat="1" ht="12">
      <c r="A110" s="38"/>
      <c r="B110" s="39"/>
      <c r="C110" s="40"/>
      <c r="D110" s="223" t="s">
        <v>144</v>
      </c>
      <c r="E110" s="40"/>
      <c r="F110" s="224" t="s">
        <v>162</v>
      </c>
      <c r="G110" s="40"/>
      <c r="H110" s="40"/>
      <c r="I110" s="220"/>
      <c r="J110" s="40"/>
      <c r="K110" s="40"/>
      <c r="L110" s="44"/>
      <c r="M110" s="221"/>
      <c r="N110" s="222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144</v>
      </c>
      <c r="AU110" s="17" t="s">
        <v>83</v>
      </c>
    </row>
    <row r="111" spans="1:51" s="13" customFormat="1" ht="12">
      <c r="A111" s="13"/>
      <c r="B111" s="225"/>
      <c r="C111" s="226"/>
      <c r="D111" s="218" t="s">
        <v>146</v>
      </c>
      <c r="E111" s="227" t="s">
        <v>19</v>
      </c>
      <c r="F111" s="228" t="s">
        <v>147</v>
      </c>
      <c r="G111" s="226"/>
      <c r="H111" s="227" t="s">
        <v>19</v>
      </c>
      <c r="I111" s="229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146</v>
      </c>
      <c r="AU111" s="234" t="s">
        <v>83</v>
      </c>
      <c r="AV111" s="13" t="s">
        <v>80</v>
      </c>
      <c r="AW111" s="13" t="s">
        <v>35</v>
      </c>
      <c r="AX111" s="13" t="s">
        <v>72</v>
      </c>
      <c r="AY111" s="234" t="s">
        <v>133</v>
      </c>
    </row>
    <row r="112" spans="1:51" s="14" customFormat="1" ht="12">
      <c r="A112" s="14"/>
      <c r="B112" s="235"/>
      <c r="C112" s="236"/>
      <c r="D112" s="218" t="s">
        <v>146</v>
      </c>
      <c r="E112" s="237" t="s">
        <v>19</v>
      </c>
      <c r="F112" s="238" t="s">
        <v>163</v>
      </c>
      <c r="G112" s="236"/>
      <c r="H112" s="239">
        <v>2.1750000000000003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146</v>
      </c>
      <c r="AU112" s="245" t="s">
        <v>83</v>
      </c>
      <c r="AV112" s="14" t="s">
        <v>83</v>
      </c>
      <c r="AW112" s="14" t="s">
        <v>35</v>
      </c>
      <c r="AX112" s="14" t="s">
        <v>72</v>
      </c>
      <c r="AY112" s="245" t="s">
        <v>133</v>
      </c>
    </row>
    <row r="113" spans="1:51" s="14" customFormat="1" ht="12">
      <c r="A113" s="14"/>
      <c r="B113" s="235"/>
      <c r="C113" s="236"/>
      <c r="D113" s="218" t="s">
        <v>146</v>
      </c>
      <c r="E113" s="237" t="s">
        <v>19</v>
      </c>
      <c r="F113" s="238" t="s">
        <v>164</v>
      </c>
      <c r="G113" s="236"/>
      <c r="H113" s="239">
        <v>3.195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146</v>
      </c>
      <c r="AU113" s="245" t="s">
        <v>83</v>
      </c>
      <c r="AV113" s="14" t="s">
        <v>83</v>
      </c>
      <c r="AW113" s="14" t="s">
        <v>35</v>
      </c>
      <c r="AX113" s="14" t="s">
        <v>72</v>
      </c>
      <c r="AY113" s="245" t="s">
        <v>133</v>
      </c>
    </row>
    <row r="114" spans="1:65" s="2" customFormat="1" ht="33" customHeight="1">
      <c r="A114" s="38"/>
      <c r="B114" s="39"/>
      <c r="C114" s="205" t="s">
        <v>165</v>
      </c>
      <c r="D114" s="205" t="s">
        <v>136</v>
      </c>
      <c r="E114" s="206" t="s">
        <v>166</v>
      </c>
      <c r="F114" s="207" t="s">
        <v>167</v>
      </c>
      <c r="G114" s="208" t="s">
        <v>159</v>
      </c>
      <c r="H114" s="209">
        <v>2.31</v>
      </c>
      <c r="I114" s="210"/>
      <c r="J114" s="211">
        <f>ROUND(I114*H114,2)</f>
        <v>0</v>
      </c>
      <c r="K114" s="207" t="s">
        <v>139</v>
      </c>
      <c r="L114" s="44"/>
      <c r="M114" s="212" t="s">
        <v>19</v>
      </c>
      <c r="N114" s="213" t="s">
        <v>43</v>
      </c>
      <c r="O114" s="84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6" t="s">
        <v>140</v>
      </c>
      <c r="AT114" s="216" t="s">
        <v>136</v>
      </c>
      <c r="AU114" s="216" t="s">
        <v>83</v>
      </c>
      <c r="AY114" s="17" t="s">
        <v>133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7" t="s">
        <v>80</v>
      </c>
      <c r="BK114" s="217">
        <f>ROUND(I114*H114,2)</f>
        <v>0</v>
      </c>
      <c r="BL114" s="17" t="s">
        <v>140</v>
      </c>
      <c r="BM114" s="216" t="s">
        <v>168</v>
      </c>
    </row>
    <row r="115" spans="1:47" s="2" customFormat="1" ht="12">
      <c r="A115" s="38"/>
      <c r="B115" s="39"/>
      <c r="C115" s="40"/>
      <c r="D115" s="218" t="s">
        <v>142</v>
      </c>
      <c r="E115" s="40"/>
      <c r="F115" s="219" t="s">
        <v>169</v>
      </c>
      <c r="G115" s="40"/>
      <c r="H115" s="40"/>
      <c r="I115" s="220"/>
      <c r="J115" s="40"/>
      <c r="K115" s="40"/>
      <c r="L115" s="44"/>
      <c r="M115" s="221"/>
      <c r="N115" s="222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142</v>
      </c>
      <c r="AU115" s="17" t="s">
        <v>83</v>
      </c>
    </row>
    <row r="116" spans="1:47" s="2" customFormat="1" ht="12">
      <c r="A116" s="38"/>
      <c r="B116" s="39"/>
      <c r="C116" s="40"/>
      <c r="D116" s="223" t="s">
        <v>144</v>
      </c>
      <c r="E116" s="40"/>
      <c r="F116" s="224" t="s">
        <v>170</v>
      </c>
      <c r="G116" s="40"/>
      <c r="H116" s="40"/>
      <c r="I116" s="220"/>
      <c r="J116" s="40"/>
      <c r="K116" s="40"/>
      <c r="L116" s="44"/>
      <c r="M116" s="221"/>
      <c r="N116" s="222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144</v>
      </c>
      <c r="AU116" s="17" t="s">
        <v>83</v>
      </c>
    </row>
    <row r="117" spans="1:51" s="14" customFormat="1" ht="12">
      <c r="A117" s="14"/>
      <c r="B117" s="235"/>
      <c r="C117" s="236"/>
      <c r="D117" s="218" t="s">
        <v>146</v>
      </c>
      <c r="E117" s="237" t="s">
        <v>19</v>
      </c>
      <c r="F117" s="238" t="s">
        <v>171</v>
      </c>
      <c r="G117" s="236"/>
      <c r="H117" s="239">
        <v>1.5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146</v>
      </c>
      <c r="AU117" s="245" t="s">
        <v>83</v>
      </c>
      <c r="AV117" s="14" t="s">
        <v>83</v>
      </c>
      <c r="AW117" s="14" t="s">
        <v>35</v>
      </c>
      <c r="AX117" s="14" t="s">
        <v>72</v>
      </c>
      <c r="AY117" s="245" t="s">
        <v>133</v>
      </c>
    </row>
    <row r="118" spans="1:51" s="14" customFormat="1" ht="12">
      <c r="A118" s="14"/>
      <c r="B118" s="235"/>
      <c r="C118" s="236"/>
      <c r="D118" s="218" t="s">
        <v>146</v>
      </c>
      <c r="E118" s="237" t="s">
        <v>19</v>
      </c>
      <c r="F118" s="238" t="s">
        <v>172</v>
      </c>
      <c r="G118" s="236"/>
      <c r="H118" s="239">
        <v>0.81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146</v>
      </c>
      <c r="AU118" s="245" t="s">
        <v>83</v>
      </c>
      <c r="AV118" s="14" t="s">
        <v>83</v>
      </c>
      <c r="AW118" s="14" t="s">
        <v>35</v>
      </c>
      <c r="AX118" s="14" t="s">
        <v>72</v>
      </c>
      <c r="AY118" s="245" t="s">
        <v>133</v>
      </c>
    </row>
    <row r="119" spans="1:65" s="2" customFormat="1" ht="24.15" customHeight="1">
      <c r="A119" s="38"/>
      <c r="B119" s="39"/>
      <c r="C119" s="205" t="s">
        <v>87</v>
      </c>
      <c r="D119" s="205" t="s">
        <v>136</v>
      </c>
      <c r="E119" s="206" t="s">
        <v>173</v>
      </c>
      <c r="F119" s="207" t="s">
        <v>174</v>
      </c>
      <c r="G119" s="208" t="s">
        <v>159</v>
      </c>
      <c r="H119" s="209">
        <v>9.352</v>
      </c>
      <c r="I119" s="210"/>
      <c r="J119" s="211">
        <f>ROUND(I119*H119,2)</f>
        <v>0</v>
      </c>
      <c r="K119" s="207" t="s">
        <v>139</v>
      </c>
      <c r="L119" s="44"/>
      <c r="M119" s="212" t="s">
        <v>19</v>
      </c>
      <c r="N119" s="213" t="s">
        <v>43</v>
      </c>
      <c r="O119" s="84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6" t="s">
        <v>140</v>
      </c>
      <c r="AT119" s="216" t="s">
        <v>136</v>
      </c>
      <c r="AU119" s="216" t="s">
        <v>83</v>
      </c>
      <c r="AY119" s="17" t="s">
        <v>133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7" t="s">
        <v>80</v>
      </c>
      <c r="BK119" s="217">
        <f>ROUND(I119*H119,2)</f>
        <v>0</v>
      </c>
      <c r="BL119" s="17" t="s">
        <v>140</v>
      </c>
      <c r="BM119" s="216" t="s">
        <v>175</v>
      </c>
    </row>
    <row r="120" spans="1:47" s="2" customFormat="1" ht="12">
      <c r="A120" s="38"/>
      <c r="B120" s="39"/>
      <c r="C120" s="40"/>
      <c r="D120" s="218" t="s">
        <v>142</v>
      </c>
      <c r="E120" s="40"/>
      <c r="F120" s="219" t="s">
        <v>176</v>
      </c>
      <c r="G120" s="40"/>
      <c r="H120" s="40"/>
      <c r="I120" s="220"/>
      <c r="J120" s="40"/>
      <c r="K120" s="40"/>
      <c r="L120" s="44"/>
      <c r="M120" s="221"/>
      <c r="N120" s="22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142</v>
      </c>
      <c r="AU120" s="17" t="s">
        <v>83</v>
      </c>
    </row>
    <row r="121" spans="1:47" s="2" customFormat="1" ht="12">
      <c r="A121" s="38"/>
      <c r="B121" s="39"/>
      <c r="C121" s="40"/>
      <c r="D121" s="223" t="s">
        <v>144</v>
      </c>
      <c r="E121" s="40"/>
      <c r="F121" s="224" t="s">
        <v>177</v>
      </c>
      <c r="G121" s="40"/>
      <c r="H121" s="40"/>
      <c r="I121" s="220"/>
      <c r="J121" s="40"/>
      <c r="K121" s="40"/>
      <c r="L121" s="44"/>
      <c r="M121" s="221"/>
      <c r="N121" s="222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144</v>
      </c>
      <c r="AU121" s="17" t="s">
        <v>83</v>
      </c>
    </row>
    <row r="122" spans="1:51" s="13" customFormat="1" ht="12">
      <c r="A122" s="13"/>
      <c r="B122" s="225"/>
      <c r="C122" s="226"/>
      <c r="D122" s="218" t="s">
        <v>146</v>
      </c>
      <c r="E122" s="227" t="s">
        <v>19</v>
      </c>
      <c r="F122" s="228" t="s">
        <v>178</v>
      </c>
      <c r="G122" s="226"/>
      <c r="H122" s="227" t="s">
        <v>19</v>
      </c>
      <c r="I122" s="229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146</v>
      </c>
      <c r="AU122" s="234" t="s">
        <v>83</v>
      </c>
      <c r="AV122" s="13" t="s">
        <v>80</v>
      </c>
      <c r="AW122" s="13" t="s">
        <v>35</v>
      </c>
      <c r="AX122" s="13" t="s">
        <v>72</v>
      </c>
      <c r="AY122" s="234" t="s">
        <v>133</v>
      </c>
    </row>
    <row r="123" spans="1:51" s="14" customFormat="1" ht="12">
      <c r="A123" s="14"/>
      <c r="B123" s="235"/>
      <c r="C123" s="236"/>
      <c r="D123" s="218" t="s">
        <v>146</v>
      </c>
      <c r="E123" s="237" t="s">
        <v>19</v>
      </c>
      <c r="F123" s="238" t="s">
        <v>179</v>
      </c>
      <c r="G123" s="236"/>
      <c r="H123" s="239">
        <v>13.920000000000003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146</v>
      </c>
      <c r="AU123" s="245" t="s">
        <v>83</v>
      </c>
      <c r="AV123" s="14" t="s">
        <v>83</v>
      </c>
      <c r="AW123" s="14" t="s">
        <v>35</v>
      </c>
      <c r="AX123" s="14" t="s">
        <v>72</v>
      </c>
      <c r="AY123" s="245" t="s">
        <v>133</v>
      </c>
    </row>
    <row r="124" spans="1:51" s="14" customFormat="1" ht="12">
      <c r="A124" s="14"/>
      <c r="B124" s="235"/>
      <c r="C124" s="236"/>
      <c r="D124" s="218" t="s">
        <v>146</v>
      </c>
      <c r="E124" s="237" t="s">
        <v>19</v>
      </c>
      <c r="F124" s="238" t="s">
        <v>180</v>
      </c>
      <c r="G124" s="236"/>
      <c r="H124" s="239">
        <v>-4.568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146</v>
      </c>
      <c r="AU124" s="245" t="s">
        <v>83</v>
      </c>
      <c r="AV124" s="14" t="s">
        <v>83</v>
      </c>
      <c r="AW124" s="14" t="s">
        <v>35</v>
      </c>
      <c r="AX124" s="14" t="s">
        <v>72</v>
      </c>
      <c r="AY124" s="245" t="s">
        <v>133</v>
      </c>
    </row>
    <row r="125" spans="1:65" s="2" customFormat="1" ht="37.8" customHeight="1">
      <c r="A125" s="38"/>
      <c r="B125" s="39"/>
      <c r="C125" s="205" t="s">
        <v>7</v>
      </c>
      <c r="D125" s="205" t="s">
        <v>136</v>
      </c>
      <c r="E125" s="206" t="s">
        <v>181</v>
      </c>
      <c r="F125" s="207" t="s">
        <v>182</v>
      </c>
      <c r="G125" s="208" t="s">
        <v>159</v>
      </c>
      <c r="H125" s="209">
        <v>12.547</v>
      </c>
      <c r="I125" s="210"/>
      <c r="J125" s="211">
        <f>ROUND(I125*H125,2)</f>
        <v>0</v>
      </c>
      <c r="K125" s="207" t="s">
        <v>139</v>
      </c>
      <c r="L125" s="44"/>
      <c r="M125" s="212" t="s">
        <v>19</v>
      </c>
      <c r="N125" s="213" t="s">
        <v>43</v>
      </c>
      <c r="O125" s="84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6" t="s">
        <v>140</v>
      </c>
      <c r="AT125" s="216" t="s">
        <v>136</v>
      </c>
      <c r="AU125" s="216" t="s">
        <v>83</v>
      </c>
      <c r="AY125" s="17" t="s">
        <v>133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80</v>
      </c>
      <c r="BK125" s="217">
        <f>ROUND(I125*H125,2)</f>
        <v>0</v>
      </c>
      <c r="BL125" s="17" t="s">
        <v>140</v>
      </c>
      <c r="BM125" s="216" t="s">
        <v>183</v>
      </c>
    </row>
    <row r="126" spans="1:47" s="2" customFormat="1" ht="12">
      <c r="A126" s="38"/>
      <c r="B126" s="39"/>
      <c r="C126" s="40"/>
      <c r="D126" s="218" t="s">
        <v>142</v>
      </c>
      <c r="E126" s="40"/>
      <c r="F126" s="219" t="s">
        <v>184</v>
      </c>
      <c r="G126" s="40"/>
      <c r="H126" s="40"/>
      <c r="I126" s="220"/>
      <c r="J126" s="40"/>
      <c r="K126" s="40"/>
      <c r="L126" s="44"/>
      <c r="M126" s="221"/>
      <c r="N126" s="222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142</v>
      </c>
      <c r="AU126" s="17" t="s">
        <v>83</v>
      </c>
    </row>
    <row r="127" spans="1:47" s="2" customFormat="1" ht="12">
      <c r="A127" s="38"/>
      <c r="B127" s="39"/>
      <c r="C127" s="40"/>
      <c r="D127" s="223" t="s">
        <v>144</v>
      </c>
      <c r="E127" s="40"/>
      <c r="F127" s="224" t="s">
        <v>185</v>
      </c>
      <c r="G127" s="40"/>
      <c r="H127" s="40"/>
      <c r="I127" s="220"/>
      <c r="J127" s="40"/>
      <c r="K127" s="40"/>
      <c r="L127" s="44"/>
      <c r="M127" s="221"/>
      <c r="N127" s="222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144</v>
      </c>
      <c r="AU127" s="17" t="s">
        <v>83</v>
      </c>
    </row>
    <row r="128" spans="1:51" s="14" customFormat="1" ht="12">
      <c r="A128" s="14"/>
      <c r="B128" s="235"/>
      <c r="C128" s="236"/>
      <c r="D128" s="218" t="s">
        <v>146</v>
      </c>
      <c r="E128" s="237" t="s">
        <v>19</v>
      </c>
      <c r="F128" s="238" t="s">
        <v>186</v>
      </c>
      <c r="G128" s="236"/>
      <c r="H128" s="239">
        <v>3.195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146</v>
      </c>
      <c r="AU128" s="245" t="s">
        <v>83</v>
      </c>
      <c r="AV128" s="14" t="s">
        <v>83</v>
      </c>
      <c r="AW128" s="14" t="s">
        <v>35</v>
      </c>
      <c r="AX128" s="14" t="s">
        <v>72</v>
      </c>
      <c r="AY128" s="245" t="s">
        <v>133</v>
      </c>
    </row>
    <row r="129" spans="1:51" s="14" customFormat="1" ht="12">
      <c r="A129" s="14"/>
      <c r="B129" s="235"/>
      <c r="C129" s="236"/>
      <c r="D129" s="218" t="s">
        <v>146</v>
      </c>
      <c r="E129" s="237" t="s">
        <v>19</v>
      </c>
      <c r="F129" s="238" t="s">
        <v>187</v>
      </c>
      <c r="G129" s="236"/>
      <c r="H129" s="239">
        <v>9.352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146</v>
      </c>
      <c r="AU129" s="245" t="s">
        <v>83</v>
      </c>
      <c r="AV129" s="14" t="s">
        <v>83</v>
      </c>
      <c r="AW129" s="14" t="s">
        <v>35</v>
      </c>
      <c r="AX129" s="14" t="s">
        <v>72</v>
      </c>
      <c r="AY129" s="245" t="s">
        <v>133</v>
      </c>
    </row>
    <row r="130" spans="1:65" s="2" customFormat="1" ht="37.8" customHeight="1">
      <c r="A130" s="38"/>
      <c r="B130" s="39"/>
      <c r="C130" s="205" t="s">
        <v>188</v>
      </c>
      <c r="D130" s="205" t="s">
        <v>136</v>
      </c>
      <c r="E130" s="206" t="s">
        <v>189</v>
      </c>
      <c r="F130" s="207" t="s">
        <v>190</v>
      </c>
      <c r="G130" s="208" t="s">
        <v>159</v>
      </c>
      <c r="H130" s="209">
        <v>9.352</v>
      </c>
      <c r="I130" s="210"/>
      <c r="J130" s="211">
        <f>ROUND(I130*H130,2)</f>
        <v>0</v>
      </c>
      <c r="K130" s="207" t="s">
        <v>139</v>
      </c>
      <c r="L130" s="44"/>
      <c r="M130" s="212" t="s">
        <v>19</v>
      </c>
      <c r="N130" s="213" t="s">
        <v>43</v>
      </c>
      <c r="O130" s="84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6" t="s">
        <v>140</v>
      </c>
      <c r="AT130" s="216" t="s">
        <v>136</v>
      </c>
      <c r="AU130" s="216" t="s">
        <v>83</v>
      </c>
      <c r="AY130" s="17" t="s">
        <v>133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80</v>
      </c>
      <c r="BK130" s="217">
        <f>ROUND(I130*H130,2)</f>
        <v>0</v>
      </c>
      <c r="BL130" s="17" t="s">
        <v>140</v>
      </c>
      <c r="BM130" s="216" t="s">
        <v>191</v>
      </c>
    </row>
    <row r="131" spans="1:47" s="2" customFormat="1" ht="12">
      <c r="A131" s="38"/>
      <c r="B131" s="39"/>
      <c r="C131" s="40"/>
      <c r="D131" s="218" t="s">
        <v>142</v>
      </c>
      <c r="E131" s="40"/>
      <c r="F131" s="219" t="s">
        <v>192</v>
      </c>
      <c r="G131" s="40"/>
      <c r="H131" s="40"/>
      <c r="I131" s="220"/>
      <c r="J131" s="40"/>
      <c r="K131" s="40"/>
      <c r="L131" s="44"/>
      <c r="M131" s="221"/>
      <c r="N131" s="222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142</v>
      </c>
      <c r="AU131" s="17" t="s">
        <v>83</v>
      </c>
    </row>
    <row r="132" spans="1:47" s="2" customFormat="1" ht="12">
      <c r="A132" s="38"/>
      <c r="B132" s="39"/>
      <c r="C132" s="40"/>
      <c r="D132" s="223" t="s">
        <v>144</v>
      </c>
      <c r="E132" s="40"/>
      <c r="F132" s="224" t="s">
        <v>193</v>
      </c>
      <c r="G132" s="40"/>
      <c r="H132" s="40"/>
      <c r="I132" s="220"/>
      <c r="J132" s="40"/>
      <c r="K132" s="40"/>
      <c r="L132" s="44"/>
      <c r="M132" s="221"/>
      <c r="N132" s="22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144</v>
      </c>
      <c r="AU132" s="17" t="s">
        <v>83</v>
      </c>
    </row>
    <row r="133" spans="1:51" s="14" customFormat="1" ht="12">
      <c r="A133" s="14"/>
      <c r="B133" s="235"/>
      <c r="C133" s="236"/>
      <c r="D133" s="218" t="s">
        <v>146</v>
      </c>
      <c r="E133" s="237" t="s">
        <v>19</v>
      </c>
      <c r="F133" s="238" t="s">
        <v>187</v>
      </c>
      <c r="G133" s="236"/>
      <c r="H133" s="239">
        <v>9.352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146</v>
      </c>
      <c r="AU133" s="245" t="s">
        <v>83</v>
      </c>
      <c r="AV133" s="14" t="s">
        <v>83</v>
      </c>
      <c r="AW133" s="14" t="s">
        <v>35</v>
      </c>
      <c r="AX133" s="14" t="s">
        <v>72</v>
      </c>
      <c r="AY133" s="245" t="s">
        <v>133</v>
      </c>
    </row>
    <row r="134" spans="1:65" s="2" customFormat="1" ht="37.8" customHeight="1">
      <c r="A134" s="38"/>
      <c r="B134" s="39"/>
      <c r="C134" s="205" t="s">
        <v>194</v>
      </c>
      <c r="D134" s="205" t="s">
        <v>136</v>
      </c>
      <c r="E134" s="206" t="s">
        <v>195</v>
      </c>
      <c r="F134" s="207" t="s">
        <v>196</v>
      </c>
      <c r="G134" s="208" t="s">
        <v>159</v>
      </c>
      <c r="H134" s="209">
        <v>12.547</v>
      </c>
      <c r="I134" s="210"/>
      <c r="J134" s="211">
        <f>ROUND(I134*H134,2)</f>
        <v>0</v>
      </c>
      <c r="K134" s="207" t="s">
        <v>139</v>
      </c>
      <c r="L134" s="44"/>
      <c r="M134" s="212" t="s">
        <v>19</v>
      </c>
      <c r="N134" s="213" t="s">
        <v>43</v>
      </c>
      <c r="O134" s="84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6" t="s">
        <v>140</v>
      </c>
      <c r="AT134" s="216" t="s">
        <v>136</v>
      </c>
      <c r="AU134" s="216" t="s">
        <v>83</v>
      </c>
      <c r="AY134" s="17" t="s">
        <v>133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80</v>
      </c>
      <c r="BK134" s="217">
        <f>ROUND(I134*H134,2)</f>
        <v>0</v>
      </c>
      <c r="BL134" s="17" t="s">
        <v>140</v>
      </c>
      <c r="BM134" s="216" t="s">
        <v>197</v>
      </c>
    </row>
    <row r="135" spans="1:47" s="2" customFormat="1" ht="12">
      <c r="A135" s="38"/>
      <c r="B135" s="39"/>
      <c r="C135" s="40"/>
      <c r="D135" s="218" t="s">
        <v>142</v>
      </c>
      <c r="E135" s="40"/>
      <c r="F135" s="219" t="s">
        <v>198</v>
      </c>
      <c r="G135" s="40"/>
      <c r="H135" s="40"/>
      <c r="I135" s="220"/>
      <c r="J135" s="40"/>
      <c r="K135" s="40"/>
      <c r="L135" s="44"/>
      <c r="M135" s="221"/>
      <c r="N135" s="222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142</v>
      </c>
      <c r="AU135" s="17" t="s">
        <v>83</v>
      </c>
    </row>
    <row r="136" spans="1:47" s="2" customFormat="1" ht="12">
      <c r="A136" s="38"/>
      <c r="B136" s="39"/>
      <c r="C136" s="40"/>
      <c r="D136" s="223" t="s">
        <v>144</v>
      </c>
      <c r="E136" s="40"/>
      <c r="F136" s="224" t="s">
        <v>199</v>
      </c>
      <c r="G136" s="40"/>
      <c r="H136" s="40"/>
      <c r="I136" s="220"/>
      <c r="J136" s="40"/>
      <c r="K136" s="40"/>
      <c r="L136" s="44"/>
      <c r="M136" s="221"/>
      <c r="N136" s="22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144</v>
      </c>
      <c r="AU136" s="17" t="s">
        <v>83</v>
      </c>
    </row>
    <row r="137" spans="1:51" s="14" customFormat="1" ht="12">
      <c r="A137" s="14"/>
      <c r="B137" s="235"/>
      <c r="C137" s="236"/>
      <c r="D137" s="218" t="s">
        <v>146</v>
      </c>
      <c r="E137" s="237" t="s">
        <v>19</v>
      </c>
      <c r="F137" s="238" t="s">
        <v>186</v>
      </c>
      <c r="G137" s="236"/>
      <c r="H137" s="239">
        <v>3.195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146</v>
      </c>
      <c r="AU137" s="245" t="s">
        <v>83</v>
      </c>
      <c r="AV137" s="14" t="s">
        <v>83</v>
      </c>
      <c r="AW137" s="14" t="s">
        <v>35</v>
      </c>
      <c r="AX137" s="14" t="s">
        <v>72</v>
      </c>
      <c r="AY137" s="245" t="s">
        <v>133</v>
      </c>
    </row>
    <row r="138" spans="1:51" s="14" customFormat="1" ht="12">
      <c r="A138" s="14"/>
      <c r="B138" s="235"/>
      <c r="C138" s="236"/>
      <c r="D138" s="218" t="s">
        <v>146</v>
      </c>
      <c r="E138" s="237" t="s">
        <v>19</v>
      </c>
      <c r="F138" s="238" t="s">
        <v>187</v>
      </c>
      <c r="G138" s="236"/>
      <c r="H138" s="239">
        <v>9.352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146</v>
      </c>
      <c r="AU138" s="245" t="s">
        <v>83</v>
      </c>
      <c r="AV138" s="14" t="s">
        <v>83</v>
      </c>
      <c r="AW138" s="14" t="s">
        <v>35</v>
      </c>
      <c r="AX138" s="14" t="s">
        <v>72</v>
      </c>
      <c r="AY138" s="245" t="s">
        <v>133</v>
      </c>
    </row>
    <row r="139" spans="1:65" s="2" customFormat="1" ht="24.15" customHeight="1">
      <c r="A139" s="38"/>
      <c r="B139" s="39"/>
      <c r="C139" s="205" t="s">
        <v>200</v>
      </c>
      <c r="D139" s="205" t="s">
        <v>136</v>
      </c>
      <c r="E139" s="206" t="s">
        <v>201</v>
      </c>
      <c r="F139" s="207" t="s">
        <v>202</v>
      </c>
      <c r="G139" s="208" t="s">
        <v>159</v>
      </c>
      <c r="H139" s="209">
        <v>12.547</v>
      </c>
      <c r="I139" s="210"/>
      <c r="J139" s="211">
        <f>ROUND(I139*H139,2)</f>
        <v>0</v>
      </c>
      <c r="K139" s="207" t="s">
        <v>139</v>
      </c>
      <c r="L139" s="44"/>
      <c r="M139" s="212" t="s">
        <v>19</v>
      </c>
      <c r="N139" s="213" t="s">
        <v>43</v>
      </c>
      <c r="O139" s="84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6" t="s">
        <v>140</v>
      </c>
      <c r="AT139" s="216" t="s">
        <v>136</v>
      </c>
      <c r="AU139" s="216" t="s">
        <v>83</v>
      </c>
      <c r="AY139" s="17" t="s">
        <v>133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80</v>
      </c>
      <c r="BK139" s="217">
        <f>ROUND(I139*H139,2)</f>
        <v>0</v>
      </c>
      <c r="BL139" s="17" t="s">
        <v>140</v>
      </c>
      <c r="BM139" s="216" t="s">
        <v>203</v>
      </c>
    </row>
    <row r="140" spans="1:47" s="2" customFormat="1" ht="12">
      <c r="A140" s="38"/>
      <c r="B140" s="39"/>
      <c r="C140" s="40"/>
      <c r="D140" s="218" t="s">
        <v>142</v>
      </c>
      <c r="E140" s="40"/>
      <c r="F140" s="219" t="s">
        <v>204</v>
      </c>
      <c r="G140" s="40"/>
      <c r="H140" s="40"/>
      <c r="I140" s="220"/>
      <c r="J140" s="40"/>
      <c r="K140" s="40"/>
      <c r="L140" s="44"/>
      <c r="M140" s="221"/>
      <c r="N140" s="222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142</v>
      </c>
      <c r="AU140" s="17" t="s">
        <v>83</v>
      </c>
    </row>
    <row r="141" spans="1:47" s="2" customFormat="1" ht="12">
      <c r="A141" s="38"/>
      <c r="B141" s="39"/>
      <c r="C141" s="40"/>
      <c r="D141" s="223" t="s">
        <v>144</v>
      </c>
      <c r="E141" s="40"/>
      <c r="F141" s="224" t="s">
        <v>205</v>
      </c>
      <c r="G141" s="40"/>
      <c r="H141" s="40"/>
      <c r="I141" s="220"/>
      <c r="J141" s="40"/>
      <c r="K141" s="40"/>
      <c r="L141" s="44"/>
      <c r="M141" s="221"/>
      <c r="N141" s="222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144</v>
      </c>
      <c r="AU141" s="17" t="s">
        <v>83</v>
      </c>
    </row>
    <row r="142" spans="1:51" s="14" customFormat="1" ht="12">
      <c r="A142" s="14"/>
      <c r="B142" s="235"/>
      <c r="C142" s="236"/>
      <c r="D142" s="218" t="s">
        <v>146</v>
      </c>
      <c r="E142" s="237" t="s">
        <v>19</v>
      </c>
      <c r="F142" s="238" t="s">
        <v>186</v>
      </c>
      <c r="G142" s="236"/>
      <c r="H142" s="239">
        <v>3.195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146</v>
      </c>
      <c r="AU142" s="245" t="s">
        <v>83</v>
      </c>
      <c r="AV142" s="14" t="s">
        <v>83</v>
      </c>
      <c r="AW142" s="14" t="s">
        <v>35</v>
      </c>
      <c r="AX142" s="14" t="s">
        <v>72</v>
      </c>
      <c r="AY142" s="245" t="s">
        <v>133</v>
      </c>
    </row>
    <row r="143" spans="1:51" s="14" customFormat="1" ht="12">
      <c r="A143" s="14"/>
      <c r="B143" s="235"/>
      <c r="C143" s="236"/>
      <c r="D143" s="218" t="s">
        <v>146</v>
      </c>
      <c r="E143" s="237" t="s">
        <v>19</v>
      </c>
      <c r="F143" s="238" t="s">
        <v>187</v>
      </c>
      <c r="G143" s="236"/>
      <c r="H143" s="239">
        <v>9.352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146</v>
      </c>
      <c r="AU143" s="245" t="s">
        <v>83</v>
      </c>
      <c r="AV143" s="14" t="s">
        <v>83</v>
      </c>
      <c r="AW143" s="14" t="s">
        <v>35</v>
      </c>
      <c r="AX143" s="14" t="s">
        <v>72</v>
      </c>
      <c r="AY143" s="245" t="s">
        <v>133</v>
      </c>
    </row>
    <row r="144" spans="1:65" s="2" customFormat="1" ht="33" customHeight="1">
      <c r="A144" s="38"/>
      <c r="B144" s="39"/>
      <c r="C144" s="205" t="s">
        <v>206</v>
      </c>
      <c r="D144" s="205" t="s">
        <v>136</v>
      </c>
      <c r="E144" s="206" t="s">
        <v>207</v>
      </c>
      <c r="F144" s="207" t="s">
        <v>208</v>
      </c>
      <c r="G144" s="208" t="s">
        <v>209</v>
      </c>
      <c r="H144" s="209">
        <v>23.839</v>
      </c>
      <c r="I144" s="210"/>
      <c r="J144" s="211">
        <f>ROUND(I144*H144,2)</f>
        <v>0</v>
      </c>
      <c r="K144" s="207" t="s">
        <v>139</v>
      </c>
      <c r="L144" s="44"/>
      <c r="M144" s="212" t="s">
        <v>19</v>
      </c>
      <c r="N144" s="213" t="s">
        <v>43</v>
      </c>
      <c r="O144" s="84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6" t="s">
        <v>140</v>
      </c>
      <c r="AT144" s="216" t="s">
        <v>136</v>
      </c>
      <c r="AU144" s="216" t="s">
        <v>83</v>
      </c>
      <c r="AY144" s="17" t="s">
        <v>133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80</v>
      </c>
      <c r="BK144" s="217">
        <f>ROUND(I144*H144,2)</f>
        <v>0</v>
      </c>
      <c r="BL144" s="17" t="s">
        <v>140</v>
      </c>
      <c r="BM144" s="216" t="s">
        <v>210</v>
      </c>
    </row>
    <row r="145" spans="1:47" s="2" customFormat="1" ht="12">
      <c r="A145" s="38"/>
      <c r="B145" s="39"/>
      <c r="C145" s="40"/>
      <c r="D145" s="218" t="s">
        <v>142</v>
      </c>
      <c r="E145" s="40"/>
      <c r="F145" s="219" t="s">
        <v>211</v>
      </c>
      <c r="G145" s="40"/>
      <c r="H145" s="40"/>
      <c r="I145" s="220"/>
      <c r="J145" s="40"/>
      <c r="K145" s="40"/>
      <c r="L145" s="44"/>
      <c r="M145" s="221"/>
      <c r="N145" s="222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142</v>
      </c>
      <c r="AU145" s="17" t="s">
        <v>83</v>
      </c>
    </row>
    <row r="146" spans="1:47" s="2" customFormat="1" ht="12">
      <c r="A146" s="38"/>
      <c r="B146" s="39"/>
      <c r="C146" s="40"/>
      <c r="D146" s="223" t="s">
        <v>144</v>
      </c>
      <c r="E146" s="40"/>
      <c r="F146" s="224" t="s">
        <v>212</v>
      </c>
      <c r="G146" s="40"/>
      <c r="H146" s="40"/>
      <c r="I146" s="220"/>
      <c r="J146" s="40"/>
      <c r="K146" s="40"/>
      <c r="L146" s="44"/>
      <c r="M146" s="221"/>
      <c r="N146" s="222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144</v>
      </c>
      <c r="AU146" s="17" t="s">
        <v>83</v>
      </c>
    </row>
    <row r="147" spans="1:51" s="14" customFormat="1" ht="12">
      <c r="A147" s="14"/>
      <c r="B147" s="235"/>
      <c r="C147" s="236"/>
      <c r="D147" s="218" t="s">
        <v>146</v>
      </c>
      <c r="E147" s="237" t="s">
        <v>19</v>
      </c>
      <c r="F147" s="238" t="s">
        <v>213</v>
      </c>
      <c r="G147" s="236"/>
      <c r="H147" s="239">
        <v>12.547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146</v>
      </c>
      <c r="AU147" s="245" t="s">
        <v>83</v>
      </c>
      <c r="AV147" s="14" t="s">
        <v>83</v>
      </c>
      <c r="AW147" s="14" t="s">
        <v>35</v>
      </c>
      <c r="AX147" s="14" t="s">
        <v>72</v>
      </c>
      <c r="AY147" s="245" t="s">
        <v>133</v>
      </c>
    </row>
    <row r="148" spans="1:51" s="14" customFormat="1" ht="12">
      <c r="A148" s="14"/>
      <c r="B148" s="235"/>
      <c r="C148" s="236"/>
      <c r="D148" s="218" t="s">
        <v>146</v>
      </c>
      <c r="E148" s="236"/>
      <c r="F148" s="238" t="s">
        <v>214</v>
      </c>
      <c r="G148" s="236"/>
      <c r="H148" s="239">
        <v>23.839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146</v>
      </c>
      <c r="AU148" s="245" t="s">
        <v>83</v>
      </c>
      <c r="AV148" s="14" t="s">
        <v>83</v>
      </c>
      <c r="AW148" s="14" t="s">
        <v>4</v>
      </c>
      <c r="AX148" s="14" t="s">
        <v>80</v>
      </c>
      <c r="AY148" s="245" t="s">
        <v>133</v>
      </c>
    </row>
    <row r="149" spans="1:65" s="2" customFormat="1" ht="24.15" customHeight="1">
      <c r="A149" s="38"/>
      <c r="B149" s="39"/>
      <c r="C149" s="205" t="s">
        <v>215</v>
      </c>
      <c r="D149" s="205" t="s">
        <v>136</v>
      </c>
      <c r="E149" s="206" t="s">
        <v>216</v>
      </c>
      <c r="F149" s="207" t="s">
        <v>217</v>
      </c>
      <c r="G149" s="208" t="s">
        <v>159</v>
      </c>
      <c r="H149" s="209">
        <v>4.485</v>
      </c>
      <c r="I149" s="210"/>
      <c r="J149" s="211">
        <f>ROUND(I149*H149,2)</f>
        <v>0</v>
      </c>
      <c r="K149" s="207" t="s">
        <v>139</v>
      </c>
      <c r="L149" s="44"/>
      <c r="M149" s="212" t="s">
        <v>19</v>
      </c>
      <c r="N149" s="213" t="s">
        <v>43</v>
      </c>
      <c r="O149" s="84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6" t="s">
        <v>140</v>
      </c>
      <c r="AT149" s="216" t="s">
        <v>136</v>
      </c>
      <c r="AU149" s="216" t="s">
        <v>83</v>
      </c>
      <c r="AY149" s="17" t="s">
        <v>133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80</v>
      </c>
      <c r="BK149" s="217">
        <f>ROUND(I149*H149,2)</f>
        <v>0</v>
      </c>
      <c r="BL149" s="17" t="s">
        <v>140</v>
      </c>
      <c r="BM149" s="216" t="s">
        <v>218</v>
      </c>
    </row>
    <row r="150" spans="1:47" s="2" customFormat="1" ht="12">
      <c r="A150" s="38"/>
      <c r="B150" s="39"/>
      <c r="C150" s="40"/>
      <c r="D150" s="218" t="s">
        <v>142</v>
      </c>
      <c r="E150" s="40"/>
      <c r="F150" s="219" t="s">
        <v>219</v>
      </c>
      <c r="G150" s="40"/>
      <c r="H150" s="40"/>
      <c r="I150" s="220"/>
      <c r="J150" s="40"/>
      <c r="K150" s="40"/>
      <c r="L150" s="44"/>
      <c r="M150" s="221"/>
      <c r="N150" s="222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142</v>
      </c>
      <c r="AU150" s="17" t="s">
        <v>83</v>
      </c>
    </row>
    <row r="151" spans="1:47" s="2" customFormat="1" ht="12">
      <c r="A151" s="38"/>
      <c r="B151" s="39"/>
      <c r="C151" s="40"/>
      <c r="D151" s="223" t="s">
        <v>144</v>
      </c>
      <c r="E151" s="40"/>
      <c r="F151" s="224" t="s">
        <v>220</v>
      </c>
      <c r="G151" s="40"/>
      <c r="H151" s="40"/>
      <c r="I151" s="220"/>
      <c r="J151" s="40"/>
      <c r="K151" s="40"/>
      <c r="L151" s="44"/>
      <c r="M151" s="221"/>
      <c r="N151" s="222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144</v>
      </c>
      <c r="AU151" s="17" t="s">
        <v>83</v>
      </c>
    </row>
    <row r="152" spans="1:51" s="14" customFormat="1" ht="12">
      <c r="A152" s="14"/>
      <c r="B152" s="235"/>
      <c r="C152" s="236"/>
      <c r="D152" s="218" t="s">
        <v>146</v>
      </c>
      <c r="E152" s="237" t="s">
        <v>19</v>
      </c>
      <c r="F152" s="238" t="s">
        <v>163</v>
      </c>
      <c r="G152" s="236"/>
      <c r="H152" s="239">
        <v>2.1750000000000003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146</v>
      </c>
      <c r="AU152" s="245" t="s">
        <v>83</v>
      </c>
      <c r="AV152" s="14" t="s">
        <v>83</v>
      </c>
      <c r="AW152" s="14" t="s">
        <v>35</v>
      </c>
      <c r="AX152" s="14" t="s">
        <v>72</v>
      </c>
      <c r="AY152" s="245" t="s">
        <v>133</v>
      </c>
    </row>
    <row r="153" spans="1:51" s="14" customFormat="1" ht="12">
      <c r="A153" s="14"/>
      <c r="B153" s="235"/>
      <c r="C153" s="236"/>
      <c r="D153" s="218" t="s">
        <v>146</v>
      </c>
      <c r="E153" s="237" t="s">
        <v>19</v>
      </c>
      <c r="F153" s="238" t="s">
        <v>171</v>
      </c>
      <c r="G153" s="236"/>
      <c r="H153" s="239">
        <v>1.5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146</v>
      </c>
      <c r="AU153" s="245" t="s">
        <v>83</v>
      </c>
      <c r="AV153" s="14" t="s">
        <v>83</v>
      </c>
      <c r="AW153" s="14" t="s">
        <v>35</v>
      </c>
      <c r="AX153" s="14" t="s">
        <v>72</v>
      </c>
      <c r="AY153" s="245" t="s">
        <v>133</v>
      </c>
    </row>
    <row r="154" spans="1:51" s="14" customFormat="1" ht="12">
      <c r="A154" s="14"/>
      <c r="B154" s="235"/>
      <c r="C154" s="236"/>
      <c r="D154" s="218" t="s">
        <v>146</v>
      </c>
      <c r="E154" s="237" t="s">
        <v>19</v>
      </c>
      <c r="F154" s="238" t="s">
        <v>172</v>
      </c>
      <c r="G154" s="236"/>
      <c r="H154" s="239">
        <v>0.81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146</v>
      </c>
      <c r="AU154" s="245" t="s">
        <v>83</v>
      </c>
      <c r="AV154" s="14" t="s">
        <v>83</v>
      </c>
      <c r="AW154" s="14" t="s">
        <v>35</v>
      </c>
      <c r="AX154" s="14" t="s">
        <v>72</v>
      </c>
      <c r="AY154" s="245" t="s">
        <v>133</v>
      </c>
    </row>
    <row r="155" spans="1:65" s="2" customFormat="1" ht="37.8" customHeight="1">
      <c r="A155" s="38"/>
      <c r="B155" s="39"/>
      <c r="C155" s="205" t="s">
        <v>221</v>
      </c>
      <c r="D155" s="205" t="s">
        <v>136</v>
      </c>
      <c r="E155" s="206" t="s">
        <v>222</v>
      </c>
      <c r="F155" s="207" t="s">
        <v>223</v>
      </c>
      <c r="G155" s="208" t="s">
        <v>92</v>
      </c>
      <c r="H155" s="209">
        <v>113.85</v>
      </c>
      <c r="I155" s="210"/>
      <c r="J155" s="211">
        <f>ROUND(I155*H155,2)</f>
        <v>0</v>
      </c>
      <c r="K155" s="207" t="s">
        <v>139</v>
      </c>
      <c r="L155" s="44"/>
      <c r="M155" s="212" t="s">
        <v>19</v>
      </c>
      <c r="N155" s="213" t="s">
        <v>43</v>
      </c>
      <c r="O155" s="84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6" t="s">
        <v>140</v>
      </c>
      <c r="AT155" s="216" t="s">
        <v>136</v>
      </c>
      <c r="AU155" s="216" t="s">
        <v>83</v>
      </c>
      <c r="AY155" s="17" t="s">
        <v>133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80</v>
      </c>
      <c r="BK155" s="217">
        <f>ROUND(I155*H155,2)</f>
        <v>0</v>
      </c>
      <c r="BL155" s="17" t="s">
        <v>140</v>
      </c>
      <c r="BM155" s="216" t="s">
        <v>224</v>
      </c>
    </row>
    <row r="156" spans="1:47" s="2" customFormat="1" ht="12">
      <c r="A156" s="38"/>
      <c r="B156" s="39"/>
      <c r="C156" s="40"/>
      <c r="D156" s="218" t="s">
        <v>142</v>
      </c>
      <c r="E156" s="40"/>
      <c r="F156" s="219" t="s">
        <v>225</v>
      </c>
      <c r="G156" s="40"/>
      <c r="H156" s="40"/>
      <c r="I156" s="220"/>
      <c r="J156" s="40"/>
      <c r="K156" s="40"/>
      <c r="L156" s="44"/>
      <c r="M156" s="221"/>
      <c r="N156" s="222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142</v>
      </c>
      <c r="AU156" s="17" t="s">
        <v>83</v>
      </c>
    </row>
    <row r="157" spans="1:47" s="2" customFormat="1" ht="12">
      <c r="A157" s="38"/>
      <c r="B157" s="39"/>
      <c r="C157" s="40"/>
      <c r="D157" s="223" t="s">
        <v>144</v>
      </c>
      <c r="E157" s="40"/>
      <c r="F157" s="224" t="s">
        <v>226</v>
      </c>
      <c r="G157" s="40"/>
      <c r="H157" s="40"/>
      <c r="I157" s="220"/>
      <c r="J157" s="40"/>
      <c r="K157" s="40"/>
      <c r="L157" s="44"/>
      <c r="M157" s="221"/>
      <c r="N157" s="222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144</v>
      </c>
      <c r="AU157" s="17" t="s">
        <v>83</v>
      </c>
    </row>
    <row r="158" spans="1:51" s="14" customFormat="1" ht="12">
      <c r="A158" s="14"/>
      <c r="B158" s="235"/>
      <c r="C158" s="236"/>
      <c r="D158" s="218" t="s">
        <v>146</v>
      </c>
      <c r="E158" s="237" t="s">
        <v>19</v>
      </c>
      <c r="F158" s="238" t="s">
        <v>227</v>
      </c>
      <c r="G158" s="236"/>
      <c r="H158" s="239">
        <v>10.65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146</v>
      </c>
      <c r="AU158" s="245" t="s">
        <v>83</v>
      </c>
      <c r="AV158" s="14" t="s">
        <v>83</v>
      </c>
      <c r="AW158" s="14" t="s">
        <v>35</v>
      </c>
      <c r="AX158" s="14" t="s">
        <v>72</v>
      </c>
      <c r="AY158" s="245" t="s">
        <v>133</v>
      </c>
    </row>
    <row r="159" spans="1:51" s="14" customFormat="1" ht="12">
      <c r="A159" s="14"/>
      <c r="B159" s="235"/>
      <c r="C159" s="236"/>
      <c r="D159" s="218" t="s">
        <v>146</v>
      </c>
      <c r="E159" s="237" t="s">
        <v>19</v>
      </c>
      <c r="F159" s="238" t="s">
        <v>228</v>
      </c>
      <c r="G159" s="236"/>
      <c r="H159" s="239">
        <v>28.199999999999996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146</v>
      </c>
      <c r="AU159" s="245" t="s">
        <v>83</v>
      </c>
      <c r="AV159" s="14" t="s">
        <v>83</v>
      </c>
      <c r="AW159" s="14" t="s">
        <v>35</v>
      </c>
      <c r="AX159" s="14" t="s">
        <v>72</v>
      </c>
      <c r="AY159" s="245" t="s">
        <v>133</v>
      </c>
    </row>
    <row r="160" spans="1:51" s="14" customFormat="1" ht="12">
      <c r="A160" s="14"/>
      <c r="B160" s="235"/>
      <c r="C160" s="236"/>
      <c r="D160" s="218" t="s">
        <v>146</v>
      </c>
      <c r="E160" s="237" t="s">
        <v>19</v>
      </c>
      <c r="F160" s="238" t="s">
        <v>229</v>
      </c>
      <c r="G160" s="236"/>
      <c r="H160" s="239">
        <v>75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146</v>
      </c>
      <c r="AU160" s="245" t="s">
        <v>83</v>
      </c>
      <c r="AV160" s="14" t="s">
        <v>83</v>
      </c>
      <c r="AW160" s="14" t="s">
        <v>35</v>
      </c>
      <c r="AX160" s="14" t="s">
        <v>72</v>
      </c>
      <c r="AY160" s="245" t="s">
        <v>133</v>
      </c>
    </row>
    <row r="161" spans="1:65" s="2" customFormat="1" ht="33" customHeight="1">
      <c r="A161" s="38"/>
      <c r="B161" s="39"/>
      <c r="C161" s="205" t="s">
        <v>230</v>
      </c>
      <c r="D161" s="205" t="s">
        <v>136</v>
      </c>
      <c r="E161" s="206" t="s">
        <v>231</v>
      </c>
      <c r="F161" s="207" t="s">
        <v>232</v>
      </c>
      <c r="G161" s="208" t="s">
        <v>92</v>
      </c>
      <c r="H161" s="209">
        <v>28.2</v>
      </c>
      <c r="I161" s="210"/>
      <c r="J161" s="211">
        <f>ROUND(I161*H161,2)</f>
        <v>0</v>
      </c>
      <c r="K161" s="207" t="s">
        <v>139</v>
      </c>
      <c r="L161" s="44"/>
      <c r="M161" s="212" t="s">
        <v>19</v>
      </c>
      <c r="N161" s="213" t="s">
        <v>43</v>
      </c>
      <c r="O161" s="84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6" t="s">
        <v>140</v>
      </c>
      <c r="AT161" s="216" t="s">
        <v>136</v>
      </c>
      <c r="AU161" s="216" t="s">
        <v>83</v>
      </c>
      <c r="AY161" s="17" t="s">
        <v>133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80</v>
      </c>
      <c r="BK161" s="217">
        <f>ROUND(I161*H161,2)</f>
        <v>0</v>
      </c>
      <c r="BL161" s="17" t="s">
        <v>140</v>
      </c>
      <c r="BM161" s="216" t="s">
        <v>233</v>
      </c>
    </row>
    <row r="162" spans="1:47" s="2" customFormat="1" ht="12">
      <c r="A162" s="38"/>
      <c r="B162" s="39"/>
      <c r="C162" s="40"/>
      <c r="D162" s="218" t="s">
        <v>142</v>
      </c>
      <c r="E162" s="40"/>
      <c r="F162" s="219" t="s">
        <v>234</v>
      </c>
      <c r="G162" s="40"/>
      <c r="H162" s="40"/>
      <c r="I162" s="220"/>
      <c r="J162" s="40"/>
      <c r="K162" s="40"/>
      <c r="L162" s="44"/>
      <c r="M162" s="221"/>
      <c r="N162" s="222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142</v>
      </c>
      <c r="AU162" s="17" t="s">
        <v>83</v>
      </c>
    </row>
    <row r="163" spans="1:47" s="2" customFormat="1" ht="12">
      <c r="A163" s="38"/>
      <c r="B163" s="39"/>
      <c r="C163" s="40"/>
      <c r="D163" s="223" t="s">
        <v>144</v>
      </c>
      <c r="E163" s="40"/>
      <c r="F163" s="224" t="s">
        <v>235</v>
      </c>
      <c r="G163" s="40"/>
      <c r="H163" s="40"/>
      <c r="I163" s="220"/>
      <c r="J163" s="40"/>
      <c r="K163" s="40"/>
      <c r="L163" s="44"/>
      <c r="M163" s="221"/>
      <c r="N163" s="22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144</v>
      </c>
      <c r="AU163" s="17" t="s">
        <v>83</v>
      </c>
    </row>
    <row r="164" spans="1:51" s="14" customFormat="1" ht="12">
      <c r="A164" s="14"/>
      <c r="B164" s="235"/>
      <c r="C164" s="236"/>
      <c r="D164" s="218" t="s">
        <v>146</v>
      </c>
      <c r="E164" s="237" t="s">
        <v>19</v>
      </c>
      <c r="F164" s="238" t="s">
        <v>236</v>
      </c>
      <c r="G164" s="236"/>
      <c r="H164" s="239">
        <v>28.199999999999996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146</v>
      </c>
      <c r="AU164" s="245" t="s">
        <v>83</v>
      </c>
      <c r="AV164" s="14" t="s">
        <v>83</v>
      </c>
      <c r="AW164" s="14" t="s">
        <v>35</v>
      </c>
      <c r="AX164" s="14" t="s">
        <v>72</v>
      </c>
      <c r="AY164" s="245" t="s">
        <v>133</v>
      </c>
    </row>
    <row r="165" spans="1:63" s="12" customFormat="1" ht="22.8" customHeight="1">
      <c r="A165" s="12"/>
      <c r="B165" s="189"/>
      <c r="C165" s="190"/>
      <c r="D165" s="191" t="s">
        <v>71</v>
      </c>
      <c r="E165" s="203" t="s">
        <v>83</v>
      </c>
      <c r="F165" s="203" t="s">
        <v>237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SUM(P166:P173)</f>
        <v>0</v>
      </c>
      <c r="Q165" s="197"/>
      <c r="R165" s="198">
        <f>SUM(R166:R173)</f>
        <v>28.561491</v>
      </c>
      <c r="S165" s="197"/>
      <c r="T165" s="199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80</v>
      </c>
      <c r="AT165" s="201" t="s">
        <v>71</v>
      </c>
      <c r="AU165" s="201" t="s">
        <v>80</v>
      </c>
      <c r="AY165" s="200" t="s">
        <v>133</v>
      </c>
      <c r="BK165" s="202">
        <f>SUM(BK166:BK173)</f>
        <v>0</v>
      </c>
    </row>
    <row r="166" spans="1:65" s="2" customFormat="1" ht="24.15" customHeight="1">
      <c r="A166" s="38"/>
      <c r="B166" s="39"/>
      <c r="C166" s="205" t="s">
        <v>238</v>
      </c>
      <c r="D166" s="205" t="s">
        <v>136</v>
      </c>
      <c r="E166" s="206" t="s">
        <v>239</v>
      </c>
      <c r="F166" s="207" t="s">
        <v>240</v>
      </c>
      <c r="G166" s="208" t="s">
        <v>159</v>
      </c>
      <c r="H166" s="209">
        <v>7.83</v>
      </c>
      <c r="I166" s="210"/>
      <c r="J166" s="211">
        <f>ROUND(I166*H166,2)</f>
        <v>0</v>
      </c>
      <c r="K166" s="207" t="s">
        <v>139</v>
      </c>
      <c r="L166" s="44"/>
      <c r="M166" s="212" t="s">
        <v>19</v>
      </c>
      <c r="N166" s="213" t="s">
        <v>43</v>
      </c>
      <c r="O166" s="84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6" t="s">
        <v>140</v>
      </c>
      <c r="AT166" s="216" t="s">
        <v>136</v>
      </c>
      <c r="AU166" s="216" t="s">
        <v>83</v>
      </c>
      <c r="AY166" s="17" t="s">
        <v>133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80</v>
      </c>
      <c r="BK166" s="217">
        <f>ROUND(I166*H166,2)</f>
        <v>0</v>
      </c>
      <c r="BL166" s="17" t="s">
        <v>140</v>
      </c>
      <c r="BM166" s="216" t="s">
        <v>241</v>
      </c>
    </row>
    <row r="167" spans="1:47" s="2" customFormat="1" ht="12">
      <c r="A167" s="38"/>
      <c r="B167" s="39"/>
      <c r="C167" s="40"/>
      <c r="D167" s="218" t="s">
        <v>142</v>
      </c>
      <c r="E167" s="40"/>
      <c r="F167" s="219" t="s">
        <v>242</v>
      </c>
      <c r="G167" s="40"/>
      <c r="H167" s="40"/>
      <c r="I167" s="220"/>
      <c r="J167" s="40"/>
      <c r="K167" s="40"/>
      <c r="L167" s="44"/>
      <c r="M167" s="221"/>
      <c r="N167" s="222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83</v>
      </c>
    </row>
    <row r="168" spans="1:47" s="2" customFormat="1" ht="12">
      <c r="A168" s="38"/>
      <c r="B168" s="39"/>
      <c r="C168" s="40"/>
      <c r="D168" s="223" t="s">
        <v>144</v>
      </c>
      <c r="E168" s="40"/>
      <c r="F168" s="224" t="s">
        <v>243</v>
      </c>
      <c r="G168" s="40"/>
      <c r="H168" s="40"/>
      <c r="I168" s="220"/>
      <c r="J168" s="40"/>
      <c r="K168" s="40"/>
      <c r="L168" s="44"/>
      <c r="M168" s="221"/>
      <c r="N168" s="222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144</v>
      </c>
      <c r="AU168" s="17" t="s">
        <v>83</v>
      </c>
    </row>
    <row r="169" spans="1:51" s="14" customFormat="1" ht="12">
      <c r="A169" s="14"/>
      <c r="B169" s="235"/>
      <c r="C169" s="236"/>
      <c r="D169" s="218" t="s">
        <v>146</v>
      </c>
      <c r="E169" s="237" t="s">
        <v>19</v>
      </c>
      <c r="F169" s="238" t="s">
        <v>244</v>
      </c>
      <c r="G169" s="236"/>
      <c r="H169" s="239">
        <v>7.83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146</v>
      </c>
      <c r="AU169" s="245" t="s">
        <v>83</v>
      </c>
      <c r="AV169" s="14" t="s">
        <v>83</v>
      </c>
      <c r="AW169" s="14" t="s">
        <v>35</v>
      </c>
      <c r="AX169" s="14" t="s">
        <v>72</v>
      </c>
      <c r="AY169" s="245" t="s">
        <v>133</v>
      </c>
    </row>
    <row r="170" spans="1:65" s="2" customFormat="1" ht="24.15" customHeight="1">
      <c r="A170" s="38"/>
      <c r="B170" s="39"/>
      <c r="C170" s="205" t="s">
        <v>245</v>
      </c>
      <c r="D170" s="205" t="s">
        <v>136</v>
      </c>
      <c r="E170" s="206" t="s">
        <v>246</v>
      </c>
      <c r="F170" s="207" t="s">
        <v>247</v>
      </c>
      <c r="G170" s="208" t="s">
        <v>159</v>
      </c>
      <c r="H170" s="209">
        <v>7.83</v>
      </c>
      <c r="I170" s="210"/>
      <c r="J170" s="211">
        <f>ROUND(I170*H170,2)</f>
        <v>0</v>
      </c>
      <c r="K170" s="207" t="s">
        <v>139</v>
      </c>
      <c r="L170" s="44"/>
      <c r="M170" s="212" t="s">
        <v>19</v>
      </c>
      <c r="N170" s="213" t="s">
        <v>43</v>
      </c>
      <c r="O170" s="84"/>
      <c r="P170" s="214">
        <f>O170*H170</f>
        <v>0</v>
      </c>
      <c r="Q170" s="214">
        <v>3.6477</v>
      </c>
      <c r="R170" s="214">
        <f>Q170*H170</f>
        <v>28.561491</v>
      </c>
      <c r="S170" s="214">
        <v>0</v>
      </c>
      <c r="T170" s="21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6" t="s">
        <v>140</v>
      </c>
      <c r="AT170" s="216" t="s">
        <v>136</v>
      </c>
      <c r="AU170" s="216" t="s">
        <v>83</v>
      </c>
      <c r="AY170" s="17" t="s">
        <v>133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80</v>
      </c>
      <c r="BK170" s="217">
        <f>ROUND(I170*H170,2)</f>
        <v>0</v>
      </c>
      <c r="BL170" s="17" t="s">
        <v>140</v>
      </c>
      <c r="BM170" s="216" t="s">
        <v>248</v>
      </c>
    </row>
    <row r="171" spans="1:47" s="2" customFormat="1" ht="12">
      <c r="A171" s="38"/>
      <c r="B171" s="39"/>
      <c r="C171" s="40"/>
      <c r="D171" s="218" t="s">
        <v>142</v>
      </c>
      <c r="E171" s="40"/>
      <c r="F171" s="219" t="s">
        <v>249</v>
      </c>
      <c r="G171" s="40"/>
      <c r="H171" s="40"/>
      <c r="I171" s="220"/>
      <c r="J171" s="40"/>
      <c r="K171" s="40"/>
      <c r="L171" s="44"/>
      <c r="M171" s="221"/>
      <c r="N171" s="222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142</v>
      </c>
      <c r="AU171" s="17" t="s">
        <v>83</v>
      </c>
    </row>
    <row r="172" spans="1:47" s="2" customFormat="1" ht="12">
      <c r="A172" s="38"/>
      <c r="B172" s="39"/>
      <c r="C172" s="40"/>
      <c r="D172" s="223" t="s">
        <v>144</v>
      </c>
      <c r="E172" s="40"/>
      <c r="F172" s="224" t="s">
        <v>250</v>
      </c>
      <c r="G172" s="40"/>
      <c r="H172" s="40"/>
      <c r="I172" s="220"/>
      <c r="J172" s="40"/>
      <c r="K172" s="40"/>
      <c r="L172" s="44"/>
      <c r="M172" s="221"/>
      <c r="N172" s="22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144</v>
      </c>
      <c r="AU172" s="17" t="s">
        <v>83</v>
      </c>
    </row>
    <row r="173" spans="1:51" s="14" customFormat="1" ht="12">
      <c r="A173" s="14"/>
      <c r="B173" s="235"/>
      <c r="C173" s="236"/>
      <c r="D173" s="218" t="s">
        <v>146</v>
      </c>
      <c r="E173" s="237" t="s">
        <v>19</v>
      </c>
      <c r="F173" s="238" t="s">
        <v>244</v>
      </c>
      <c r="G173" s="236"/>
      <c r="H173" s="239">
        <v>7.83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146</v>
      </c>
      <c r="AU173" s="245" t="s">
        <v>83</v>
      </c>
      <c r="AV173" s="14" t="s">
        <v>83</v>
      </c>
      <c r="AW173" s="14" t="s">
        <v>35</v>
      </c>
      <c r="AX173" s="14" t="s">
        <v>80</v>
      </c>
      <c r="AY173" s="245" t="s">
        <v>133</v>
      </c>
    </row>
    <row r="174" spans="1:63" s="12" customFormat="1" ht="22.8" customHeight="1">
      <c r="A174" s="12"/>
      <c r="B174" s="189"/>
      <c r="C174" s="190"/>
      <c r="D174" s="191" t="s">
        <v>71</v>
      </c>
      <c r="E174" s="203" t="s">
        <v>94</v>
      </c>
      <c r="F174" s="203" t="s">
        <v>251</v>
      </c>
      <c r="G174" s="190"/>
      <c r="H174" s="190"/>
      <c r="I174" s="193"/>
      <c r="J174" s="204">
        <f>BK174</f>
        <v>0</v>
      </c>
      <c r="K174" s="190"/>
      <c r="L174" s="195"/>
      <c r="M174" s="196"/>
      <c r="N174" s="197"/>
      <c r="O174" s="197"/>
      <c r="P174" s="198">
        <f>SUM(P175:P185)</f>
        <v>0</v>
      </c>
      <c r="Q174" s="197"/>
      <c r="R174" s="198">
        <f>SUM(R175:R185)</f>
        <v>7.5506908</v>
      </c>
      <c r="S174" s="197"/>
      <c r="T174" s="199">
        <f>SUM(T175:T185)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80</v>
      </c>
      <c r="AT174" s="201" t="s">
        <v>71</v>
      </c>
      <c r="AU174" s="201" t="s">
        <v>80</v>
      </c>
      <c r="AY174" s="200" t="s">
        <v>133</v>
      </c>
      <c r="BK174" s="202">
        <f>SUM(BK175:BK185)</f>
        <v>0</v>
      </c>
    </row>
    <row r="175" spans="1:65" s="2" customFormat="1" ht="24.15" customHeight="1">
      <c r="A175" s="38"/>
      <c r="B175" s="39"/>
      <c r="C175" s="205" t="s">
        <v>252</v>
      </c>
      <c r="D175" s="205" t="s">
        <v>136</v>
      </c>
      <c r="E175" s="206" t="s">
        <v>253</v>
      </c>
      <c r="F175" s="207" t="s">
        <v>254</v>
      </c>
      <c r="G175" s="208" t="s">
        <v>92</v>
      </c>
      <c r="H175" s="209">
        <v>13.14</v>
      </c>
      <c r="I175" s="210"/>
      <c r="J175" s="211">
        <f>ROUND(I175*H175,2)</f>
        <v>0</v>
      </c>
      <c r="K175" s="207" t="s">
        <v>139</v>
      </c>
      <c r="L175" s="44"/>
      <c r="M175" s="212" t="s">
        <v>19</v>
      </c>
      <c r="N175" s="213" t="s">
        <v>43</v>
      </c>
      <c r="O175" s="84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6" t="s">
        <v>140</v>
      </c>
      <c r="AT175" s="216" t="s">
        <v>136</v>
      </c>
      <c r="AU175" s="216" t="s">
        <v>83</v>
      </c>
      <c r="AY175" s="17" t="s">
        <v>133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80</v>
      </c>
      <c r="BK175" s="217">
        <f>ROUND(I175*H175,2)</f>
        <v>0</v>
      </c>
      <c r="BL175" s="17" t="s">
        <v>140</v>
      </c>
      <c r="BM175" s="216" t="s">
        <v>255</v>
      </c>
    </row>
    <row r="176" spans="1:47" s="2" customFormat="1" ht="12">
      <c r="A176" s="38"/>
      <c r="B176" s="39"/>
      <c r="C176" s="40"/>
      <c r="D176" s="218" t="s">
        <v>142</v>
      </c>
      <c r="E176" s="40"/>
      <c r="F176" s="219" t="s">
        <v>256</v>
      </c>
      <c r="G176" s="40"/>
      <c r="H176" s="40"/>
      <c r="I176" s="220"/>
      <c r="J176" s="40"/>
      <c r="K176" s="40"/>
      <c r="L176" s="44"/>
      <c r="M176" s="221"/>
      <c r="N176" s="222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142</v>
      </c>
      <c r="AU176" s="17" t="s">
        <v>83</v>
      </c>
    </row>
    <row r="177" spans="1:47" s="2" customFormat="1" ht="12">
      <c r="A177" s="38"/>
      <c r="B177" s="39"/>
      <c r="C177" s="40"/>
      <c r="D177" s="223" t="s">
        <v>144</v>
      </c>
      <c r="E177" s="40"/>
      <c r="F177" s="224" t="s">
        <v>257</v>
      </c>
      <c r="G177" s="40"/>
      <c r="H177" s="40"/>
      <c r="I177" s="220"/>
      <c r="J177" s="40"/>
      <c r="K177" s="40"/>
      <c r="L177" s="44"/>
      <c r="M177" s="221"/>
      <c r="N177" s="222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144</v>
      </c>
      <c r="AU177" s="17" t="s">
        <v>83</v>
      </c>
    </row>
    <row r="178" spans="1:51" s="14" customFormat="1" ht="12">
      <c r="A178" s="14"/>
      <c r="B178" s="235"/>
      <c r="C178" s="236"/>
      <c r="D178" s="218" t="s">
        <v>146</v>
      </c>
      <c r="E178" s="237" t="s">
        <v>19</v>
      </c>
      <c r="F178" s="238" t="s">
        <v>258</v>
      </c>
      <c r="G178" s="236"/>
      <c r="H178" s="239">
        <v>13.139999999999999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146</v>
      </c>
      <c r="AU178" s="245" t="s">
        <v>83</v>
      </c>
      <c r="AV178" s="14" t="s">
        <v>83</v>
      </c>
      <c r="AW178" s="14" t="s">
        <v>35</v>
      </c>
      <c r="AX178" s="14" t="s">
        <v>80</v>
      </c>
      <c r="AY178" s="245" t="s">
        <v>133</v>
      </c>
    </row>
    <row r="179" spans="1:65" s="2" customFormat="1" ht="24.15" customHeight="1">
      <c r="A179" s="38"/>
      <c r="B179" s="39"/>
      <c r="C179" s="205" t="s">
        <v>259</v>
      </c>
      <c r="D179" s="205" t="s">
        <v>136</v>
      </c>
      <c r="E179" s="206" t="s">
        <v>260</v>
      </c>
      <c r="F179" s="207" t="s">
        <v>261</v>
      </c>
      <c r="G179" s="208" t="s">
        <v>159</v>
      </c>
      <c r="H179" s="209">
        <v>3.614</v>
      </c>
      <c r="I179" s="210"/>
      <c r="J179" s="211">
        <f>ROUND(I179*H179,2)</f>
        <v>0</v>
      </c>
      <c r="K179" s="207" t="s">
        <v>19</v>
      </c>
      <c r="L179" s="44"/>
      <c r="M179" s="212" t="s">
        <v>19</v>
      </c>
      <c r="N179" s="213" t="s">
        <v>43</v>
      </c>
      <c r="O179" s="84"/>
      <c r="P179" s="214">
        <f>O179*H179</f>
        <v>0</v>
      </c>
      <c r="Q179" s="214">
        <v>0.4122</v>
      </c>
      <c r="R179" s="214">
        <f>Q179*H179</f>
        <v>1.4896908</v>
      </c>
      <c r="S179" s="214">
        <v>0</v>
      </c>
      <c r="T179" s="21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6" t="s">
        <v>140</v>
      </c>
      <c r="AT179" s="216" t="s">
        <v>136</v>
      </c>
      <c r="AU179" s="216" t="s">
        <v>83</v>
      </c>
      <c r="AY179" s="17" t="s">
        <v>133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80</v>
      </c>
      <c r="BK179" s="217">
        <f>ROUND(I179*H179,2)</f>
        <v>0</v>
      </c>
      <c r="BL179" s="17" t="s">
        <v>140</v>
      </c>
      <c r="BM179" s="216" t="s">
        <v>262</v>
      </c>
    </row>
    <row r="180" spans="1:47" s="2" customFormat="1" ht="12">
      <c r="A180" s="38"/>
      <c r="B180" s="39"/>
      <c r="C180" s="40"/>
      <c r="D180" s="218" t="s">
        <v>142</v>
      </c>
      <c r="E180" s="40"/>
      <c r="F180" s="219" t="s">
        <v>261</v>
      </c>
      <c r="G180" s="40"/>
      <c r="H180" s="40"/>
      <c r="I180" s="220"/>
      <c r="J180" s="40"/>
      <c r="K180" s="40"/>
      <c r="L180" s="44"/>
      <c r="M180" s="221"/>
      <c r="N180" s="222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142</v>
      </c>
      <c r="AU180" s="17" t="s">
        <v>83</v>
      </c>
    </row>
    <row r="181" spans="1:47" s="2" customFormat="1" ht="12">
      <c r="A181" s="38"/>
      <c r="B181" s="39"/>
      <c r="C181" s="40"/>
      <c r="D181" s="218" t="s">
        <v>263</v>
      </c>
      <c r="E181" s="40"/>
      <c r="F181" s="246" t="s">
        <v>264</v>
      </c>
      <c r="G181" s="40"/>
      <c r="H181" s="40"/>
      <c r="I181" s="220"/>
      <c r="J181" s="40"/>
      <c r="K181" s="40"/>
      <c r="L181" s="44"/>
      <c r="M181" s="221"/>
      <c r="N181" s="222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263</v>
      </c>
      <c r="AU181" s="17" t="s">
        <v>83</v>
      </c>
    </row>
    <row r="182" spans="1:51" s="14" customFormat="1" ht="12">
      <c r="A182" s="14"/>
      <c r="B182" s="235"/>
      <c r="C182" s="236"/>
      <c r="D182" s="218" t="s">
        <v>146</v>
      </c>
      <c r="E182" s="237" t="s">
        <v>19</v>
      </c>
      <c r="F182" s="238" t="s">
        <v>265</v>
      </c>
      <c r="G182" s="236"/>
      <c r="H182" s="239">
        <v>3.6135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146</v>
      </c>
      <c r="AU182" s="245" t="s">
        <v>83</v>
      </c>
      <c r="AV182" s="14" t="s">
        <v>83</v>
      </c>
      <c r="AW182" s="14" t="s">
        <v>35</v>
      </c>
      <c r="AX182" s="14" t="s">
        <v>80</v>
      </c>
      <c r="AY182" s="245" t="s">
        <v>133</v>
      </c>
    </row>
    <row r="183" spans="1:65" s="2" customFormat="1" ht="24.15" customHeight="1">
      <c r="A183" s="38"/>
      <c r="B183" s="39"/>
      <c r="C183" s="247" t="s">
        <v>266</v>
      </c>
      <c r="D183" s="247" t="s">
        <v>267</v>
      </c>
      <c r="E183" s="248" t="s">
        <v>268</v>
      </c>
      <c r="F183" s="249" t="s">
        <v>269</v>
      </c>
      <c r="G183" s="250" t="s">
        <v>270</v>
      </c>
      <c r="H183" s="251">
        <v>1102</v>
      </c>
      <c r="I183" s="252"/>
      <c r="J183" s="253">
        <f>ROUND(I183*H183,2)</f>
        <v>0</v>
      </c>
      <c r="K183" s="249" t="s">
        <v>19</v>
      </c>
      <c r="L183" s="254"/>
      <c r="M183" s="255" t="s">
        <v>19</v>
      </c>
      <c r="N183" s="256" t="s">
        <v>43</v>
      </c>
      <c r="O183" s="84"/>
      <c r="P183" s="214">
        <f>O183*H183</f>
        <v>0</v>
      </c>
      <c r="Q183" s="214">
        <v>0.0055</v>
      </c>
      <c r="R183" s="214">
        <f>Q183*H183</f>
        <v>6.061</v>
      </c>
      <c r="S183" s="214">
        <v>0</v>
      </c>
      <c r="T183" s="21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6" t="s">
        <v>271</v>
      </c>
      <c r="AT183" s="216" t="s">
        <v>267</v>
      </c>
      <c r="AU183" s="216" t="s">
        <v>83</v>
      </c>
      <c r="AY183" s="17" t="s">
        <v>133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80</v>
      </c>
      <c r="BK183" s="217">
        <f>ROUND(I183*H183,2)</f>
        <v>0</v>
      </c>
      <c r="BL183" s="17" t="s">
        <v>140</v>
      </c>
      <c r="BM183" s="216" t="s">
        <v>272</v>
      </c>
    </row>
    <row r="184" spans="1:47" s="2" customFormat="1" ht="12">
      <c r="A184" s="38"/>
      <c r="B184" s="39"/>
      <c r="C184" s="40"/>
      <c r="D184" s="218" t="s">
        <v>142</v>
      </c>
      <c r="E184" s="40"/>
      <c r="F184" s="219" t="s">
        <v>269</v>
      </c>
      <c r="G184" s="40"/>
      <c r="H184" s="40"/>
      <c r="I184" s="220"/>
      <c r="J184" s="40"/>
      <c r="K184" s="40"/>
      <c r="L184" s="44"/>
      <c r="M184" s="221"/>
      <c r="N184" s="22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142</v>
      </c>
      <c r="AU184" s="17" t="s">
        <v>83</v>
      </c>
    </row>
    <row r="185" spans="1:51" s="14" customFormat="1" ht="12">
      <c r="A185" s="14"/>
      <c r="B185" s="235"/>
      <c r="C185" s="236"/>
      <c r="D185" s="218" t="s">
        <v>146</v>
      </c>
      <c r="E185" s="237" t="s">
        <v>19</v>
      </c>
      <c r="F185" s="238" t="s">
        <v>273</v>
      </c>
      <c r="G185" s="236"/>
      <c r="H185" s="239">
        <v>1102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146</v>
      </c>
      <c r="AU185" s="245" t="s">
        <v>83</v>
      </c>
      <c r="AV185" s="14" t="s">
        <v>83</v>
      </c>
      <c r="AW185" s="14" t="s">
        <v>35</v>
      </c>
      <c r="AX185" s="14" t="s">
        <v>72</v>
      </c>
      <c r="AY185" s="245" t="s">
        <v>133</v>
      </c>
    </row>
    <row r="186" spans="1:63" s="12" customFormat="1" ht="22.8" customHeight="1">
      <c r="A186" s="12"/>
      <c r="B186" s="189"/>
      <c r="C186" s="190"/>
      <c r="D186" s="191" t="s">
        <v>71</v>
      </c>
      <c r="E186" s="203" t="s">
        <v>274</v>
      </c>
      <c r="F186" s="203" t="s">
        <v>275</v>
      </c>
      <c r="G186" s="190"/>
      <c r="H186" s="190"/>
      <c r="I186" s="193"/>
      <c r="J186" s="204">
        <f>BK186</f>
        <v>0</v>
      </c>
      <c r="K186" s="190"/>
      <c r="L186" s="195"/>
      <c r="M186" s="196"/>
      <c r="N186" s="197"/>
      <c r="O186" s="197"/>
      <c r="P186" s="198">
        <f>SUM(P187:P208)</f>
        <v>0</v>
      </c>
      <c r="Q186" s="197"/>
      <c r="R186" s="198">
        <f>SUM(R187:R208)</f>
        <v>0.474113</v>
      </c>
      <c r="S186" s="197"/>
      <c r="T186" s="199">
        <f>SUM(T187:T208)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80</v>
      </c>
      <c r="AT186" s="201" t="s">
        <v>71</v>
      </c>
      <c r="AU186" s="201" t="s">
        <v>80</v>
      </c>
      <c r="AY186" s="200" t="s">
        <v>133</v>
      </c>
      <c r="BK186" s="202">
        <f>SUM(BK187:BK208)</f>
        <v>0</v>
      </c>
    </row>
    <row r="187" spans="1:65" s="2" customFormat="1" ht="21.75" customHeight="1">
      <c r="A187" s="38"/>
      <c r="B187" s="39"/>
      <c r="C187" s="205" t="s">
        <v>276</v>
      </c>
      <c r="D187" s="205" t="s">
        <v>136</v>
      </c>
      <c r="E187" s="206" t="s">
        <v>277</v>
      </c>
      <c r="F187" s="207" t="s">
        <v>278</v>
      </c>
      <c r="G187" s="208" t="s">
        <v>92</v>
      </c>
      <c r="H187" s="209">
        <v>3.215</v>
      </c>
      <c r="I187" s="210"/>
      <c r="J187" s="211">
        <f>ROUND(I187*H187,2)</f>
        <v>0</v>
      </c>
      <c r="K187" s="207" t="s">
        <v>139</v>
      </c>
      <c r="L187" s="44"/>
      <c r="M187" s="212" t="s">
        <v>19</v>
      </c>
      <c r="N187" s="213" t="s">
        <v>43</v>
      </c>
      <c r="O187" s="84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6" t="s">
        <v>140</v>
      </c>
      <c r="AT187" s="216" t="s">
        <v>136</v>
      </c>
      <c r="AU187" s="216" t="s">
        <v>83</v>
      </c>
      <c r="AY187" s="17" t="s">
        <v>133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80</v>
      </c>
      <c r="BK187" s="217">
        <f>ROUND(I187*H187,2)</f>
        <v>0</v>
      </c>
      <c r="BL187" s="17" t="s">
        <v>140</v>
      </c>
      <c r="BM187" s="216" t="s">
        <v>279</v>
      </c>
    </row>
    <row r="188" spans="1:47" s="2" customFormat="1" ht="12">
      <c r="A188" s="38"/>
      <c r="B188" s="39"/>
      <c r="C188" s="40"/>
      <c r="D188" s="218" t="s">
        <v>142</v>
      </c>
      <c r="E188" s="40"/>
      <c r="F188" s="219" t="s">
        <v>280</v>
      </c>
      <c r="G188" s="40"/>
      <c r="H188" s="40"/>
      <c r="I188" s="220"/>
      <c r="J188" s="40"/>
      <c r="K188" s="40"/>
      <c r="L188" s="44"/>
      <c r="M188" s="221"/>
      <c r="N188" s="222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142</v>
      </c>
      <c r="AU188" s="17" t="s">
        <v>83</v>
      </c>
    </row>
    <row r="189" spans="1:47" s="2" customFormat="1" ht="12">
      <c r="A189" s="38"/>
      <c r="B189" s="39"/>
      <c r="C189" s="40"/>
      <c r="D189" s="223" t="s">
        <v>144</v>
      </c>
      <c r="E189" s="40"/>
      <c r="F189" s="224" t="s">
        <v>281</v>
      </c>
      <c r="G189" s="40"/>
      <c r="H189" s="40"/>
      <c r="I189" s="220"/>
      <c r="J189" s="40"/>
      <c r="K189" s="40"/>
      <c r="L189" s="44"/>
      <c r="M189" s="221"/>
      <c r="N189" s="222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144</v>
      </c>
      <c r="AU189" s="17" t="s">
        <v>83</v>
      </c>
    </row>
    <row r="190" spans="1:51" s="13" customFormat="1" ht="12">
      <c r="A190" s="13"/>
      <c r="B190" s="225"/>
      <c r="C190" s="226"/>
      <c r="D190" s="218" t="s">
        <v>146</v>
      </c>
      <c r="E190" s="227" t="s">
        <v>19</v>
      </c>
      <c r="F190" s="228" t="s">
        <v>147</v>
      </c>
      <c r="G190" s="226"/>
      <c r="H190" s="227" t="s">
        <v>19</v>
      </c>
      <c r="I190" s="229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146</v>
      </c>
      <c r="AU190" s="234" t="s">
        <v>83</v>
      </c>
      <c r="AV190" s="13" t="s">
        <v>80</v>
      </c>
      <c r="AW190" s="13" t="s">
        <v>35</v>
      </c>
      <c r="AX190" s="13" t="s">
        <v>72</v>
      </c>
      <c r="AY190" s="234" t="s">
        <v>133</v>
      </c>
    </row>
    <row r="191" spans="1:51" s="14" customFormat="1" ht="12">
      <c r="A191" s="14"/>
      <c r="B191" s="235"/>
      <c r="C191" s="236"/>
      <c r="D191" s="218" t="s">
        <v>146</v>
      </c>
      <c r="E191" s="237" t="s">
        <v>19</v>
      </c>
      <c r="F191" s="238" t="s">
        <v>155</v>
      </c>
      <c r="G191" s="236"/>
      <c r="H191" s="239">
        <v>1.82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146</v>
      </c>
      <c r="AU191" s="245" t="s">
        <v>83</v>
      </c>
      <c r="AV191" s="14" t="s">
        <v>83</v>
      </c>
      <c r="AW191" s="14" t="s">
        <v>35</v>
      </c>
      <c r="AX191" s="14" t="s">
        <v>72</v>
      </c>
      <c r="AY191" s="245" t="s">
        <v>133</v>
      </c>
    </row>
    <row r="192" spans="1:51" s="14" customFormat="1" ht="12">
      <c r="A192" s="14"/>
      <c r="B192" s="235"/>
      <c r="C192" s="236"/>
      <c r="D192" s="218" t="s">
        <v>146</v>
      </c>
      <c r="E192" s="237" t="s">
        <v>19</v>
      </c>
      <c r="F192" s="238" t="s">
        <v>148</v>
      </c>
      <c r="G192" s="236"/>
      <c r="H192" s="239">
        <v>1.395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146</v>
      </c>
      <c r="AU192" s="245" t="s">
        <v>83</v>
      </c>
      <c r="AV192" s="14" t="s">
        <v>83</v>
      </c>
      <c r="AW192" s="14" t="s">
        <v>35</v>
      </c>
      <c r="AX192" s="14" t="s">
        <v>72</v>
      </c>
      <c r="AY192" s="245" t="s">
        <v>133</v>
      </c>
    </row>
    <row r="193" spans="1:65" s="2" customFormat="1" ht="37.8" customHeight="1">
      <c r="A193" s="38"/>
      <c r="B193" s="39"/>
      <c r="C193" s="205" t="s">
        <v>282</v>
      </c>
      <c r="D193" s="205" t="s">
        <v>136</v>
      </c>
      <c r="E193" s="206" t="s">
        <v>283</v>
      </c>
      <c r="F193" s="207" t="s">
        <v>284</v>
      </c>
      <c r="G193" s="208" t="s">
        <v>92</v>
      </c>
      <c r="H193" s="209">
        <v>203.2</v>
      </c>
      <c r="I193" s="210"/>
      <c r="J193" s="211">
        <f>ROUND(I193*H193,2)</f>
        <v>0</v>
      </c>
      <c r="K193" s="207" t="s">
        <v>19</v>
      </c>
      <c r="L193" s="44"/>
      <c r="M193" s="212" t="s">
        <v>19</v>
      </c>
      <c r="N193" s="213" t="s">
        <v>43</v>
      </c>
      <c r="O193" s="84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6" t="s">
        <v>140</v>
      </c>
      <c r="AT193" s="216" t="s">
        <v>136</v>
      </c>
      <c r="AU193" s="216" t="s">
        <v>83</v>
      </c>
      <c r="AY193" s="17" t="s">
        <v>133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7" t="s">
        <v>80</v>
      </c>
      <c r="BK193" s="217">
        <f>ROUND(I193*H193,2)</f>
        <v>0</v>
      </c>
      <c r="BL193" s="17" t="s">
        <v>140</v>
      </c>
      <c r="BM193" s="216" t="s">
        <v>285</v>
      </c>
    </row>
    <row r="194" spans="1:47" s="2" customFormat="1" ht="12">
      <c r="A194" s="38"/>
      <c r="B194" s="39"/>
      <c r="C194" s="40"/>
      <c r="D194" s="218" t="s">
        <v>142</v>
      </c>
      <c r="E194" s="40"/>
      <c r="F194" s="219" t="s">
        <v>284</v>
      </c>
      <c r="G194" s="40"/>
      <c r="H194" s="40"/>
      <c r="I194" s="220"/>
      <c r="J194" s="40"/>
      <c r="K194" s="40"/>
      <c r="L194" s="44"/>
      <c r="M194" s="221"/>
      <c r="N194" s="222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142</v>
      </c>
      <c r="AU194" s="17" t="s">
        <v>83</v>
      </c>
    </row>
    <row r="195" spans="1:51" s="14" customFormat="1" ht="12">
      <c r="A195" s="14"/>
      <c r="B195" s="235"/>
      <c r="C195" s="236"/>
      <c r="D195" s="218" t="s">
        <v>146</v>
      </c>
      <c r="E195" s="237" t="s">
        <v>19</v>
      </c>
      <c r="F195" s="238" t="s">
        <v>228</v>
      </c>
      <c r="G195" s="236"/>
      <c r="H195" s="239">
        <v>28.199999999999996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146</v>
      </c>
      <c r="AU195" s="245" t="s">
        <v>83</v>
      </c>
      <c r="AV195" s="14" t="s">
        <v>83</v>
      </c>
      <c r="AW195" s="14" t="s">
        <v>35</v>
      </c>
      <c r="AX195" s="14" t="s">
        <v>72</v>
      </c>
      <c r="AY195" s="245" t="s">
        <v>133</v>
      </c>
    </row>
    <row r="196" spans="1:51" s="14" customFormat="1" ht="12">
      <c r="A196" s="14"/>
      <c r="B196" s="235"/>
      <c r="C196" s="236"/>
      <c r="D196" s="218" t="s">
        <v>146</v>
      </c>
      <c r="E196" s="237" t="s">
        <v>19</v>
      </c>
      <c r="F196" s="238" t="s">
        <v>229</v>
      </c>
      <c r="G196" s="236"/>
      <c r="H196" s="239">
        <v>75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146</v>
      </c>
      <c r="AU196" s="245" t="s">
        <v>83</v>
      </c>
      <c r="AV196" s="14" t="s">
        <v>83</v>
      </c>
      <c r="AW196" s="14" t="s">
        <v>35</v>
      </c>
      <c r="AX196" s="14" t="s">
        <v>72</v>
      </c>
      <c r="AY196" s="245" t="s">
        <v>133</v>
      </c>
    </row>
    <row r="197" spans="1:51" s="14" customFormat="1" ht="12">
      <c r="A197" s="14"/>
      <c r="B197" s="235"/>
      <c r="C197" s="236"/>
      <c r="D197" s="218" t="s">
        <v>146</v>
      </c>
      <c r="E197" s="237" t="s">
        <v>19</v>
      </c>
      <c r="F197" s="238" t="s">
        <v>286</v>
      </c>
      <c r="G197" s="236"/>
      <c r="H197" s="239">
        <v>100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146</v>
      </c>
      <c r="AU197" s="245" t="s">
        <v>83</v>
      </c>
      <c r="AV197" s="14" t="s">
        <v>83</v>
      </c>
      <c r="AW197" s="14" t="s">
        <v>35</v>
      </c>
      <c r="AX197" s="14" t="s">
        <v>72</v>
      </c>
      <c r="AY197" s="245" t="s">
        <v>133</v>
      </c>
    </row>
    <row r="198" spans="1:65" s="2" customFormat="1" ht="24.15" customHeight="1">
      <c r="A198" s="38"/>
      <c r="B198" s="39"/>
      <c r="C198" s="205" t="s">
        <v>287</v>
      </c>
      <c r="D198" s="205" t="s">
        <v>136</v>
      </c>
      <c r="E198" s="206" t="s">
        <v>288</v>
      </c>
      <c r="F198" s="207" t="s">
        <v>289</v>
      </c>
      <c r="G198" s="208" t="s">
        <v>92</v>
      </c>
      <c r="H198" s="209">
        <v>1.82</v>
      </c>
      <c r="I198" s="210"/>
      <c r="J198" s="211">
        <f>ROUND(I198*H198,2)</f>
        <v>0</v>
      </c>
      <c r="K198" s="207" t="s">
        <v>139</v>
      </c>
      <c r="L198" s="44"/>
      <c r="M198" s="212" t="s">
        <v>19</v>
      </c>
      <c r="N198" s="213" t="s">
        <v>43</v>
      </c>
      <c r="O198" s="84"/>
      <c r="P198" s="214">
        <f>O198*H198</f>
        <v>0</v>
      </c>
      <c r="Q198" s="214">
        <v>0.1837</v>
      </c>
      <c r="R198" s="214">
        <f>Q198*H198</f>
        <v>0.334334</v>
      </c>
      <c r="S198" s="214">
        <v>0</v>
      </c>
      <c r="T198" s="21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6" t="s">
        <v>140</v>
      </c>
      <c r="AT198" s="216" t="s">
        <v>136</v>
      </c>
      <c r="AU198" s="216" t="s">
        <v>83</v>
      </c>
      <c r="AY198" s="17" t="s">
        <v>133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80</v>
      </c>
      <c r="BK198" s="217">
        <f>ROUND(I198*H198,2)</f>
        <v>0</v>
      </c>
      <c r="BL198" s="17" t="s">
        <v>140</v>
      </c>
      <c r="BM198" s="216" t="s">
        <v>290</v>
      </c>
    </row>
    <row r="199" spans="1:47" s="2" customFormat="1" ht="12">
      <c r="A199" s="38"/>
      <c r="B199" s="39"/>
      <c r="C199" s="40"/>
      <c r="D199" s="218" t="s">
        <v>142</v>
      </c>
      <c r="E199" s="40"/>
      <c r="F199" s="219" t="s">
        <v>291</v>
      </c>
      <c r="G199" s="40"/>
      <c r="H199" s="40"/>
      <c r="I199" s="220"/>
      <c r="J199" s="40"/>
      <c r="K199" s="40"/>
      <c r="L199" s="44"/>
      <c r="M199" s="221"/>
      <c r="N199" s="222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142</v>
      </c>
      <c r="AU199" s="17" t="s">
        <v>83</v>
      </c>
    </row>
    <row r="200" spans="1:47" s="2" customFormat="1" ht="12">
      <c r="A200" s="38"/>
      <c r="B200" s="39"/>
      <c r="C200" s="40"/>
      <c r="D200" s="223" t="s">
        <v>144</v>
      </c>
      <c r="E200" s="40"/>
      <c r="F200" s="224" t="s">
        <v>292</v>
      </c>
      <c r="G200" s="40"/>
      <c r="H200" s="40"/>
      <c r="I200" s="220"/>
      <c r="J200" s="40"/>
      <c r="K200" s="40"/>
      <c r="L200" s="44"/>
      <c r="M200" s="221"/>
      <c r="N200" s="22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144</v>
      </c>
      <c r="AU200" s="17" t="s">
        <v>83</v>
      </c>
    </row>
    <row r="201" spans="1:47" s="2" customFormat="1" ht="12">
      <c r="A201" s="38"/>
      <c r="B201" s="39"/>
      <c r="C201" s="40"/>
      <c r="D201" s="218" t="s">
        <v>263</v>
      </c>
      <c r="E201" s="40"/>
      <c r="F201" s="246" t="s">
        <v>293</v>
      </c>
      <c r="G201" s="40"/>
      <c r="H201" s="40"/>
      <c r="I201" s="220"/>
      <c r="J201" s="40"/>
      <c r="K201" s="40"/>
      <c r="L201" s="44"/>
      <c r="M201" s="221"/>
      <c r="N201" s="222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263</v>
      </c>
      <c r="AU201" s="17" t="s">
        <v>83</v>
      </c>
    </row>
    <row r="202" spans="1:51" s="13" customFormat="1" ht="12">
      <c r="A202" s="13"/>
      <c r="B202" s="225"/>
      <c r="C202" s="226"/>
      <c r="D202" s="218" t="s">
        <v>146</v>
      </c>
      <c r="E202" s="227" t="s">
        <v>19</v>
      </c>
      <c r="F202" s="228" t="s">
        <v>147</v>
      </c>
      <c r="G202" s="226"/>
      <c r="H202" s="227" t="s">
        <v>19</v>
      </c>
      <c r="I202" s="229"/>
      <c r="J202" s="226"/>
      <c r="K202" s="226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146</v>
      </c>
      <c r="AU202" s="234" t="s">
        <v>83</v>
      </c>
      <c r="AV202" s="13" t="s">
        <v>80</v>
      </c>
      <c r="AW202" s="13" t="s">
        <v>35</v>
      </c>
      <c r="AX202" s="13" t="s">
        <v>72</v>
      </c>
      <c r="AY202" s="234" t="s">
        <v>133</v>
      </c>
    </row>
    <row r="203" spans="1:51" s="14" customFormat="1" ht="12">
      <c r="A203" s="14"/>
      <c r="B203" s="235"/>
      <c r="C203" s="236"/>
      <c r="D203" s="218" t="s">
        <v>146</v>
      </c>
      <c r="E203" s="237" t="s">
        <v>19</v>
      </c>
      <c r="F203" s="238" t="s">
        <v>155</v>
      </c>
      <c r="G203" s="236"/>
      <c r="H203" s="239">
        <v>1.82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146</v>
      </c>
      <c r="AU203" s="245" t="s">
        <v>83</v>
      </c>
      <c r="AV203" s="14" t="s">
        <v>83</v>
      </c>
      <c r="AW203" s="14" t="s">
        <v>35</v>
      </c>
      <c r="AX203" s="14" t="s">
        <v>72</v>
      </c>
      <c r="AY203" s="245" t="s">
        <v>133</v>
      </c>
    </row>
    <row r="204" spans="1:65" s="2" customFormat="1" ht="24.15" customHeight="1">
      <c r="A204" s="38"/>
      <c r="B204" s="39"/>
      <c r="C204" s="205" t="s">
        <v>294</v>
      </c>
      <c r="D204" s="205" t="s">
        <v>136</v>
      </c>
      <c r="E204" s="206" t="s">
        <v>295</v>
      </c>
      <c r="F204" s="207" t="s">
        <v>296</v>
      </c>
      <c r="G204" s="208" t="s">
        <v>92</v>
      </c>
      <c r="H204" s="209">
        <v>1.395</v>
      </c>
      <c r="I204" s="210"/>
      <c r="J204" s="211">
        <f>ROUND(I204*H204,2)</f>
        <v>0</v>
      </c>
      <c r="K204" s="207" t="s">
        <v>139</v>
      </c>
      <c r="L204" s="44"/>
      <c r="M204" s="212" t="s">
        <v>19</v>
      </c>
      <c r="N204" s="213" t="s">
        <v>43</v>
      </c>
      <c r="O204" s="84"/>
      <c r="P204" s="214">
        <f>O204*H204</f>
        <v>0</v>
      </c>
      <c r="Q204" s="214">
        <v>0.1002</v>
      </c>
      <c r="R204" s="214">
        <f>Q204*H204</f>
        <v>0.139779</v>
      </c>
      <c r="S204" s="214">
        <v>0</v>
      </c>
      <c r="T204" s="21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6" t="s">
        <v>140</v>
      </c>
      <c r="AT204" s="216" t="s">
        <v>136</v>
      </c>
      <c r="AU204" s="216" t="s">
        <v>83</v>
      </c>
      <c r="AY204" s="17" t="s">
        <v>133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80</v>
      </c>
      <c r="BK204" s="217">
        <f>ROUND(I204*H204,2)</f>
        <v>0</v>
      </c>
      <c r="BL204" s="17" t="s">
        <v>140</v>
      </c>
      <c r="BM204" s="216" t="s">
        <v>297</v>
      </c>
    </row>
    <row r="205" spans="1:47" s="2" customFormat="1" ht="12">
      <c r="A205" s="38"/>
      <c r="B205" s="39"/>
      <c r="C205" s="40"/>
      <c r="D205" s="218" t="s">
        <v>142</v>
      </c>
      <c r="E205" s="40"/>
      <c r="F205" s="219" t="s">
        <v>298</v>
      </c>
      <c r="G205" s="40"/>
      <c r="H205" s="40"/>
      <c r="I205" s="220"/>
      <c r="J205" s="40"/>
      <c r="K205" s="40"/>
      <c r="L205" s="44"/>
      <c r="M205" s="221"/>
      <c r="N205" s="222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142</v>
      </c>
      <c r="AU205" s="17" t="s">
        <v>83</v>
      </c>
    </row>
    <row r="206" spans="1:47" s="2" customFormat="1" ht="12">
      <c r="A206" s="38"/>
      <c r="B206" s="39"/>
      <c r="C206" s="40"/>
      <c r="D206" s="223" t="s">
        <v>144</v>
      </c>
      <c r="E206" s="40"/>
      <c r="F206" s="224" t="s">
        <v>299</v>
      </c>
      <c r="G206" s="40"/>
      <c r="H206" s="40"/>
      <c r="I206" s="220"/>
      <c r="J206" s="40"/>
      <c r="K206" s="40"/>
      <c r="L206" s="44"/>
      <c r="M206" s="221"/>
      <c r="N206" s="222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144</v>
      </c>
      <c r="AU206" s="17" t="s">
        <v>83</v>
      </c>
    </row>
    <row r="207" spans="1:51" s="13" customFormat="1" ht="12">
      <c r="A207" s="13"/>
      <c r="B207" s="225"/>
      <c r="C207" s="226"/>
      <c r="D207" s="218" t="s">
        <v>146</v>
      </c>
      <c r="E207" s="227" t="s">
        <v>19</v>
      </c>
      <c r="F207" s="228" t="s">
        <v>147</v>
      </c>
      <c r="G207" s="226"/>
      <c r="H207" s="227" t="s">
        <v>19</v>
      </c>
      <c r="I207" s="229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146</v>
      </c>
      <c r="AU207" s="234" t="s">
        <v>83</v>
      </c>
      <c r="AV207" s="13" t="s">
        <v>80</v>
      </c>
      <c r="AW207" s="13" t="s">
        <v>35</v>
      </c>
      <c r="AX207" s="13" t="s">
        <v>72</v>
      </c>
      <c r="AY207" s="234" t="s">
        <v>133</v>
      </c>
    </row>
    <row r="208" spans="1:51" s="14" customFormat="1" ht="12">
      <c r="A208" s="14"/>
      <c r="B208" s="235"/>
      <c r="C208" s="236"/>
      <c r="D208" s="218" t="s">
        <v>146</v>
      </c>
      <c r="E208" s="237" t="s">
        <v>19</v>
      </c>
      <c r="F208" s="238" t="s">
        <v>148</v>
      </c>
      <c r="G208" s="236"/>
      <c r="H208" s="239">
        <v>1.395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146</v>
      </c>
      <c r="AU208" s="245" t="s">
        <v>83</v>
      </c>
      <c r="AV208" s="14" t="s">
        <v>83</v>
      </c>
      <c r="AW208" s="14" t="s">
        <v>35</v>
      </c>
      <c r="AX208" s="14" t="s">
        <v>72</v>
      </c>
      <c r="AY208" s="245" t="s">
        <v>133</v>
      </c>
    </row>
    <row r="209" spans="1:63" s="12" customFormat="1" ht="22.8" customHeight="1">
      <c r="A209" s="12"/>
      <c r="B209" s="189"/>
      <c r="C209" s="190"/>
      <c r="D209" s="191" t="s">
        <v>71</v>
      </c>
      <c r="E209" s="203" t="s">
        <v>135</v>
      </c>
      <c r="F209" s="203" t="s">
        <v>300</v>
      </c>
      <c r="G209" s="190"/>
      <c r="H209" s="190"/>
      <c r="I209" s="193"/>
      <c r="J209" s="204">
        <f>BK209</f>
        <v>0</v>
      </c>
      <c r="K209" s="190"/>
      <c r="L209" s="195"/>
      <c r="M209" s="196"/>
      <c r="N209" s="197"/>
      <c r="O209" s="197"/>
      <c r="P209" s="198">
        <f>SUM(P210:P246)</f>
        <v>0</v>
      </c>
      <c r="Q209" s="197"/>
      <c r="R209" s="198">
        <f>SUM(R210:R246)</f>
        <v>1.7385793500000002</v>
      </c>
      <c r="S209" s="197"/>
      <c r="T209" s="199">
        <f>SUM(T210:T246)</f>
        <v>0.7932250000000001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0" t="s">
        <v>80</v>
      </c>
      <c r="AT209" s="201" t="s">
        <v>71</v>
      </c>
      <c r="AU209" s="201" t="s">
        <v>80</v>
      </c>
      <c r="AY209" s="200" t="s">
        <v>133</v>
      </c>
      <c r="BK209" s="202">
        <f>SUM(BK210:BK246)</f>
        <v>0</v>
      </c>
    </row>
    <row r="210" spans="1:65" s="2" customFormat="1" ht="16.5" customHeight="1">
      <c r="A210" s="38"/>
      <c r="B210" s="39"/>
      <c r="C210" s="205" t="s">
        <v>301</v>
      </c>
      <c r="D210" s="205" t="s">
        <v>136</v>
      </c>
      <c r="E210" s="206" t="s">
        <v>302</v>
      </c>
      <c r="F210" s="207" t="s">
        <v>303</v>
      </c>
      <c r="G210" s="208" t="s">
        <v>92</v>
      </c>
      <c r="H210" s="209">
        <v>26.055</v>
      </c>
      <c r="I210" s="210"/>
      <c r="J210" s="211">
        <f>ROUND(I210*H210,2)</f>
        <v>0</v>
      </c>
      <c r="K210" s="207" t="s">
        <v>139</v>
      </c>
      <c r="L210" s="44"/>
      <c r="M210" s="212" t="s">
        <v>19</v>
      </c>
      <c r="N210" s="213" t="s">
        <v>43</v>
      </c>
      <c r="O210" s="84"/>
      <c r="P210" s="214">
        <f>O210*H210</f>
        <v>0</v>
      </c>
      <c r="Q210" s="214">
        <v>0.01764</v>
      </c>
      <c r="R210" s="214">
        <f>Q210*H210</f>
        <v>0.45961019999999997</v>
      </c>
      <c r="S210" s="214">
        <v>0.02</v>
      </c>
      <c r="T210" s="215">
        <f>S210*H210</f>
        <v>0.5211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6" t="s">
        <v>140</v>
      </c>
      <c r="AT210" s="216" t="s">
        <v>136</v>
      </c>
      <c r="AU210" s="216" t="s">
        <v>83</v>
      </c>
      <c r="AY210" s="17" t="s">
        <v>133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7" t="s">
        <v>80</v>
      </c>
      <c r="BK210" s="217">
        <f>ROUND(I210*H210,2)</f>
        <v>0</v>
      </c>
      <c r="BL210" s="17" t="s">
        <v>140</v>
      </c>
      <c r="BM210" s="216" t="s">
        <v>304</v>
      </c>
    </row>
    <row r="211" spans="1:47" s="2" customFormat="1" ht="12">
      <c r="A211" s="38"/>
      <c r="B211" s="39"/>
      <c r="C211" s="40"/>
      <c r="D211" s="218" t="s">
        <v>142</v>
      </c>
      <c r="E211" s="40"/>
      <c r="F211" s="219" t="s">
        <v>305</v>
      </c>
      <c r="G211" s="40"/>
      <c r="H211" s="40"/>
      <c r="I211" s="220"/>
      <c r="J211" s="40"/>
      <c r="K211" s="40"/>
      <c r="L211" s="44"/>
      <c r="M211" s="221"/>
      <c r="N211" s="222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142</v>
      </c>
      <c r="AU211" s="17" t="s">
        <v>83</v>
      </c>
    </row>
    <row r="212" spans="1:47" s="2" customFormat="1" ht="12">
      <c r="A212" s="38"/>
      <c r="B212" s="39"/>
      <c r="C212" s="40"/>
      <c r="D212" s="223" t="s">
        <v>144</v>
      </c>
      <c r="E212" s="40"/>
      <c r="F212" s="224" t="s">
        <v>306</v>
      </c>
      <c r="G212" s="40"/>
      <c r="H212" s="40"/>
      <c r="I212" s="220"/>
      <c r="J212" s="40"/>
      <c r="K212" s="40"/>
      <c r="L212" s="44"/>
      <c r="M212" s="221"/>
      <c r="N212" s="222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144</v>
      </c>
      <c r="AU212" s="17" t="s">
        <v>83</v>
      </c>
    </row>
    <row r="213" spans="1:51" s="13" customFormat="1" ht="12">
      <c r="A213" s="13"/>
      <c r="B213" s="225"/>
      <c r="C213" s="226"/>
      <c r="D213" s="218" t="s">
        <v>146</v>
      </c>
      <c r="E213" s="227" t="s">
        <v>19</v>
      </c>
      <c r="F213" s="228" t="s">
        <v>147</v>
      </c>
      <c r="G213" s="226"/>
      <c r="H213" s="227" t="s">
        <v>19</v>
      </c>
      <c r="I213" s="229"/>
      <c r="J213" s="226"/>
      <c r="K213" s="226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146</v>
      </c>
      <c r="AU213" s="234" t="s">
        <v>83</v>
      </c>
      <c r="AV213" s="13" t="s">
        <v>80</v>
      </c>
      <c r="AW213" s="13" t="s">
        <v>35</v>
      </c>
      <c r="AX213" s="13" t="s">
        <v>72</v>
      </c>
      <c r="AY213" s="234" t="s">
        <v>133</v>
      </c>
    </row>
    <row r="214" spans="1:51" s="14" customFormat="1" ht="12">
      <c r="A214" s="14"/>
      <c r="B214" s="235"/>
      <c r="C214" s="236"/>
      <c r="D214" s="218" t="s">
        <v>146</v>
      </c>
      <c r="E214" s="237" t="s">
        <v>19</v>
      </c>
      <c r="F214" s="238" t="s">
        <v>307</v>
      </c>
      <c r="G214" s="236"/>
      <c r="H214" s="239">
        <v>22.68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146</v>
      </c>
      <c r="AU214" s="245" t="s">
        <v>83</v>
      </c>
      <c r="AV214" s="14" t="s">
        <v>83</v>
      </c>
      <c r="AW214" s="14" t="s">
        <v>35</v>
      </c>
      <c r="AX214" s="14" t="s">
        <v>72</v>
      </c>
      <c r="AY214" s="245" t="s">
        <v>133</v>
      </c>
    </row>
    <row r="215" spans="1:51" s="14" customFormat="1" ht="12">
      <c r="A215" s="14"/>
      <c r="B215" s="235"/>
      <c r="C215" s="236"/>
      <c r="D215" s="218" t="s">
        <v>146</v>
      </c>
      <c r="E215" s="237" t="s">
        <v>19</v>
      </c>
      <c r="F215" s="238" t="s">
        <v>308</v>
      </c>
      <c r="G215" s="236"/>
      <c r="H215" s="239">
        <v>3.375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146</v>
      </c>
      <c r="AU215" s="245" t="s">
        <v>83</v>
      </c>
      <c r="AV215" s="14" t="s">
        <v>83</v>
      </c>
      <c r="AW215" s="14" t="s">
        <v>35</v>
      </c>
      <c r="AX215" s="14" t="s">
        <v>72</v>
      </c>
      <c r="AY215" s="245" t="s">
        <v>133</v>
      </c>
    </row>
    <row r="216" spans="1:65" s="2" customFormat="1" ht="24.15" customHeight="1">
      <c r="A216" s="38"/>
      <c r="B216" s="39"/>
      <c r="C216" s="205" t="s">
        <v>309</v>
      </c>
      <c r="D216" s="205" t="s">
        <v>136</v>
      </c>
      <c r="E216" s="206" t="s">
        <v>310</v>
      </c>
      <c r="F216" s="207" t="s">
        <v>311</v>
      </c>
      <c r="G216" s="208" t="s">
        <v>92</v>
      </c>
      <c r="H216" s="209">
        <v>239.13</v>
      </c>
      <c r="I216" s="210"/>
      <c r="J216" s="211">
        <f>ROUND(I216*H216,2)</f>
        <v>0</v>
      </c>
      <c r="K216" s="207" t="s">
        <v>139</v>
      </c>
      <c r="L216" s="44"/>
      <c r="M216" s="212" t="s">
        <v>19</v>
      </c>
      <c r="N216" s="213" t="s">
        <v>43</v>
      </c>
      <c r="O216" s="84"/>
      <c r="P216" s="214">
        <f>O216*H216</f>
        <v>0</v>
      </c>
      <c r="Q216" s="214">
        <v>0.0027</v>
      </c>
      <c r="R216" s="214">
        <f>Q216*H216</f>
        <v>0.645651</v>
      </c>
      <c r="S216" s="214">
        <v>0</v>
      </c>
      <c r="T216" s="21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6" t="s">
        <v>140</v>
      </c>
      <c r="AT216" s="216" t="s">
        <v>136</v>
      </c>
      <c r="AU216" s="216" t="s">
        <v>83</v>
      </c>
      <c r="AY216" s="17" t="s">
        <v>133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80</v>
      </c>
      <c r="BK216" s="217">
        <f>ROUND(I216*H216,2)</f>
        <v>0</v>
      </c>
      <c r="BL216" s="17" t="s">
        <v>140</v>
      </c>
      <c r="BM216" s="216" t="s">
        <v>312</v>
      </c>
    </row>
    <row r="217" spans="1:47" s="2" customFormat="1" ht="12">
      <c r="A217" s="38"/>
      <c r="B217" s="39"/>
      <c r="C217" s="40"/>
      <c r="D217" s="218" t="s">
        <v>142</v>
      </c>
      <c r="E217" s="40"/>
      <c r="F217" s="219" t="s">
        <v>313</v>
      </c>
      <c r="G217" s="40"/>
      <c r="H217" s="40"/>
      <c r="I217" s="220"/>
      <c r="J217" s="40"/>
      <c r="K217" s="40"/>
      <c r="L217" s="44"/>
      <c r="M217" s="221"/>
      <c r="N217" s="222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142</v>
      </c>
      <c r="AU217" s="17" t="s">
        <v>83</v>
      </c>
    </row>
    <row r="218" spans="1:47" s="2" customFormat="1" ht="12">
      <c r="A218" s="38"/>
      <c r="B218" s="39"/>
      <c r="C218" s="40"/>
      <c r="D218" s="223" t="s">
        <v>144</v>
      </c>
      <c r="E218" s="40"/>
      <c r="F218" s="224" t="s">
        <v>314</v>
      </c>
      <c r="G218" s="40"/>
      <c r="H218" s="40"/>
      <c r="I218" s="220"/>
      <c r="J218" s="40"/>
      <c r="K218" s="40"/>
      <c r="L218" s="44"/>
      <c r="M218" s="221"/>
      <c r="N218" s="222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144</v>
      </c>
      <c r="AU218" s="17" t="s">
        <v>83</v>
      </c>
    </row>
    <row r="219" spans="1:51" s="14" customFormat="1" ht="12">
      <c r="A219" s="14"/>
      <c r="B219" s="235"/>
      <c r="C219" s="236"/>
      <c r="D219" s="218" t="s">
        <v>146</v>
      </c>
      <c r="E219" s="237" t="s">
        <v>19</v>
      </c>
      <c r="F219" s="238" t="s">
        <v>90</v>
      </c>
      <c r="G219" s="236"/>
      <c r="H219" s="239">
        <v>274.25525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146</v>
      </c>
      <c r="AU219" s="245" t="s">
        <v>83</v>
      </c>
      <c r="AV219" s="14" t="s">
        <v>83</v>
      </c>
      <c r="AW219" s="14" t="s">
        <v>35</v>
      </c>
      <c r="AX219" s="14" t="s">
        <v>72</v>
      </c>
      <c r="AY219" s="245" t="s">
        <v>133</v>
      </c>
    </row>
    <row r="220" spans="1:51" s="14" customFormat="1" ht="12">
      <c r="A220" s="14"/>
      <c r="B220" s="235"/>
      <c r="C220" s="236"/>
      <c r="D220" s="218" t="s">
        <v>146</v>
      </c>
      <c r="E220" s="237" t="s">
        <v>19</v>
      </c>
      <c r="F220" s="238" t="s">
        <v>315</v>
      </c>
      <c r="G220" s="236"/>
      <c r="H220" s="239">
        <v>5.94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146</v>
      </c>
      <c r="AU220" s="245" t="s">
        <v>83</v>
      </c>
      <c r="AV220" s="14" t="s">
        <v>83</v>
      </c>
      <c r="AW220" s="14" t="s">
        <v>35</v>
      </c>
      <c r="AX220" s="14" t="s">
        <v>72</v>
      </c>
      <c r="AY220" s="245" t="s">
        <v>133</v>
      </c>
    </row>
    <row r="221" spans="1:51" s="14" customFormat="1" ht="12">
      <c r="A221" s="14"/>
      <c r="B221" s="235"/>
      <c r="C221" s="236"/>
      <c r="D221" s="218" t="s">
        <v>146</v>
      </c>
      <c r="E221" s="237" t="s">
        <v>19</v>
      </c>
      <c r="F221" s="238" t="s">
        <v>316</v>
      </c>
      <c r="G221" s="236"/>
      <c r="H221" s="239">
        <v>-38.87500000000001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146</v>
      </c>
      <c r="AU221" s="245" t="s">
        <v>83</v>
      </c>
      <c r="AV221" s="14" t="s">
        <v>83</v>
      </c>
      <c r="AW221" s="14" t="s">
        <v>35</v>
      </c>
      <c r="AX221" s="14" t="s">
        <v>72</v>
      </c>
      <c r="AY221" s="245" t="s">
        <v>133</v>
      </c>
    </row>
    <row r="222" spans="1:51" s="14" customFormat="1" ht="12">
      <c r="A222" s="14"/>
      <c r="B222" s="235"/>
      <c r="C222" s="236"/>
      <c r="D222" s="218" t="s">
        <v>146</v>
      </c>
      <c r="E222" s="237" t="s">
        <v>19</v>
      </c>
      <c r="F222" s="238" t="s">
        <v>317</v>
      </c>
      <c r="G222" s="236"/>
      <c r="H222" s="239">
        <v>6.569999999999999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146</v>
      </c>
      <c r="AU222" s="245" t="s">
        <v>83</v>
      </c>
      <c r="AV222" s="14" t="s">
        <v>83</v>
      </c>
      <c r="AW222" s="14" t="s">
        <v>35</v>
      </c>
      <c r="AX222" s="14" t="s">
        <v>72</v>
      </c>
      <c r="AY222" s="245" t="s">
        <v>133</v>
      </c>
    </row>
    <row r="223" spans="1:51" s="14" customFormat="1" ht="12">
      <c r="A223" s="14"/>
      <c r="B223" s="235"/>
      <c r="C223" s="236"/>
      <c r="D223" s="218" t="s">
        <v>146</v>
      </c>
      <c r="E223" s="237" t="s">
        <v>19</v>
      </c>
      <c r="F223" s="238" t="s">
        <v>318</v>
      </c>
      <c r="G223" s="236"/>
      <c r="H223" s="239">
        <v>-8.76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146</v>
      </c>
      <c r="AU223" s="245" t="s">
        <v>83</v>
      </c>
      <c r="AV223" s="14" t="s">
        <v>83</v>
      </c>
      <c r="AW223" s="14" t="s">
        <v>35</v>
      </c>
      <c r="AX223" s="14" t="s">
        <v>72</v>
      </c>
      <c r="AY223" s="245" t="s">
        <v>133</v>
      </c>
    </row>
    <row r="224" spans="1:65" s="2" customFormat="1" ht="24.15" customHeight="1">
      <c r="A224" s="38"/>
      <c r="B224" s="39"/>
      <c r="C224" s="205" t="s">
        <v>319</v>
      </c>
      <c r="D224" s="205" t="s">
        <v>136</v>
      </c>
      <c r="E224" s="206" t="s">
        <v>320</v>
      </c>
      <c r="F224" s="207" t="s">
        <v>321</v>
      </c>
      <c r="G224" s="208" t="s">
        <v>92</v>
      </c>
      <c r="H224" s="209">
        <v>13.05</v>
      </c>
      <c r="I224" s="210"/>
      <c r="J224" s="211">
        <f>ROUND(I224*H224,2)</f>
        <v>0</v>
      </c>
      <c r="K224" s="207" t="s">
        <v>139</v>
      </c>
      <c r="L224" s="44"/>
      <c r="M224" s="212" t="s">
        <v>19</v>
      </c>
      <c r="N224" s="213" t="s">
        <v>43</v>
      </c>
      <c r="O224" s="84"/>
      <c r="P224" s="214">
        <f>O224*H224</f>
        <v>0</v>
      </c>
      <c r="Q224" s="214">
        <v>0.0014</v>
      </c>
      <c r="R224" s="214">
        <f>Q224*H224</f>
        <v>0.01827</v>
      </c>
      <c r="S224" s="214">
        <v>0</v>
      </c>
      <c r="T224" s="21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6" t="s">
        <v>140</v>
      </c>
      <c r="AT224" s="216" t="s">
        <v>136</v>
      </c>
      <c r="AU224" s="216" t="s">
        <v>83</v>
      </c>
      <c r="AY224" s="17" t="s">
        <v>133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7" t="s">
        <v>80</v>
      </c>
      <c r="BK224" s="217">
        <f>ROUND(I224*H224,2)</f>
        <v>0</v>
      </c>
      <c r="BL224" s="17" t="s">
        <v>140</v>
      </c>
      <c r="BM224" s="216" t="s">
        <v>322</v>
      </c>
    </row>
    <row r="225" spans="1:47" s="2" customFormat="1" ht="12">
      <c r="A225" s="38"/>
      <c r="B225" s="39"/>
      <c r="C225" s="40"/>
      <c r="D225" s="218" t="s">
        <v>142</v>
      </c>
      <c r="E225" s="40"/>
      <c r="F225" s="219" t="s">
        <v>323</v>
      </c>
      <c r="G225" s="40"/>
      <c r="H225" s="40"/>
      <c r="I225" s="220"/>
      <c r="J225" s="40"/>
      <c r="K225" s="40"/>
      <c r="L225" s="44"/>
      <c r="M225" s="221"/>
      <c r="N225" s="222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142</v>
      </c>
      <c r="AU225" s="17" t="s">
        <v>83</v>
      </c>
    </row>
    <row r="226" spans="1:47" s="2" customFormat="1" ht="12">
      <c r="A226" s="38"/>
      <c r="B226" s="39"/>
      <c r="C226" s="40"/>
      <c r="D226" s="223" t="s">
        <v>144</v>
      </c>
      <c r="E226" s="40"/>
      <c r="F226" s="224" t="s">
        <v>324</v>
      </c>
      <c r="G226" s="40"/>
      <c r="H226" s="40"/>
      <c r="I226" s="220"/>
      <c r="J226" s="40"/>
      <c r="K226" s="40"/>
      <c r="L226" s="44"/>
      <c r="M226" s="221"/>
      <c r="N226" s="222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144</v>
      </c>
      <c r="AU226" s="17" t="s">
        <v>83</v>
      </c>
    </row>
    <row r="227" spans="1:51" s="14" customFormat="1" ht="12">
      <c r="A227" s="14"/>
      <c r="B227" s="235"/>
      <c r="C227" s="236"/>
      <c r="D227" s="218" t="s">
        <v>146</v>
      </c>
      <c r="E227" s="237" t="s">
        <v>19</v>
      </c>
      <c r="F227" s="238" t="s">
        <v>325</v>
      </c>
      <c r="G227" s="236"/>
      <c r="H227" s="239">
        <v>13.049999999999999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146</v>
      </c>
      <c r="AU227" s="245" t="s">
        <v>83</v>
      </c>
      <c r="AV227" s="14" t="s">
        <v>83</v>
      </c>
      <c r="AW227" s="14" t="s">
        <v>35</v>
      </c>
      <c r="AX227" s="14" t="s">
        <v>72</v>
      </c>
      <c r="AY227" s="245" t="s">
        <v>133</v>
      </c>
    </row>
    <row r="228" spans="1:65" s="2" customFormat="1" ht="24.15" customHeight="1">
      <c r="A228" s="38"/>
      <c r="B228" s="39"/>
      <c r="C228" s="205" t="s">
        <v>326</v>
      </c>
      <c r="D228" s="205" t="s">
        <v>136</v>
      </c>
      <c r="E228" s="206" t="s">
        <v>327</v>
      </c>
      <c r="F228" s="207" t="s">
        <v>328</v>
      </c>
      <c r="G228" s="208" t="s">
        <v>92</v>
      </c>
      <c r="H228" s="209">
        <v>7.775</v>
      </c>
      <c r="I228" s="210"/>
      <c r="J228" s="211">
        <f>ROUND(I228*H228,2)</f>
        <v>0</v>
      </c>
      <c r="K228" s="207" t="s">
        <v>139</v>
      </c>
      <c r="L228" s="44"/>
      <c r="M228" s="212" t="s">
        <v>19</v>
      </c>
      <c r="N228" s="213" t="s">
        <v>43</v>
      </c>
      <c r="O228" s="84"/>
      <c r="P228" s="214">
        <f>O228*H228</f>
        <v>0</v>
      </c>
      <c r="Q228" s="214">
        <v>0.078</v>
      </c>
      <c r="R228" s="214">
        <f>Q228*H228</f>
        <v>0.60645</v>
      </c>
      <c r="S228" s="214">
        <v>0.035</v>
      </c>
      <c r="T228" s="215">
        <f>S228*H228</f>
        <v>0.27212500000000006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6" t="s">
        <v>140</v>
      </c>
      <c r="AT228" s="216" t="s">
        <v>136</v>
      </c>
      <c r="AU228" s="216" t="s">
        <v>83</v>
      </c>
      <c r="AY228" s="17" t="s">
        <v>133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80</v>
      </c>
      <c r="BK228" s="217">
        <f>ROUND(I228*H228,2)</f>
        <v>0</v>
      </c>
      <c r="BL228" s="17" t="s">
        <v>140</v>
      </c>
      <c r="BM228" s="216" t="s">
        <v>329</v>
      </c>
    </row>
    <row r="229" spans="1:47" s="2" customFormat="1" ht="12">
      <c r="A229" s="38"/>
      <c r="B229" s="39"/>
      <c r="C229" s="40"/>
      <c r="D229" s="218" t="s">
        <v>142</v>
      </c>
      <c r="E229" s="40"/>
      <c r="F229" s="219" t="s">
        <v>330</v>
      </c>
      <c r="G229" s="40"/>
      <c r="H229" s="40"/>
      <c r="I229" s="220"/>
      <c r="J229" s="40"/>
      <c r="K229" s="40"/>
      <c r="L229" s="44"/>
      <c r="M229" s="221"/>
      <c r="N229" s="222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142</v>
      </c>
      <c r="AU229" s="17" t="s">
        <v>83</v>
      </c>
    </row>
    <row r="230" spans="1:47" s="2" customFormat="1" ht="12">
      <c r="A230" s="38"/>
      <c r="B230" s="39"/>
      <c r="C230" s="40"/>
      <c r="D230" s="223" t="s">
        <v>144</v>
      </c>
      <c r="E230" s="40"/>
      <c r="F230" s="224" t="s">
        <v>331</v>
      </c>
      <c r="G230" s="40"/>
      <c r="H230" s="40"/>
      <c r="I230" s="220"/>
      <c r="J230" s="40"/>
      <c r="K230" s="40"/>
      <c r="L230" s="44"/>
      <c r="M230" s="221"/>
      <c r="N230" s="222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144</v>
      </c>
      <c r="AU230" s="17" t="s">
        <v>83</v>
      </c>
    </row>
    <row r="231" spans="1:51" s="14" customFormat="1" ht="12">
      <c r="A231" s="14"/>
      <c r="B231" s="235"/>
      <c r="C231" s="236"/>
      <c r="D231" s="218" t="s">
        <v>146</v>
      </c>
      <c r="E231" s="237" t="s">
        <v>19</v>
      </c>
      <c r="F231" s="238" t="s">
        <v>332</v>
      </c>
      <c r="G231" s="236"/>
      <c r="H231" s="239">
        <v>7.775000000000002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146</v>
      </c>
      <c r="AU231" s="245" t="s">
        <v>83</v>
      </c>
      <c r="AV231" s="14" t="s">
        <v>83</v>
      </c>
      <c r="AW231" s="14" t="s">
        <v>35</v>
      </c>
      <c r="AX231" s="14" t="s">
        <v>80</v>
      </c>
      <c r="AY231" s="245" t="s">
        <v>133</v>
      </c>
    </row>
    <row r="232" spans="1:65" s="2" customFormat="1" ht="24.15" customHeight="1">
      <c r="A232" s="38"/>
      <c r="B232" s="39"/>
      <c r="C232" s="205" t="s">
        <v>333</v>
      </c>
      <c r="D232" s="205" t="s">
        <v>136</v>
      </c>
      <c r="E232" s="206" t="s">
        <v>334</v>
      </c>
      <c r="F232" s="207" t="s">
        <v>335</v>
      </c>
      <c r="G232" s="208" t="s">
        <v>92</v>
      </c>
      <c r="H232" s="209">
        <v>55.118</v>
      </c>
      <c r="I232" s="210"/>
      <c r="J232" s="211">
        <f>ROUND(I232*H232,2)</f>
        <v>0</v>
      </c>
      <c r="K232" s="207" t="s">
        <v>139</v>
      </c>
      <c r="L232" s="44"/>
      <c r="M232" s="212" t="s">
        <v>19</v>
      </c>
      <c r="N232" s="213" t="s">
        <v>43</v>
      </c>
      <c r="O232" s="84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6" t="s">
        <v>140</v>
      </c>
      <c r="AT232" s="216" t="s">
        <v>136</v>
      </c>
      <c r="AU232" s="216" t="s">
        <v>83</v>
      </c>
      <c r="AY232" s="17" t="s">
        <v>133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80</v>
      </c>
      <c r="BK232" s="217">
        <f>ROUND(I232*H232,2)</f>
        <v>0</v>
      </c>
      <c r="BL232" s="17" t="s">
        <v>140</v>
      </c>
      <c r="BM232" s="216" t="s">
        <v>336</v>
      </c>
    </row>
    <row r="233" spans="1:47" s="2" customFormat="1" ht="12">
      <c r="A233" s="38"/>
      <c r="B233" s="39"/>
      <c r="C233" s="40"/>
      <c r="D233" s="218" t="s">
        <v>142</v>
      </c>
      <c r="E233" s="40"/>
      <c r="F233" s="219" t="s">
        <v>337</v>
      </c>
      <c r="G233" s="40"/>
      <c r="H233" s="40"/>
      <c r="I233" s="220"/>
      <c r="J233" s="40"/>
      <c r="K233" s="40"/>
      <c r="L233" s="44"/>
      <c r="M233" s="221"/>
      <c r="N233" s="222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142</v>
      </c>
      <c r="AU233" s="17" t="s">
        <v>83</v>
      </c>
    </row>
    <row r="234" spans="1:47" s="2" customFormat="1" ht="12">
      <c r="A234" s="38"/>
      <c r="B234" s="39"/>
      <c r="C234" s="40"/>
      <c r="D234" s="223" t="s">
        <v>144</v>
      </c>
      <c r="E234" s="40"/>
      <c r="F234" s="224" t="s">
        <v>338</v>
      </c>
      <c r="G234" s="40"/>
      <c r="H234" s="40"/>
      <c r="I234" s="220"/>
      <c r="J234" s="40"/>
      <c r="K234" s="40"/>
      <c r="L234" s="44"/>
      <c r="M234" s="221"/>
      <c r="N234" s="222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144</v>
      </c>
      <c r="AU234" s="17" t="s">
        <v>83</v>
      </c>
    </row>
    <row r="235" spans="1:51" s="14" customFormat="1" ht="12">
      <c r="A235" s="14"/>
      <c r="B235" s="235"/>
      <c r="C235" s="236"/>
      <c r="D235" s="218" t="s">
        <v>146</v>
      </c>
      <c r="E235" s="237" t="s">
        <v>19</v>
      </c>
      <c r="F235" s="238" t="s">
        <v>339</v>
      </c>
      <c r="G235" s="236"/>
      <c r="H235" s="239">
        <v>41.267500000000005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146</v>
      </c>
      <c r="AU235" s="245" t="s">
        <v>83</v>
      </c>
      <c r="AV235" s="14" t="s">
        <v>83</v>
      </c>
      <c r="AW235" s="14" t="s">
        <v>35</v>
      </c>
      <c r="AX235" s="14" t="s">
        <v>72</v>
      </c>
      <c r="AY235" s="245" t="s">
        <v>133</v>
      </c>
    </row>
    <row r="236" spans="1:51" s="14" customFormat="1" ht="12">
      <c r="A236" s="14"/>
      <c r="B236" s="235"/>
      <c r="C236" s="236"/>
      <c r="D236" s="218" t="s">
        <v>146</v>
      </c>
      <c r="E236" s="237" t="s">
        <v>19</v>
      </c>
      <c r="F236" s="238" t="s">
        <v>340</v>
      </c>
      <c r="G236" s="236"/>
      <c r="H236" s="239">
        <v>13.049999999999999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146</v>
      </c>
      <c r="AU236" s="245" t="s">
        <v>83</v>
      </c>
      <c r="AV236" s="14" t="s">
        <v>83</v>
      </c>
      <c r="AW236" s="14" t="s">
        <v>35</v>
      </c>
      <c r="AX236" s="14" t="s">
        <v>72</v>
      </c>
      <c r="AY236" s="245" t="s">
        <v>133</v>
      </c>
    </row>
    <row r="237" spans="1:51" s="14" customFormat="1" ht="12">
      <c r="A237" s="14"/>
      <c r="B237" s="235"/>
      <c r="C237" s="236"/>
      <c r="D237" s="218" t="s">
        <v>146</v>
      </c>
      <c r="E237" s="237" t="s">
        <v>19</v>
      </c>
      <c r="F237" s="238" t="s">
        <v>341</v>
      </c>
      <c r="G237" s="236"/>
      <c r="H237" s="239">
        <v>0.8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146</v>
      </c>
      <c r="AU237" s="245" t="s">
        <v>83</v>
      </c>
      <c r="AV237" s="14" t="s">
        <v>83</v>
      </c>
      <c r="AW237" s="14" t="s">
        <v>35</v>
      </c>
      <c r="AX237" s="14" t="s">
        <v>72</v>
      </c>
      <c r="AY237" s="245" t="s">
        <v>133</v>
      </c>
    </row>
    <row r="238" spans="1:65" s="2" customFormat="1" ht="16.5" customHeight="1">
      <c r="A238" s="38"/>
      <c r="B238" s="39"/>
      <c r="C238" s="205" t="s">
        <v>342</v>
      </c>
      <c r="D238" s="205" t="s">
        <v>136</v>
      </c>
      <c r="E238" s="206" t="s">
        <v>343</v>
      </c>
      <c r="F238" s="207" t="s">
        <v>344</v>
      </c>
      <c r="G238" s="208" t="s">
        <v>92</v>
      </c>
      <c r="H238" s="209">
        <v>41.268</v>
      </c>
      <c r="I238" s="210"/>
      <c r="J238" s="211">
        <f>ROUND(I238*H238,2)</f>
        <v>0</v>
      </c>
      <c r="K238" s="207" t="s">
        <v>139</v>
      </c>
      <c r="L238" s="44"/>
      <c r="M238" s="212" t="s">
        <v>19</v>
      </c>
      <c r="N238" s="213" t="s">
        <v>43</v>
      </c>
      <c r="O238" s="84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6" t="s">
        <v>140</v>
      </c>
      <c r="AT238" s="216" t="s">
        <v>136</v>
      </c>
      <c r="AU238" s="216" t="s">
        <v>83</v>
      </c>
      <c r="AY238" s="17" t="s">
        <v>133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7" t="s">
        <v>80</v>
      </c>
      <c r="BK238" s="217">
        <f>ROUND(I238*H238,2)</f>
        <v>0</v>
      </c>
      <c r="BL238" s="17" t="s">
        <v>140</v>
      </c>
      <c r="BM238" s="216" t="s">
        <v>345</v>
      </c>
    </row>
    <row r="239" spans="1:47" s="2" customFormat="1" ht="12">
      <c r="A239" s="38"/>
      <c r="B239" s="39"/>
      <c r="C239" s="40"/>
      <c r="D239" s="218" t="s">
        <v>142</v>
      </c>
      <c r="E239" s="40"/>
      <c r="F239" s="219" t="s">
        <v>346</v>
      </c>
      <c r="G239" s="40"/>
      <c r="H239" s="40"/>
      <c r="I239" s="220"/>
      <c r="J239" s="40"/>
      <c r="K239" s="40"/>
      <c r="L239" s="44"/>
      <c r="M239" s="221"/>
      <c r="N239" s="222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142</v>
      </c>
      <c r="AU239" s="17" t="s">
        <v>83</v>
      </c>
    </row>
    <row r="240" spans="1:47" s="2" customFormat="1" ht="12">
      <c r="A240" s="38"/>
      <c r="B240" s="39"/>
      <c r="C240" s="40"/>
      <c r="D240" s="223" t="s">
        <v>144</v>
      </c>
      <c r="E240" s="40"/>
      <c r="F240" s="224" t="s">
        <v>347</v>
      </c>
      <c r="G240" s="40"/>
      <c r="H240" s="40"/>
      <c r="I240" s="220"/>
      <c r="J240" s="40"/>
      <c r="K240" s="40"/>
      <c r="L240" s="44"/>
      <c r="M240" s="221"/>
      <c r="N240" s="222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144</v>
      </c>
      <c r="AU240" s="17" t="s">
        <v>83</v>
      </c>
    </row>
    <row r="241" spans="1:51" s="14" customFormat="1" ht="12">
      <c r="A241" s="14"/>
      <c r="B241" s="235"/>
      <c r="C241" s="236"/>
      <c r="D241" s="218" t="s">
        <v>146</v>
      </c>
      <c r="E241" s="237" t="s">
        <v>19</v>
      </c>
      <c r="F241" s="238" t="s">
        <v>339</v>
      </c>
      <c r="G241" s="236"/>
      <c r="H241" s="239">
        <v>41.267500000000005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146</v>
      </c>
      <c r="AU241" s="245" t="s">
        <v>83</v>
      </c>
      <c r="AV241" s="14" t="s">
        <v>83</v>
      </c>
      <c r="AW241" s="14" t="s">
        <v>35</v>
      </c>
      <c r="AX241" s="14" t="s">
        <v>72</v>
      </c>
      <c r="AY241" s="245" t="s">
        <v>133</v>
      </c>
    </row>
    <row r="242" spans="1:65" s="2" customFormat="1" ht="16.5" customHeight="1">
      <c r="A242" s="38"/>
      <c r="B242" s="39"/>
      <c r="C242" s="205" t="s">
        <v>348</v>
      </c>
      <c r="D242" s="205" t="s">
        <v>136</v>
      </c>
      <c r="E242" s="206" t="s">
        <v>349</v>
      </c>
      <c r="F242" s="207" t="s">
        <v>350</v>
      </c>
      <c r="G242" s="208" t="s">
        <v>92</v>
      </c>
      <c r="H242" s="209">
        <v>26.055</v>
      </c>
      <c r="I242" s="210"/>
      <c r="J242" s="211">
        <f>ROUND(I242*H242,2)</f>
        <v>0</v>
      </c>
      <c r="K242" s="207" t="s">
        <v>139</v>
      </c>
      <c r="L242" s="44"/>
      <c r="M242" s="212" t="s">
        <v>19</v>
      </c>
      <c r="N242" s="213" t="s">
        <v>43</v>
      </c>
      <c r="O242" s="84"/>
      <c r="P242" s="214">
        <f>O242*H242</f>
        <v>0</v>
      </c>
      <c r="Q242" s="214">
        <v>0.00033</v>
      </c>
      <c r="R242" s="214">
        <f>Q242*H242</f>
        <v>0.00859815</v>
      </c>
      <c r="S242" s="214">
        <v>0</v>
      </c>
      <c r="T242" s="21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6" t="s">
        <v>140</v>
      </c>
      <c r="AT242" s="216" t="s">
        <v>136</v>
      </c>
      <c r="AU242" s="216" t="s">
        <v>83</v>
      </c>
      <c r="AY242" s="17" t="s">
        <v>133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80</v>
      </c>
      <c r="BK242" s="217">
        <f>ROUND(I242*H242,2)</f>
        <v>0</v>
      </c>
      <c r="BL242" s="17" t="s">
        <v>140</v>
      </c>
      <c r="BM242" s="216" t="s">
        <v>351</v>
      </c>
    </row>
    <row r="243" spans="1:47" s="2" customFormat="1" ht="12">
      <c r="A243" s="38"/>
      <c r="B243" s="39"/>
      <c r="C243" s="40"/>
      <c r="D243" s="218" t="s">
        <v>142</v>
      </c>
      <c r="E243" s="40"/>
      <c r="F243" s="219" t="s">
        <v>352</v>
      </c>
      <c r="G243" s="40"/>
      <c r="H243" s="40"/>
      <c r="I243" s="220"/>
      <c r="J243" s="40"/>
      <c r="K243" s="40"/>
      <c r="L243" s="44"/>
      <c r="M243" s="221"/>
      <c r="N243" s="222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142</v>
      </c>
      <c r="AU243" s="17" t="s">
        <v>83</v>
      </c>
    </row>
    <row r="244" spans="1:47" s="2" customFormat="1" ht="12">
      <c r="A244" s="38"/>
      <c r="B244" s="39"/>
      <c r="C244" s="40"/>
      <c r="D244" s="223" t="s">
        <v>144</v>
      </c>
      <c r="E244" s="40"/>
      <c r="F244" s="224" t="s">
        <v>353</v>
      </c>
      <c r="G244" s="40"/>
      <c r="H244" s="40"/>
      <c r="I244" s="220"/>
      <c r="J244" s="40"/>
      <c r="K244" s="40"/>
      <c r="L244" s="44"/>
      <c r="M244" s="221"/>
      <c r="N244" s="222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144</v>
      </c>
      <c r="AU244" s="17" t="s">
        <v>83</v>
      </c>
    </row>
    <row r="245" spans="1:51" s="14" customFormat="1" ht="12">
      <c r="A245" s="14"/>
      <c r="B245" s="235"/>
      <c r="C245" s="236"/>
      <c r="D245" s="218" t="s">
        <v>146</v>
      </c>
      <c r="E245" s="237" t="s">
        <v>19</v>
      </c>
      <c r="F245" s="238" t="s">
        <v>307</v>
      </c>
      <c r="G245" s="236"/>
      <c r="H245" s="239">
        <v>22.68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146</v>
      </c>
      <c r="AU245" s="245" t="s">
        <v>83</v>
      </c>
      <c r="AV245" s="14" t="s">
        <v>83</v>
      </c>
      <c r="AW245" s="14" t="s">
        <v>35</v>
      </c>
      <c r="AX245" s="14" t="s">
        <v>72</v>
      </c>
      <c r="AY245" s="245" t="s">
        <v>133</v>
      </c>
    </row>
    <row r="246" spans="1:51" s="14" customFormat="1" ht="12">
      <c r="A246" s="14"/>
      <c r="B246" s="235"/>
      <c r="C246" s="236"/>
      <c r="D246" s="218" t="s">
        <v>146</v>
      </c>
      <c r="E246" s="237" t="s">
        <v>19</v>
      </c>
      <c r="F246" s="238" t="s">
        <v>308</v>
      </c>
      <c r="G246" s="236"/>
      <c r="H246" s="239">
        <v>3.3749999999999996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146</v>
      </c>
      <c r="AU246" s="245" t="s">
        <v>83</v>
      </c>
      <c r="AV246" s="14" t="s">
        <v>83</v>
      </c>
      <c r="AW246" s="14" t="s">
        <v>35</v>
      </c>
      <c r="AX246" s="14" t="s">
        <v>72</v>
      </c>
      <c r="AY246" s="245" t="s">
        <v>133</v>
      </c>
    </row>
    <row r="247" spans="1:63" s="12" customFormat="1" ht="22.8" customHeight="1">
      <c r="A247" s="12"/>
      <c r="B247" s="189"/>
      <c r="C247" s="190"/>
      <c r="D247" s="191" t="s">
        <v>71</v>
      </c>
      <c r="E247" s="203" t="s">
        <v>354</v>
      </c>
      <c r="F247" s="203" t="s">
        <v>355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SUM(P248:P283)</f>
        <v>0</v>
      </c>
      <c r="Q247" s="197"/>
      <c r="R247" s="198">
        <f>SUM(R248:R283)</f>
        <v>0</v>
      </c>
      <c r="S247" s="197"/>
      <c r="T247" s="199">
        <f>SUM(T248:T283)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80</v>
      </c>
      <c r="AT247" s="201" t="s">
        <v>71</v>
      </c>
      <c r="AU247" s="201" t="s">
        <v>80</v>
      </c>
      <c r="AY247" s="200" t="s">
        <v>133</v>
      </c>
      <c r="BK247" s="202">
        <f>SUM(BK248:BK283)</f>
        <v>0</v>
      </c>
    </row>
    <row r="248" spans="1:65" s="2" customFormat="1" ht="33" customHeight="1">
      <c r="A248" s="38"/>
      <c r="B248" s="39"/>
      <c r="C248" s="205" t="s">
        <v>356</v>
      </c>
      <c r="D248" s="205" t="s">
        <v>136</v>
      </c>
      <c r="E248" s="206" t="s">
        <v>357</v>
      </c>
      <c r="F248" s="207" t="s">
        <v>358</v>
      </c>
      <c r="G248" s="208" t="s">
        <v>159</v>
      </c>
      <c r="H248" s="209">
        <v>589.408</v>
      </c>
      <c r="I248" s="210"/>
      <c r="J248" s="211">
        <f>ROUND(I248*H248,2)</f>
        <v>0</v>
      </c>
      <c r="K248" s="207" t="s">
        <v>139</v>
      </c>
      <c r="L248" s="44"/>
      <c r="M248" s="212" t="s">
        <v>19</v>
      </c>
      <c r="N248" s="213" t="s">
        <v>43</v>
      </c>
      <c r="O248" s="84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6" t="s">
        <v>140</v>
      </c>
      <c r="AT248" s="216" t="s">
        <v>136</v>
      </c>
      <c r="AU248" s="216" t="s">
        <v>83</v>
      </c>
      <c r="AY248" s="17" t="s">
        <v>133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7" t="s">
        <v>80</v>
      </c>
      <c r="BK248" s="217">
        <f>ROUND(I248*H248,2)</f>
        <v>0</v>
      </c>
      <c r="BL248" s="17" t="s">
        <v>140</v>
      </c>
      <c r="BM248" s="216" t="s">
        <v>359</v>
      </c>
    </row>
    <row r="249" spans="1:47" s="2" customFormat="1" ht="12">
      <c r="A249" s="38"/>
      <c r="B249" s="39"/>
      <c r="C249" s="40"/>
      <c r="D249" s="218" t="s">
        <v>142</v>
      </c>
      <c r="E249" s="40"/>
      <c r="F249" s="219" t="s">
        <v>360</v>
      </c>
      <c r="G249" s="40"/>
      <c r="H249" s="40"/>
      <c r="I249" s="220"/>
      <c r="J249" s="40"/>
      <c r="K249" s="40"/>
      <c r="L249" s="44"/>
      <c r="M249" s="221"/>
      <c r="N249" s="222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142</v>
      </c>
      <c r="AU249" s="17" t="s">
        <v>83</v>
      </c>
    </row>
    <row r="250" spans="1:47" s="2" customFormat="1" ht="12">
      <c r="A250" s="38"/>
      <c r="B250" s="39"/>
      <c r="C250" s="40"/>
      <c r="D250" s="223" t="s">
        <v>144</v>
      </c>
      <c r="E250" s="40"/>
      <c r="F250" s="224" t="s">
        <v>361</v>
      </c>
      <c r="G250" s="40"/>
      <c r="H250" s="40"/>
      <c r="I250" s="220"/>
      <c r="J250" s="40"/>
      <c r="K250" s="40"/>
      <c r="L250" s="44"/>
      <c r="M250" s="221"/>
      <c r="N250" s="222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144</v>
      </c>
      <c r="AU250" s="17" t="s">
        <v>83</v>
      </c>
    </row>
    <row r="251" spans="1:51" s="14" customFormat="1" ht="12">
      <c r="A251" s="14"/>
      <c r="B251" s="235"/>
      <c r="C251" s="236"/>
      <c r="D251" s="218" t="s">
        <v>146</v>
      </c>
      <c r="E251" s="237" t="s">
        <v>19</v>
      </c>
      <c r="F251" s="238" t="s">
        <v>362</v>
      </c>
      <c r="G251" s="236"/>
      <c r="H251" s="239">
        <v>589.4079999999999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146</v>
      </c>
      <c r="AU251" s="245" t="s">
        <v>83</v>
      </c>
      <c r="AV251" s="14" t="s">
        <v>83</v>
      </c>
      <c r="AW251" s="14" t="s">
        <v>35</v>
      </c>
      <c r="AX251" s="14" t="s">
        <v>72</v>
      </c>
      <c r="AY251" s="245" t="s">
        <v>133</v>
      </c>
    </row>
    <row r="252" spans="1:65" s="2" customFormat="1" ht="33" customHeight="1">
      <c r="A252" s="38"/>
      <c r="B252" s="39"/>
      <c r="C252" s="205" t="s">
        <v>363</v>
      </c>
      <c r="D252" s="205" t="s">
        <v>136</v>
      </c>
      <c r="E252" s="206" t="s">
        <v>364</v>
      </c>
      <c r="F252" s="207" t="s">
        <v>365</v>
      </c>
      <c r="G252" s="208" t="s">
        <v>159</v>
      </c>
      <c r="H252" s="209">
        <v>70728.96</v>
      </c>
      <c r="I252" s="210"/>
      <c r="J252" s="211">
        <f>ROUND(I252*H252,2)</f>
        <v>0</v>
      </c>
      <c r="K252" s="207" t="s">
        <v>139</v>
      </c>
      <c r="L252" s="44"/>
      <c r="M252" s="212" t="s">
        <v>19</v>
      </c>
      <c r="N252" s="213" t="s">
        <v>43</v>
      </c>
      <c r="O252" s="84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6" t="s">
        <v>140</v>
      </c>
      <c r="AT252" s="216" t="s">
        <v>136</v>
      </c>
      <c r="AU252" s="216" t="s">
        <v>83</v>
      </c>
      <c r="AY252" s="17" t="s">
        <v>133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80</v>
      </c>
      <c r="BK252" s="217">
        <f>ROUND(I252*H252,2)</f>
        <v>0</v>
      </c>
      <c r="BL252" s="17" t="s">
        <v>140</v>
      </c>
      <c r="BM252" s="216" t="s">
        <v>366</v>
      </c>
    </row>
    <row r="253" spans="1:47" s="2" customFormat="1" ht="12">
      <c r="A253" s="38"/>
      <c r="B253" s="39"/>
      <c r="C253" s="40"/>
      <c r="D253" s="218" t="s">
        <v>142</v>
      </c>
      <c r="E253" s="40"/>
      <c r="F253" s="219" t="s">
        <v>367</v>
      </c>
      <c r="G253" s="40"/>
      <c r="H253" s="40"/>
      <c r="I253" s="220"/>
      <c r="J253" s="40"/>
      <c r="K253" s="40"/>
      <c r="L253" s="44"/>
      <c r="M253" s="221"/>
      <c r="N253" s="222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142</v>
      </c>
      <c r="AU253" s="17" t="s">
        <v>83</v>
      </c>
    </row>
    <row r="254" spans="1:47" s="2" customFormat="1" ht="12">
      <c r="A254" s="38"/>
      <c r="B254" s="39"/>
      <c r="C254" s="40"/>
      <c r="D254" s="223" t="s">
        <v>144</v>
      </c>
      <c r="E254" s="40"/>
      <c r="F254" s="224" t="s">
        <v>368</v>
      </c>
      <c r="G254" s="40"/>
      <c r="H254" s="40"/>
      <c r="I254" s="220"/>
      <c r="J254" s="40"/>
      <c r="K254" s="40"/>
      <c r="L254" s="44"/>
      <c r="M254" s="221"/>
      <c r="N254" s="222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144</v>
      </c>
      <c r="AU254" s="17" t="s">
        <v>83</v>
      </c>
    </row>
    <row r="255" spans="1:51" s="14" customFormat="1" ht="12">
      <c r="A255" s="14"/>
      <c r="B255" s="235"/>
      <c r="C255" s="236"/>
      <c r="D255" s="218" t="s">
        <v>146</v>
      </c>
      <c r="E255" s="236"/>
      <c r="F255" s="238" t="s">
        <v>369</v>
      </c>
      <c r="G255" s="236"/>
      <c r="H255" s="239">
        <v>70728.96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146</v>
      </c>
      <c r="AU255" s="245" t="s">
        <v>83</v>
      </c>
      <c r="AV255" s="14" t="s">
        <v>83</v>
      </c>
      <c r="AW255" s="14" t="s">
        <v>4</v>
      </c>
      <c r="AX255" s="14" t="s">
        <v>80</v>
      </c>
      <c r="AY255" s="245" t="s">
        <v>133</v>
      </c>
    </row>
    <row r="256" spans="1:65" s="2" customFormat="1" ht="33" customHeight="1">
      <c r="A256" s="38"/>
      <c r="B256" s="39"/>
      <c r="C256" s="205" t="s">
        <v>370</v>
      </c>
      <c r="D256" s="205" t="s">
        <v>136</v>
      </c>
      <c r="E256" s="206" t="s">
        <v>371</v>
      </c>
      <c r="F256" s="207" t="s">
        <v>372</v>
      </c>
      <c r="G256" s="208" t="s">
        <v>159</v>
      </c>
      <c r="H256" s="209">
        <v>589.408</v>
      </c>
      <c r="I256" s="210"/>
      <c r="J256" s="211">
        <f>ROUND(I256*H256,2)</f>
        <v>0</v>
      </c>
      <c r="K256" s="207" t="s">
        <v>139</v>
      </c>
      <c r="L256" s="44"/>
      <c r="M256" s="212" t="s">
        <v>19</v>
      </c>
      <c r="N256" s="213" t="s">
        <v>43</v>
      </c>
      <c r="O256" s="84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6" t="s">
        <v>140</v>
      </c>
      <c r="AT256" s="216" t="s">
        <v>136</v>
      </c>
      <c r="AU256" s="216" t="s">
        <v>83</v>
      </c>
      <c r="AY256" s="17" t="s">
        <v>133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7" t="s">
        <v>80</v>
      </c>
      <c r="BK256" s="217">
        <f>ROUND(I256*H256,2)</f>
        <v>0</v>
      </c>
      <c r="BL256" s="17" t="s">
        <v>140</v>
      </c>
      <c r="BM256" s="216" t="s">
        <v>373</v>
      </c>
    </row>
    <row r="257" spans="1:47" s="2" customFormat="1" ht="12">
      <c r="A257" s="38"/>
      <c r="B257" s="39"/>
      <c r="C257" s="40"/>
      <c r="D257" s="218" t="s">
        <v>142</v>
      </c>
      <c r="E257" s="40"/>
      <c r="F257" s="219" t="s">
        <v>374</v>
      </c>
      <c r="G257" s="40"/>
      <c r="H257" s="40"/>
      <c r="I257" s="220"/>
      <c r="J257" s="40"/>
      <c r="K257" s="40"/>
      <c r="L257" s="44"/>
      <c r="M257" s="221"/>
      <c r="N257" s="222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142</v>
      </c>
      <c r="AU257" s="17" t="s">
        <v>83</v>
      </c>
    </row>
    <row r="258" spans="1:47" s="2" customFormat="1" ht="12">
      <c r="A258" s="38"/>
      <c r="B258" s="39"/>
      <c r="C258" s="40"/>
      <c r="D258" s="223" t="s">
        <v>144</v>
      </c>
      <c r="E258" s="40"/>
      <c r="F258" s="224" t="s">
        <v>375</v>
      </c>
      <c r="G258" s="40"/>
      <c r="H258" s="40"/>
      <c r="I258" s="220"/>
      <c r="J258" s="40"/>
      <c r="K258" s="40"/>
      <c r="L258" s="44"/>
      <c r="M258" s="221"/>
      <c r="N258" s="222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144</v>
      </c>
      <c r="AU258" s="17" t="s">
        <v>83</v>
      </c>
    </row>
    <row r="259" spans="1:65" s="2" customFormat="1" ht="16.5" customHeight="1">
      <c r="A259" s="38"/>
      <c r="B259" s="39"/>
      <c r="C259" s="205" t="s">
        <v>376</v>
      </c>
      <c r="D259" s="205" t="s">
        <v>136</v>
      </c>
      <c r="E259" s="206" t="s">
        <v>377</v>
      </c>
      <c r="F259" s="207" t="s">
        <v>378</v>
      </c>
      <c r="G259" s="208" t="s">
        <v>92</v>
      </c>
      <c r="H259" s="209">
        <v>294.704</v>
      </c>
      <c r="I259" s="210"/>
      <c r="J259" s="211">
        <f>ROUND(I259*H259,2)</f>
        <v>0</v>
      </c>
      <c r="K259" s="207" t="s">
        <v>139</v>
      </c>
      <c r="L259" s="44"/>
      <c r="M259" s="212" t="s">
        <v>19</v>
      </c>
      <c r="N259" s="213" t="s">
        <v>43</v>
      </c>
      <c r="O259" s="84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6" t="s">
        <v>140</v>
      </c>
      <c r="AT259" s="216" t="s">
        <v>136</v>
      </c>
      <c r="AU259" s="216" t="s">
        <v>83</v>
      </c>
      <c r="AY259" s="17" t="s">
        <v>133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80</v>
      </c>
      <c r="BK259" s="217">
        <f>ROUND(I259*H259,2)</f>
        <v>0</v>
      </c>
      <c r="BL259" s="17" t="s">
        <v>140</v>
      </c>
      <c r="BM259" s="216" t="s">
        <v>379</v>
      </c>
    </row>
    <row r="260" spans="1:47" s="2" customFormat="1" ht="12">
      <c r="A260" s="38"/>
      <c r="B260" s="39"/>
      <c r="C260" s="40"/>
      <c r="D260" s="218" t="s">
        <v>142</v>
      </c>
      <c r="E260" s="40"/>
      <c r="F260" s="219" t="s">
        <v>380</v>
      </c>
      <c r="G260" s="40"/>
      <c r="H260" s="40"/>
      <c r="I260" s="220"/>
      <c r="J260" s="40"/>
      <c r="K260" s="40"/>
      <c r="L260" s="44"/>
      <c r="M260" s="221"/>
      <c r="N260" s="222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142</v>
      </c>
      <c r="AU260" s="17" t="s">
        <v>83</v>
      </c>
    </row>
    <row r="261" spans="1:47" s="2" customFormat="1" ht="12">
      <c r="A261" s="38"/>
      <c r="B261" s="39"/>
      <c r="C261" s="40"/>
      <c r="D261" s="223" t="s">
        <v>144</v>
      </c>
      <c r="E261" s="40"/>
      <c r="F261" s="224" t="s">
        <v>381</v>
      </c>
      <c r="G261" s="40"/>
      <c r="H261" s="40"/>
      <c r="I261" s="220"/>
      <c r="J261" s="40"/>
      <c r="K261" s="40"/>
      <c r="L261" s="44"/>
      <c r="M261" s="221"/>
      <c r="N261" s="222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144</v>
      </c>
      <c r="AU261" s="17" t="s">
        <v>83</v>
      </c>
    </row>
    <row r="262" spans="1:51" s="14" customFormat="1" ht="12">
      <c r="A262" s="14"/>
      <c r="B262" s="235"/>
      <c r="C262" s="236"/>
      <c r="D262" s="218" t="s">
        <v>146</v>
      </c>
      <c r="E262" s="237" t="s">
        <v>19</v>
      </c>
      <c r="F262" s="238" t="s">
        <v>382</v>
      </c>
      <c r="G262" s="236"/>
      <c r="H262" s="239">
        <v>294.70399999999995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146</v>
      </c>
      <c r="AU262" s="245" t="s">
        <v>83</v>
      </c>
      <c r="AV262" s="14" t="s">
        <v>83</v>
      </c>
      <c r="AW262" s="14" t="s">
        <v>35</v>
      </c>
      <c r="AX262" s="14" t="s">
        <v>72</v>
      </c>
      <c r="AY262" s="245" t="s">
        <v>133</v>
      </c>
    </row>
    <row r="263" spans="1:65" s="2" customFormat="1" ht="21.75" customHeight="1">
      <c r="A263" s="38"/>
      <c r="B263" s="39"/>
      <c r="C263" s="205" t="s">
        <v>383</v>
      </c>
      <c r="D263" s="205" t="s">
        <v>136</v>
      </c>
      <c r="E263" s="206" t="s">
        <v>384</v>
      </c>
      <c r="F263" s="207" t="s">
        <v>385</v>
      </c>
      <c r="G263" s="208" t="s">
        <v>92</v>
      </c>
      <c r="H263" s="209">
        <v>35364.48</v>
      </c>
      <c r="I263" s="210"/>
      <c r="J263" s="211">
        <f>ROUND(I263*H263,2)</f>
        <v>0</v>
      </c>
      <c r="K263" s="207" t="s">
        <v>139</v>
      </c>
      <c r="L263" s="44"/>
      <c r="M263" s="212" t="s">
        <v>19</v>
      </c>
      <c r="N263" s="213" t="s">
        <v>43</v>
      </c>
      <c r="O263" s="84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6" t="s">
        <v>140</v>
      </c>
      <c r="AT263" s="216" t="s">
        <v>136</v>
      </c>
      <c r="AU263" s="216" t="s">
        <v>83</v>
      </c>
      <c r="AY263" s="17" t="s">
        <v>133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7" t="s">
        <v>80</v>
      </c>
      <c r="BK263" s="217">
        <f>ROUND(I263*H263,2)</f>
        <v>0</v>
      </c>
      <c r="BL263" s="17" t="s">
        <v>140</v>
      </c>
      <c r="BM263" s="216" t="s">
        <v>386</v>
      </c>
    </row>
    <row r="264" spans="1:47" s="2" customFormat="1" ht="12">
      <c r="A264" s="38"/>
      <c r="B264" s="39"/>
      <c r="C264" s="40"/>
      <c r="D264" s="218" t="s">
        <v>142</v>
      </c>
      <c r="E264" s="40"/>
      <c r="F264" s="219" t="s">
        <v>387</v>
      </c>
      <c r="G264" s="40"/>
      <c r="H264" s="40"/>
      <c r="I264" s="220"/>
      <c r="J264" s="40"/>
      <c r="K264" s="40"/>
      <c r="L264" s="44"/>
      <c r="M264" s="221"/>
      <c r="N264" s="222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142</v>
      </c>
      <c r="AU264" s="17" t="s">
        <v>83</v>
      </c>
    </row>
    <row r="265" spans="1:47" s="2" customFormat="1" ht="12">
      <c r="A265" s="38"/>
      <c r="B265" s="39"/>
      <c r="C265" s="40"/>
      <c r="D265" s="223" t="s">
        <v>144</v>
      </c>
      <c r="E265" s="40"/>
      <c r="F265" s="224" t="s">
        <v>388</v>
      </c>
      <c r="G265" s="40"/>
      <c r="H265" s="40"/>
      <c r="I265" s="220"/>
      <c r="J265" s="40"/>
      <c r="K265" s="40"/>
      <c r="L265" s="44"/>
      <c r="M265" s="221"/>
      <c r="N265" s="222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144</v>
      </c>
      <c r="AU265" s="17" t="s">
        <v>83</v>
      </c>
    </row>
    <row r="266" spans="1:51" s="14" customFormat="1" ht="12">
      <c r="A266" s="14"/>
      <c r="B266" s="235"/>
      <c r="C266" s="236"/>
      <c r="D266" s="218" t="s">
        <v>146</v>
      </c>
      <c r="E266" s="236"/>
      <c r="F266" s="238" t="s">
        <v>389</v>
      </c>
      <c r="G266" s="236"/>
      <c r="H266" s="239">
        <v>35364.48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146</v>
      </c>
      <c r="AU266" s="245" t="s">
        <v>83</v>
      </c>
      <c r="AV266" s="14" t="s">
        <v>83</v>
      </c>
      <c r="AW266" s="14" t="s">
        <v>4</v>
      </c>
      <c r="AX266" s="14" t="s">
        <v>80</v>
      </c>
      <c r="AY266" s="245" t="s">
        <v>133</v>
      </c>
    </row>
    <row r="267" spans="1:65" s="2" customFormat="1" ht="21.75" customHeight="1">
      <c r="A267" s="38"/>
      <c r="B267" s="39"/>
      <c r="C267" s="205" t="s">
        <v>390</v>
      </c>
      <c r="D267" s="205" t="s">
        <v>136</v>
      </c>
      <c r="E267" s="206" t="s">
        <v>391</v>
      </c>
      <c r="F267" s="207" t="s">
        <v>392</v>
      </c>
      <c r="G267" s="208" t="s">
        <v>92</v>
      </c>
      <c r="H267" s="209">
        <v>294.704</v>
      </c>
      <c r="I267" s="210"/>
      <c r="J267" s="211">
        <f>ROUND(I267*H267,2)</f>
        <v>0</v>
      </c>
      <c r="K267" s="207" t="s">
        <v>139</v>
      </c>
      <c r="L267" s="44"/>
      <c r="M267" s="212" t="s">
        <v>19</v>
      </c>
      <c r="N267" s="213" t="s">
        <v>43</v>
      </c>
      <c r="O267" s="84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6" t="s">
        <v>140</v>
      </c>
      <c r="AT267" s="216" t="s">
        <v>136</v>
      </c>
      <c r="AU267" s="216" t="s">
        <v>83</v>
      </c>
      <c r="AY267" s="17" t="s">
        <v>133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7" t="s">
        <v>80</v>
      </c>
      <c r="BK267" s="217">
        <f>ROUND(I267*H267,2)</f>
        <v>0</v>
      </c>
      <c r="BL267" s="17" t="s">
        <v>140</v>
      </c>
      <c r="BM267" s="216" t="s">
        <v>393</v>
      </c>
    </row>
    <row r="268" spans="1:47" s="2" customFormat="1" ht="12">
      <c r="A268" s="38"/>
      <c r="B268" s="39"/>
      <c r="C268" s="40"/>
      <c r="D268" s="218" t="s">
        <v>142</v>
      </c>
      <c r="E268" s="40"/>
      <c r="F268" s="219" t="s">
        <v>394</v>
      </c>
      <c r="G268" s="40"/>
      <c r="H268" s="40"/>
      <c r="I268" s="220"/>
      <c r="J268" s="40"/>
      <c r="K268" s="40"/>
      <c r="L268" s="44"/>
      <c r="M268" s="221"/>
      <c r="N268" s="222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142</v>
      </c>
      <c r="AU268" s="17" t="s">
        <v>83</v>
      </c>
    </row>
    <row r="269" spans="1:47" s="2" customFormat="1" ht="12">
      <c r="A269" s="38"/>
      <c r="B269" s="39"/>
      <c r="C269" s="40"/>
      <c r="D269" s="223" t="s">
        <v>144</v>
      </c>
      <c r="E269" s="40"/>
      <c r="F269" s="224" t="s">
        <v>395</v>
      </c>
      <c r="G269" s="40"/>
      <c r="H269" s="40"/>
      <c r="I269" s="220"/>
      <c r="J269" s="40"/>
      <c r="K269" s="40"/>
      <c r="L269" s="44"/>
      <c r="M269" s="221"/>
      <c r="N269" s="222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144</v>
      </c>
      <c r="AU269" s="17" t="s">
        <v>83</v>
      </c>
    </row>
    <row r="270" spans="1:65" s="2" customFormat="1" ht="24.15" customHeight="1">
      <c r="A270" s="38"/>
      <c r="B270" s="39"/>
      <c r="C270" s="205" t="s">
        <v>396</v>
      </c>
      <c r="D270" s="205" t="s">
        <v>136</v>
      </c>
      <c r="E270" s="206" t="s">
        <v>397</v>
      </c>
      <c r="F270" s="207" t="s">
        <v>398</v>
      </c>
      <c r="G270" s="208" t="s">
        <v>399</v>
      </c>
      <c r="H270" s="209">
        <v>1</v>
      </c>
      <c r="I270" s="210"/>
      <c r="J270" s="211">
        <f>ROUND(I270*H270,2)</f>
        <v>0</v>
      </c>
      <c r="K270" s="207" t="s">
        <v>19</v>
      </c>
      <c r="L270" s="44"/>
      <c r="M270" s="212" t="s">
        <v>19</v>
      </c>
      <c r="N270" s="213" t="s">
        <v>43</v>
      </c>
      <c r="O270" s="84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6" t="s">
        <v>140</v>
      </c>
      <c r="AT270" s="216" t="s">
        <v>136</v>
      </c>
      <c r="AU270" s="216" t="s">
        <v>83</v>
      </c>
      <c r="AY270" s="17" t="s">
        <v>133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80</v>
      </c>
      <c r="BK270" s="217">
        <f>ROUND(I270*H270,2)</f>
        <v>0</v>
      </c>
      <c r="BL270" s="17" t="s">
        <v>140</v>
      </c>
      <c r="BM270" s="216" t="s">
        <v>400</v>
      </c>
    </row>
    <row r="271" spans="1:47" s="2" customFormat="1" ht="12">
      <c r="A271" s="38"/>
      <c r="B271" s="39"/>
      <c r="C271" s="40"/>
      <c r="D271" s="218" t="s">
        <v>142</v>
      </c>
      <c r="E271" s="40"/>
      <c r="F271" s="219" t="s">
        <v>398</v>
      </c>
      <c r="G271" s="40"/>
      <c r="H271" s="40"/>
      <c r="I271" s="220"/>
      <c r="J271" s="40"/>
      <c r="K271" s="40"/>
      <c r="L271" s="44"/>
      <c r="M271" s="221"/>
      <c r="N271" s="222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142</v>
      </c>
      <c r="AU271" s="17" t="s">
        <v>83</v>
      </c>
    </row>
    <row r="272" spans="1:47" s="2" customFormat="1" ht="12">
      <c r="A272" s="38"/>
      <c r="B272" s="39"/>
      <c r="C272" s="40"/>
      <c r="D272" s="218" t="s">
        <v>263</v>
      </c>
      <c r="E272" s="40"/>
      <c r="F272" s="246" t="s">
        <v>401</v>
      </c>
      <c r="G272" s="40"/>
      <c r="H272" s="40"/>
      <c r="I272" s="220"/>
      <c r="J272" s="40"/>
      <c r="K272" s="40"/>
      <c r="L272" s="44"/>
      <c r="M272" s="221"/>
      <c r="N272" s="222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263</v>
      </c>
      <c r="AU272" s="17" t="s">
        <v>83</v>
      </c>
    </row>
    <row r="273" spans="1:65" s="2" customFormat="1" ht="24.15" customHeight="1">
      <c r="A273" s="38"/>
      <c r="B273" s="39"/>
      <c r="C273" s="205" t="s">
        <v>402</v>
      </c>
      <c r="D273" s="205" t="s">
        <v>136</v>
      </c>
      <c r="E273" s="206" t="s">
        <v>403</v>
      </c>
      <c r="F273" s="207" t="s">
        <v>404</v>
      </c>
      <c r="G273" s="208" t="s">
        <v>92</v>
      </c>
      <c r="H273" s="209">
        <v>264.3</v>
      </c>
      <c r="I273" s="210"/>
      <c r="J273" s="211">
        <f>ROUND(I273*H273,2)</f>
        <v>0</v>
      </c>
      <c r="K273" s="207" t="s">
        <v>139</v>
      </c>
      <c r="L273" s="44"/>
      <c r="M273" s="212" t="s">
        <v>19</v>
      </c>
      <c r="N273" s="213" t="s">
        <v>43</v>
      </c>
      <c r="O273" s="84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6" t="s">
        <v>140</v>
      </c>
      <c r="AT273" s="216" t="s">
        <v>136</v>
      </c>
      <c r="AU273" s="216" t="s">
        <v>83</v>
      </c>
      <c r="AY273" s="17" t="s">
        <v>133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80</v>
      </c>
      <c r="BK273" s="217">
        <f>ROUND(I273*H273,2)</f>
        <v>0</v>
      </c>
      <c r="BL273" s="17" t="s">
        <v>140</v>
      </c>
      <c r="BM273" s="216" t="s">
        <v>405</v>
      </c>
    </row>
    <row r="274" spans="1:47" s="2" customFormat="1" ht="12">
      <c r="A274" s="38"/>
      <c r="B274" s="39"/>
      <c r="C274" s="40"/>
      <c r="D274" s="218" t="s">
        <v>142</v>
      </c>
      <c r="E274" s="40"/>
      <c r="F274" s="219" t="s">
        <v>406</v>
      </c>
      <c r="G274" s="40"/>
      <c r="H274" s="40"/>
      <c r="I274" s="220"/>
      <c r="J274" s="40"/>
      <c r="K274" s="40"/>
      <c r="L274" s="44"/>
      <c r="M274" s="221"/>
      <c r="N274" s="222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142</v>
      </c>
      <c r="AU274" s="17" t="s">
        <v>83</v>
      </c>
    </row>
    <row r="275" spans="1:47" s="2" customFormat="1" ht="12">
      <c r="A275" s="38"/>
      <c r="B275" s="39"/>
      <c r="C275" s="40"/>
      <c r="D275" s="223" t="s">
        <v>144</v>
      </c>
      <c r="E275" s="40"/>
      <c r="F275" s="224" t="s">
        <v>407</v>
      </c>
      <c r="G275" s="40"/>
      <c r="H275" s="40"/>
      <c r="I275" s="220"/>
      <c r="J275" s="40"/>
      <c r="K275" s="40"/>
      <c r="L275" s="44"/>
      <c r="M275" s="221"/>
      <c r="N275" s="222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144</v>
      </c>
      <c r="AU275" s="17" t="s">
        <v>83</v>
      </c>
    </row>
    <row r="276" spans="1:51" s="14" customFormat="1" ht="12">
      <c r="A276" s="14"/>
      <c r="B276" s="235"/>
      <c r="C276" s="236"/>
      <c r="D276" s="218" t="s">
        <v>146</v>
      </c>
      <c r="E276" s="237" t="s">
        <v>19</v>
      </c>
      <c r="F276" s="238" t="s">
        <v>408</v>
      </c>
      <c r="G276" s="236"/>
      <c r="H276" s="239">
        <v>264.29999999999995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146</v>
      </c>
      <c r="AU276" s="245" t="s">
        <v>83</v>
      </c>
      <c r="AV276" s="14" t="s">
        <v>83</v>
      </c>
      <c r="AW276" s="14" t="s">
        <v>35</v>
      </c>
      <c r="AX276" s="14" t="s">
        <v>72</v>
      </c>
      <c r="AY276" s="245" t="s">
        <v>133</v>
      </c>
    </row>
    <row r="277" spans="1:65" s="2" customFormat="1" ht="24.15" customHeight="1">
      <c r="A277" s="38"/>
      <c r="B277" s="39"/>
      <c r="C277" s="205" t="s">
        <v>409</v>
      </c>
      <c r="D277" s="205" t="s">
        <v>136</v>
      </c>
      <c r="E277" s="206" t="s">
        <v>410</v>
      </c>
      <c r="F277" s="207" t="s">
        <v>411</v>
      </c>
      <c r="G277" s="208" t="s">
        <v>92</v>
      </c>
      <c r="H277" s="209">
        <v>31716</v>
      </c>
      <c r="I277" s="210"/>
      <c r="J277" s="211">
        <f>ROUND(I277*H277,2)</f>
        <v>0</v>
      </c>
      <c r="K277" s="207" t="s">
        <v>139</v>
      </c>
      <c r="L277" s="44"/>
      <c r="M277" s="212" t="s">
        <v>19</v>
      </c>
      <c r="N277" s="213" t="s">
        <v>43</v>
      </c>
      <c r="O277" s="84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6" t="s">
        <v>140</v>
      </c>
      <c r="AT277" s="216" t="s">
        <v>136</v>
      </c>
      <c r="AU277" s="216" t="s">
        <v>83</v>
      </c>
      <c r="AY277" s="17" t="s">
        <v>133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80</v>
      </c>
      <c r="BK277" s="217">
        <f>ROUND(I277*H277,2)</f>
        <v>0</v>
      </c>
      <c r="BL277" s="17" t="s">
        <v>140</v>
      </c>
      <c r="BM277" s="216" t="s">
        <v>412</v>
      </c>
    </row>
    <row r="278" spans="1:47" s="2" customFormat="1" ht="12">
      <c r="A278" s="38"/>
      <c r="B278" s="39"/>
      <c r="C278" s="40"/>
      <c r="D278" s="218" t="s">
        <v>142</v>
      </c>
      <c r="E278" s="40"/>
      <c r="F278" s="219" t="s">
        <v>413</v>
      </c>
      <c r="G278" s="40"/>
      <c r="H278" s="40"/>
      <c r="I278" s="220"/>
      <c r="J278" s="40"/>
      <c r="K278" s="40"/>
      <c r="L278" s="44"/>
      <c r="M278" s="221"/>
      <c r="N278" s="222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142</v>
      </c>
      <c r="AU278" s="17" t="s">
        <v>83</v>
      </c>
    </row>
    <row r="279" spans="1:47" s="2" customFormat="1" ht="12">
      <c r="A279" s="38"/>
      <c r="B279" s="39"/>
      <c r="C279" s="40"/>
      <c r="D279" s="223" t="s">
        <v>144</v>
      </c>
      <c r="E279" s="40"/>
      <c r="F279" s="224" t="s">
        <v>414</v>
      </c>
      <c r="G279" s="40"/>
      <c r="H279" s="40"/>
      <c r="I279" s="220"/>
      <c r="J279" s="40"/>
      <c r="K279" s="40"/>
      <c r="L279" s="44"/>
      <c r="M279" s="221"/>
      <c r="N279" s="222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144</v>
      </c>
      <c r="AU279" s="17" t="s">
        <v>83</v>
      </c>
    </row>
    <row r="280" spans="1:51" s="14" customFormat="1" ht="12">
      <c r="A280" s="14"/>
      <c r="B280" s="235"/>
      <c r="C280" s="236"/>
      <c r="D280" s="218" t="s">
        <v>146</v>
      </c>
      <c r="E280" s="236"/>
      <c r="F280" s="238" t="s">
        <v>415</v>
      </c>
      <c r="G280" s="236"/>
      <c r="H280" s="239">
        <v>31716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146</v>
      </c>
      <c r="AU280" s="245" t="s">
        <v>83</v>
      </c>
      <c r="AV280" s="14" t="s">
        <v>83</v>
      </c>
      <c r="AW280" s="14" t="s">
        <v>4</v>
      </c>
      <c r="AX280" s="14" t="s">
        <v>80</v>
      </c>
      <c r="AY280" s="245" t="s">
        <v>133</v>
      </c>
    </row>
    <row r="281" spans="1:65" s="2" customFormat="1" ht="24.15" customHeight="1">
      <c r="A281" s="38"/>
      <c r="B281" s="39"/>
      <c r="C281" s="205" t="s">
        <v>416</v>
      </c>
      <c r="D281" s="205" t="s">
        <v>136</v>
      </c>
      <c r="E281" s="206" t="s">
        <v>417</v>
      </c>
      <c r="F281" s="207" t="s">
        <v>418</v>
      </c>
      <c r="G281" s="208" t="s">
        <v>92</v>
      </c>
      <c r="H281" s="209">
        <v>264.3</v>
      </c>
      <c r="I281" s="210"/>
      <c r="J281" s="211">
        <f>ROUND(I281*H281,2)</f>
        <v>0</v>
      </c>
      <c r="K281" s="207" t="s">
        <v>139</v>
      </c>
      <c r="L281" s="44"/>
      <c r="M281" s="212" t="s">
        <v>19</v>
      </c>
      <c r="N281" s="213" t="s">
        <v>43</v>
      </c>
      <c r="O281" s="84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6" t="s">
        <v>140</v>
      </c>
      <c r="AT281" s="216" t="s">
        <v>136</v>
      </c>
      <c r="AU281" s="216" t="s">
        <v>83</v>
      </c>
      <c r="AY281" s="17" t="s">
        <v>133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80</v>
      </c>
      <c r="BK281" s="217">
        <f>ROUND(I281*H281,2)</f>
        <v>0</v>
      </c>
      <c r="BL281" s="17" t="s">
        <v>140</v>
      </c>
      <c r="BM281" s="216" t="s">
        <v>419</v>
      </c>
    </row>
    <row r="282" spans="1:47" s="2" customFormat="1" ht="12">
      <c r="A282" s="38"/>
      <c r="B282" s="39"/>
      <c r="C282" s="40"/>
      <c r="D282" s="218" t="s">
        <v>142</v>
      </c>
      <c r="E282" s="40"/>
      <c r="F282" s="219" t="s">
        <v>420</v>
      </c>
      <c r="G282" s="40"/>
      <c r="H282" s="40"/>
      <c r="I282" s="220"/>
      <c r="J282" s="40"/>
      <c r="K282" s="40"/>
      <c r="L282" s="44"/>
      <c r="M282" s="221"/>
      <c r="N282" s="222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142</v>
      </c>
      <c r="AU282" s="17" t="s">
        <v>83</v>
      </c>
    </row>
    <row r="283" spans="1:47" s="2" customFormat="1" ht="12">
      <c r="A283" s="38"/>
      <c r="B283" s="39"/>
      <c r="C283" s="40"/>
      <c r="D283" s="223" t="s">
        <v>144</v>
      </c>
      <c r="E283" s="40"/>
      <c r="F283" s="224" t="s">
        <v>421</v>
      </c>
      <c r="G283" s="40"/>
      <c r="H283" s="40"/>
      <c r="I283" s="220"/>
      <c r="J283" s="40"/>
      <c r="K283" s="40"/>
      <c r="L283" s="44"/>
      <c r="M283" s="221"/>
      <c r="N283" s="222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144</v>
      </c>
      <c r="AU283" s="17" t="s">
        <v>83</v>
      </c>
    </row>
    <row r="284" spans="1:63" s="12" customFormat="1" ht="22.8" customHeight="1">
      <c r="A284" s="12"/>
      <c r="B284" s="189"/>
      <c r="C284" s="190"/>
      <c r="D284" s="191" t="s">
        <v>71</v>
      </c>
      <c r="E284" s="203" t="s">
        <v>422</v>
      </c>
      <c r="F284" s="203" t="s">
        <v>423</v>
      </c>
      <c r="G284" s="190"/>
      <c r="H284" s="190"/>
      <c r="I284" s="193"/>
      <c r="J284" s="204">
        <f>BK284</f>
        <v>0</v>
      </c>
      <c r="K284" s="190"/>
      <c r="L284" s="195"/>
      <c r="M284" s="196"/>
      <c r="N284" s="197"/>
      <c r="O284" s="197"/>
      <c r="P284" s="198">
        <f>SUM(P285:P301)</f>
        <v>0</v>
      </c>
      <c r="Q284" s="197"/>
      <c r="R284" s="198">
        <f>SUM(R285:R301)</f>
        <v>0.090858</v>
      </c>
      <c r="S284" s="197"/>
      <c r="T284" s="199">
        <f>SUM(T285:T301)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0" t="s">
        <v>80</v>
      </c>
      <c r="AT284" s="201" t="s">
        <v>71</v>
      </c>
      <c r="AU284" s="201" t="s">
        <v>80</v>
      </c>
      <c r="AY284" s="200" t="s">
        <v>133</v>
      </c>
      <c r="BK284" s="202">
        <f>SUM(BK285:BK301)</f>
        <v>0</v>
      </c>
    </row>
    <row r="285" spans="1:65" s="2" customFormat="1" ht="24.15" customHeight="1">
      <c r="A285" s="38"/>
      <c r="B285" s="39"/>
      <c r="C285" s="205" t="s">
        <v>424</v>
      </c>
      <c r="D285" s="205" t="s">
        <v>136</v>
      </c>
      <c r="E285" s="206" t="s">
        <v>425</v>
      </c>
      <c r="F285" s="207" t="s">
        <v>426</v>
      </c>
      <c r="G285" s="208" t="s">
        <v>427</v>
      </c>
      <c r="H285" s="209">
        <v>16.3</v>
      </c>
      <c r="I285" s="210"/>
      <c r="J285" s="211">
        <f>ROUND(I285*H285,2)</f>
        <v>0</v>
      </c>
      <c r="K285" s="207" t="s">
        <v>19</v>
      </c>
      <c r="L285" s="44"/>
      <c r="M285" s="212" t="s">
        <v>19</v>
      </c>
      <c r="N285" s="213" t="s">
        <v>43</v>
      </c>
      <c r="O285" s="84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6" t="s">
        <v>140</v>
      </c>
      <c r="AT285" s="216" t="s">
        <v>136</v>
      </c>
      <c r="AU285" s="216" t="s">
        <v>83</v>
      </c>
      <c r="AY285" s="17" t="s">
        <v>133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7" t="s">
        <v>80</v>
      </c>
      <c r="BK285" s="217">
        <f>ROUND(I285*H285,2)</f>
        <v>0</v>
      </c>
      <c r="BL285" s="17" t="s">
        <v>140</v>
      </c>
      <c r="BM285" s="216" t="s">
        <v>428</v>
      </c>
    </row>
    <row r="286" spans="1:47" s="2" customFormat="1" ht="12">
      <c r="A286" s="38"/>
      <c r="B286" s="39"/>
      <c r="C286" s="40"/>
      <c r="D286" s="218" t="s">
        <v>142</v>
      </c>
      <c r="E286" s="40"/>
      <c r="F286" s="219" t="s">
        <v>426</v>
      </c>
      <c r="G286" s="40"/>
      <c r="H286" s="40"/>
      <c r="I286" s="220"/>
      <c r="J286" s="40"/>
      <c r="K286" s="40"/>
      <c r="L286" s="44"/>
      <c r="M286" s="221"/>
      <c r="N286" s="222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142</v>
      </c>
      <c r="AU286" s="17" t="s">
        <v>83</v>
      </c>
    </row>
    <row r="287" spans="1:51" s="14" customFormat="1" ht="12">
      <c r="A287" s="14"/>
      <c r="B287" s="235"/>
      <c r="C287" s="236"/>
      <c r="D287" s="218" t="s">
        <v>146</v>
      </c>
      <c r="E287" s="237" t="s">
        <v>19</v>
      </c>
      <c r="F287" s="238" t="s">
        <v>429</v>
      </c>
      <c r="G287" s="236"/>
      <c r="H287" s="239">
        <v>16.3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146</v>
      </c>
      <c r="AU287" s="245" t="s">
        <v>83</v>
      </c>
      <c r="AV287" s="14" t="s">
        <v>83</v>
      </c>
      <c r="AW287" s="14" t="s">
        <v>35</v>
      </c>
      <c r="AX287" s="14" t="s">
        <v>72</v>
      </c>
      <c r="AY287" s="245" t="s">
        <v>133</v>
      </c>
    </row>
    <row r="288" spans="1:65" s="2" customFormat="1" ht="33" customHeight="1">
      <c r="A288" s="38"/>
      <c r="B288" s="39"/>
      <c r="C288" s="205" t="s">
        <v>430</v>
      </c>
      <c r="D288" s="205" t="s">
        <v>136</v>
      </c>
      <c r="E288" s="206" t="s">
        <v>431</v>
      </c>
      <c r="F288" s="207" t="s">
        <v>432</v>
      </c>
      <c r="G288" s="208" t="s">
        <v>270</v>
      </c>
      <c r="H288" s="209">
        <v>55</v>
      </c>
      <c r="I288" s="210"/>
      <c r="J288" s="211">
        <f>ROUND(I288*H288,2)</f>
        <v>0</v>
      </c>
      <c r="K288" s="207" t="s">
        <v>19</v>
      </c>
      <c r="L288" s="44"/>
      <c r="M288" s="212" t="s">
        <v>19</v>
      </c>
      <c r="N288" s="213" t="s">
        <v>43</v>
      </c>
      <c r="O288" s="84"/>
      <c r="P288" s="214">
        <f>O288*H288</f>
        <v>0</v>
      </c>
      <c r="Q288" s="214">
        <v>0.0002556</v>
      </c>
      <c r="R288" s="214">
        <f>Q288*H288</f>
        <v>0.014058</v>
      </c>
      <c r="S288" s="214">
        <v>0</v>
      </c>
      <c r="T288" s="21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6" t="s">
        <v>140</v>
      </c>
      <c r="AT288" s="216" t="s">
        <v>136</v>
      </c>
      <c r="AU288" s="216" t="s">
        <v>83</v>
      </c>
      <c r="AY288" s="17" t="s">
        <v>133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7" t="s">
        <v>80</v>
      </c>
      <c r="BK288" s="217">
        <f>ROUND(I288*H288,2)</f>
        <v>0</v>
      </c>
      <c r="BL288" s="17" t="s">
        <v>140</v>
      </c>
      <c r="BM288" s="216" t="s">
        <v>433</v>
      </c>
    </row>
    <row r="289" spans="1:47" s="2" customFormat="1" ht="12">
      <c r="A289" s="38"/>
      <c r="B289" s="39"/>
      <c r="C289" s="40"/>
      <c r="D289" s="218" t="s">
        <v>142</v>
      </c>
      <c r="E289" s="40"/>
      <c r="F289" s="219" t="s">
        <v>434</v>
      </c>
      <c r="G289" s="40"/>
      <c r="H289" s="40"/>
      <c r="I289" s="220"/>
      <c r="J289" s="40"/>
      <c r="K289" s="40"/>
      <c r="L289" s="44"/>
      <c r="M289" s="221"/>
      <c r="N289" s="222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142</v>
      </c>
      <c r="AU289" s="17" t="s">
        <v>83</v>
      </c>
    </row>
    <row r="290" spans="1:47" s="2" customFormat="1" ht="12">
      <c r="A290" s="38"/>
      <c r="B290" s="39"/>
      <c r="C290" s="40"/>
      <c r="D290" s="218" t="s">
        <v>263</v>
      </c>
      <c r="E290" s="40"/>
      <c r="F290" s="246" t="s">
        <v>435</v>
      </c>
      <c r="G290" s="40"/>
      <c r="H290" s="40"/>
      <c r="I290" s="220"/>
      <c r="J290" s="40"/>
      <c r="K290" s="40"/>
      <c r="L290" s="44"/>
      <c r="M290" s="221"/>
      <c r="N290" s="222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263</v>
      </c>
      <c r="AU290" s="17" t="s">
        <v>83</v>
      </c>
    </row>
    <row r="291" spans="1:51" s="14" customFormat="1" ht="12">
      <c r="A291" s="14"/>
      <c r="B291" s="235"/>
      <c r="C291" s="236"/>
      <c r="D291" s="218" t="s">
        <v>146</v>
      </c>
      <c r="E291" s="237" t="s">
        <v>19</v>
      </c>
      <c r="F291" s="238" t="s">
        <v>436</v>
      </c>
      <c r="G291" s="236"/>
      <c r="H291" s="239">
        <v>55.00033333333334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146</v>
      </c>
      <c r="AU291" s="245" t="s">
        <v>83</v>
      </c>
      <c r="AV291" s="14" t="s">
        <v>83</v>
      </c>
      <c r="AW291" s="14" t="s">
        <v>35</v>
      </c>
      <c r="AX291" s="14" t="s">
        <v>72</v>
      </c>
      <c r="AY291" s="245" t="s">
        <v>133</v>
      </c>
    </row>
    <row r="292" spans="1:65" s="2" customFormat="1" ht="24.15" customHeight="1">
      <c r="A292" s="38"/>
      <c r="B292" s="39"/>
      <c r="C292" s="247" t="s">
        <v>437</v>
      </c>
      <c r="D292" s="247" t="s">
        <v>267</v>
      </c>
      <c r="E292" s="248" t="s">
        <v>438</v>
      </c>
      <c r="F292" s="249" t="s">
        <v>439</v>
      </c>
      <c r="G292" s="250" t="s">
        <v>209</v>
      </c>
      <c r="H292" s="251">
        <v>0.075</v>
      </c>
      <c r="I292" s="252"/>
      <c r="J292" s="253">
        <f>ROUND(I292*H292,2)</f>
        <v>0</v>
      </c>
      <c r="K292" s="249" t="s">
        <v>139</v>
      </c>
      <c r="L292" s="254"/>
      <c r="M292" s="255" t="s">
        <v>19</v>
      </c>
      <c r="N292" s="256" t="s">
        <v>43</v>
      </c>
      <c r="O292" s="84"/>
      <c r="P292" s="214">
        <f>O292*H292</f>
        <v>0</v>
      </c>
      <c r="Q292" s="214">
        <v>1</v>
      </c>
      <c r="R292" s="214">
        <f>Q292*H292</f>
        <v>0.075</v>
      </c>
      <c r="S292" s="214">
        <v>0</v>
      </c>
      <c r="T292" s="21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6" t="s">
        <v>271</v>
      </c>
      <c r="AT292" s="216" t="s">
        <v>267</v>
      </c>
      <c r="AU292" s="216" t="s">
        <v>83</v>
      </c>
      <c r="AY292" s="17" t="s">
        <v>133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80</v>
      </c>
      <c r="BK292" s="217">
        <f>ROUND(I292*H292,2)</f>
        <v>0</v>
      </c>
      <c r="BL292" s="17" t="s">
        <v>140</v>
      </c>
      <c r="BM292" s="216" t="s">
        <v>440</v>
      </c>
    </row>
    <row r="293" spans="1:47" s="2" customFormat="1" ht="12">
      <c r="A293" s="38"/>
      <c r="B293" s="39"/>
      <c r="C293" s="40"/>
      <c r="D293" s="218" t="s">
        <v>142</v>
      </c>
      <c r="E293" s="40"/>
      <c r="F293" s="219" t="s">
        <v>439</v>
      </c>
      <c r="G293" s="40"/>
      <c r="H293" s="40"/>
      <c r="I293" s="220"/>
      <c r="J293" s="40"/>
      <c r="K293" s="40"/>
      <c r="L293" s="44"/>
      <c r="M293" s="221"/>
      <c r="N293" s="222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142</v>
      </c>
      <c r="AU293" s="17" t="s">
        <v>83</v>
      </c>
    </row>
    <row r="294" spans="1:51" s="14" customFormat="1" ht="12">
      <c r="A294" s="14"/>
      <c r="B294" s="235"/>
      <c r="C294" s="236"/>
      <c r="D294" s="218" t="s">
        <v>146</v>
      </c>
      <c r="E294" s="237" t="s">
        <v>19</v>
      </c>
      <c r="F294" s="238" t="s">
        <v>441</v>
      </c>
      <c r="G294" s="236"/>
      <c r="H294" s="239">
        <v>0.06765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146</v>
      </c>
      <c r="AU294" s="245" t="s">
        <v>83</v>
      </c>
      <c r="AV294" s="14" t="s">
        <v>83</v>
      </c>
      <c r="AW294" s="14" t="s">
        <v>35</v>
      </c>
      <c r="AX294" s="14" t="s">
        <v>72</v>
      </c>
      <c r="AY294" s="245" t="s">
        <v>133</v>
      </c>
    </row>
    <row r="295" spans="1:51" s="14" customFormat="1" ht="12">
      <c r="A295" s="14"/>
      <c r="B295" s="235"/>
      <c r="C295" s="236"/>
      <c r="D295" s="218" t="s">
        <v>146</v>
      </c>
      <c r="E295" s="236"/>
      <c r="F295" s="238" t="s">
        <v>442</v>
      </c>
      <c r="G295" s="236"/>
      <c r="H295" s="239">
        <v>0.075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146</v>
      </c>
      <c r="AU295" s="245" t="s">
        <v>83</v>
      </c>
      <c r="AV295" s="14" t="s">
        <v>83</v>
      </c>
      <c r="AW295" s="14" t="s">
        <v>4</v>
      </c>
      <c r="AX295" s="14" t="s">
        <v>80</v>
      </c>
      <c r="AY295" s="245" t="s">
        <v>133</v>
      </c>
    </row>
    <row r="296" spans="1:65" s="2" customFormat="1" ht="16.5" customHeight="1">
      <c r="A296" s="38"/>
      <c r="B296" s="39"/>
      <c r="C296" s="205" t="s">
        <v>443</v>
      </c>
      <c r="D296" s="205" t="s">
        <v>136</v>
      </c>
      <c r="E296" s="206" t="s">
        <v>444</v>
      </c>
      <c r="F296" s="207" t="s">
        <v>445</v>
      </c>
      <c r="G296" s="208" t="s">
        <v>270</v>
      </c>
      <c r="H296" s="209">
        <v>55</v>
      </c>
      <c r="I296" s="210"/>
      <c r="J296" s="211">
        <f>ROUND(I296*H296,2)</f>
        <v>0</v>
      </c>
      <c r="K296" s="207" t="s">
        <v>19</v>
      </c>
      <c r="L296" s="44"/>
      <c r="M296" s="212" t="s">
        <v>19</v>
      </c>
      <c r="N296" s="213" t="s">
        <v>43</v>
      </c>
      <c r="O296" s="84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6" t="s">
        <v>140</v>
      </c>
      <c r="AT296" s="216" t="s">
        <v>136</v>
      </c>
      <c r="AU296" s="216" t="s">
        <v>83</v>
      </c>
      <c r="AY296" s="17" t="s">
        <v>133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80</v>
      </c>
      <c r="BK296" s="217">
        <f>ROUND(I296*H296,2)</f>
        <v>0</v>
      </c>
      <c r="BL296" s="17" t="s">
        <v>140</v>
      </c>
      <c r="BM296" s="216" t="s">
        <v>446</v>
      </c>
    </row>
    <row r="297" spans="1:47" s="2" customFormat="1" ht="12">
      <c r="A297" s="38"/>
      <c r="B297" s="39"/>
      <c r="C297" s="40"/>
      <c r="D297" s="218" t="s">
        <v>142</v>
      </c>
      <c r="E297" s="40"/>
      <c r="F297" s="219" t="s">
        <v>445</v>
      </c>
      <c r="G297" s="40"/>
      <c r="H297" s="40"/>
      <c r="I297" s="220"/>
      <c r="J297" s="40"/>
      <c r="K297" s="40"/>
      <c r="L297" s="44"/>
      <c r="M297" s="221"/>
      <c r="N297" s="222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142</v>
      </c>
      <c r="AU297" s="17" t="s">
        <v>83</v>
      </c>
    </row>
    <row r="298" spans="1:65" s="2" customFormat="1" ht="33" customHeight="1">
      <c r="A298" s="38"/>
      <c r="B298" s="39"/>
      <c r="C298" s="205" t="s">
        <v>447</v>
      </c>
      <c r="D298" s="205" t="s">
        <v>136</v>
      </c>
      <c r="E298" s="206" t="s">
        <v>448</v>
      </c>
      <c r="F298" s="207" t="s">
        <v>449</v>
      </c>
      <c r="G298" s="208" t="s">
        <v>270</v>
      </c>
      <c r="H298" s="209">
        <v>6</v>
      </c>
      <c r="I298" s="210"/>
      <c r="J298" s="211">
        <f>ROUND(I298*H298,2)</f>
        <v>0</v>
      </c>
      <c r="K298" s="207" t="s">
        <v>139</v>
      </c>
      <c r="L298" s="44"/>
      <c r="M298" s="212" t="s">
        <v>19</v>
      </c>
      <c r="N298" s="213" t="s">
        <v>43</v>
      </c>
      <c r="O298" s="84"/>
      <c r="P298" s="214">
        <f>O298*H298</f>
        <v>0</v>
      </c>
      <c r="Q298" s="214">
        <v>0.0003</v>
      </c>
      <c r="R298" s="214">
        <f>Q298*H298</f>
        <v>0.0018</v>
      </c>
      <c r="S298" s="214">
        <v>0</v>
      </c>
      <c r="T298" s="21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16" t="s">
        <v>140</v>
      </c>
      <c r="AT298" s="216" t="s">
        <v>136</v>
      </c>
      <c r="AU298" s="216" t="s">
        <v>83</v>
      </c>
      <c r="AY298" s="17" t="s">
        <v>133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80</v>
      </c>
      <c r="BK298" s="217">
        <f>ROUND(I298*H298,2)</f>
        <v>0</v>
      </c>
      <c r="BL298" s="17" t="s">
        <v>140</v>
      </c>
      <c r="BM298" s="216" t="s">
        <v>450</v>
      </c>
    </row>
    <row r="299" spans="1:47" s="2" customFormat="1" ht="12">
      <c r="A299" s="38"/>
      <c r="B299" s="39"/>
      <c r="C299" s="40"/>
      <c r="D299" s="218" t="s">
        <v>142</v>
      </c>
      <c r="E299" s="40"/>
      <c r="F299" s="219" t="s">
        <v>451</v>
      </c>
      <c r="G299" s="40"/>
      <c r="H299" s="40"/>
      <c r="I299" s="220"/>
      <c r="J299" s="40"/>
      <c r="K299" s="40"/>
      <c r="L299" s="44"/>
      <c r="M299" s="221"/>
      <c r="N299" s="222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142</v>
      </c>
      <c r="AU299" s="17" t="s">
        <v>83</v>
      </c>
    </row>
    <row r="300" spans="1:47" s="2" customFormat="1" ht="12">
      <c r="A300" s="38"/>
      <c r="B300" s="39"/>
      <c r="C300" s="40"/>
      <c r="D300" s="223" t="s">
        <v>144</v>
      </c>
      <c r="E300" s="40"/>
      <c r="F300" s="224" t="s">
        <v>452</v>
      </c>
      <c r="G300" s="40"/>
      <c r="H300" s="40"/>
      <c r="I300" s="220"/>
      <c r="J300" s="40"/>
      <c r="K300" s="40"/>
      <c r="L300" s="44"/>
      <c r="M300" s="221"/>
      <c r="N300" s="222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144</v>
      </c>
      <c r="AU300" s="17" t="s">
        <v>83</v>
      </c>
    </row>
    <row r="301" spans="1:51" s="14" customFormat="1" ht="12">
      <c r="A301" s="14"/>
      <c r="B301" s="235"/>
      <c r="C301" s="236"/>
      <c r="D301" s="218" t="s">
        <v>146</v>
      </c>
      <c r="E301" s="237" t="s">
        <v>19</v>
      </c>
      <c r="F301" s="238" t="s">
        <v>453</v>
      </c>
      <c r="G301" s="236"/>
      <c r="H301" s="239">
        <v>6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146</v>
      </c>
      <c r="AU301" s="245" t="s">
        <v>83</v>
      </c>
      <c r="AV301" s="14" t="s">
        <v>83</v>
      </c>
      <c r="AW301" s="14" t="s">
        <v>35</v>
      </c>
      <c r="AX301" s="14" t="s">
        <v>72</v>
      </c>
      <c r="AY301" s="245" t="s">
        <v>133</v>
      </c>
    </row>
    <row r="302" spans="1:63" s="12" customFormat="1" ht="22.8" customHeight="1">
      <c r="A302" s="12"/>
      <c r="B302" s="189"/>
      <c r="C302" s="190"/>
      <c r="D302" s="191" t="s">
        <v>71</v>
      </c>
      <c r="E302" s="203" t="s">
        <v>454</v>
      </c>
      <c r="F302" s="203" t="s">
        <v>455</v>
      </c>
      <c r="G302" s="190"/>
      <c r="H302" s="190"/>
      <c r="I302" s="193"/>
      <c r="J302" s="204">
        <f>BK302</f>
        <v>0</v>
      </c>
      <c r="K302" s="190"/>
      <c r="L302" s="195"/>
      <c r="M302" s="196"/>
      <c r="N302" s="197"/>
      <c r="O302" s="197"/>
      <c r="P302" s="198">
        <f>SUM(P303:P328)</f>
        <v>0</v>
      </c>
      <c r="Q302" s="197"/>
      <c r="R302" s="198">
        <f>SUM(R303:R328)</f>
        <v>0</v>
      </c>
      <c r="S302" s="197"/>
      <c r="T302" s="199">
        <f>SUM(T303:T328)</f>
        <v>28.7834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0" t="s">
        <v>80</v>
      </c>
      <c r="AT302" s="201" t="s">
        <v>71</v>
      </c>
      <c r="AU302" s="201" t="s">
        <v>80</v>
      </c>
      <c r="AY302" s="200" t="s">
        <v>133</v>
      </c>
      <c r="BK302" s="202">
        <f>SUM(BK303:BK328)</f>
        <v>0</v>
      </c>
    </row>
    <row r="303" spans="1:65" s="2" customFormat="1" ht="24.15" customHeight="1">
      <c r="A303" s="38"/>
      <c r="B303" s="39"/>
      <c r="C303" s="205" t="s">
        <v>456</v>
      </c>
      <c r="D303" s="205" t="s">
        <v>136</v>
      </c>
      <c r="E303" s="206" t="s">
        <v>457</v>
      </c>
      <c r="F303" s="207" t="s">
        <v>458</v>
      </c>
      <c r="G303" s="208" t="s">
        <v>159</v>
      </c>
      <c r="H303" s="209">
        <v>3.614</v>
      </c>
      <c r="I303" s="210"/>
      <c r="J303" s="211">
        <f>ROUND(I303*H303,2)</f>
        <v>0</v>
      </c>
      <c r="K303" s="207" t="s">
        <v>139</v>
      </c>
      <c r="L303" s="44"/>
      <c r="M303" s="212" t="s">
        <v>19</v>
      </c>
      <c r="N303" s="213" t="s">
        <v>43</v>
      </c>
      <c r="O303" s="84"/>
      <c r="P303" s="214">
        <f>O303*H303</f>
        <v>0</v>
      </c>
      <c r="Q303" s="214">
        <v>0</v>
      </c>
      <c r="R303" s="214">
        <f>Q303*H303</f>
        <v>0</v>
      </c>
      <c r="S303" s="214">
        <v>1.8</v>
      </c>
      <c r="T303" s="215">
        <f>S303*H303</f>
        <v>6.5052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6" t="s">
        <v>140</v>
      </c>
      <c r="AT303" s="216" t="s">
        <v>136</v>
      </c>
      <c r="AU303" s="216" t="s">
        <v>83</v>
      </c>
      <c r="AY303" s="17" t="s">
        <v>133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7" t="s">
        <v>80</v>
      </c>
      <c r="BK303" s="217">
        <f>ROUND(I303*H303,2)</f>
        <v>0</v>
      </c>
      <c r="BL303" s="17" t="s">
        <v>140</v>
      </c>
      <c r="BM303" s="216" t="s">
        <v>459</v>
      </c>
    </row>
    <row r="304" spans="1:47" s="2" customFormat="1" ht="12">
      <c r="A304" s="38"/>
      <c r="B304" s="39"/>
      <c r="C304" s="40"/>
      <c r="D304" s="218" t="s">
        <v>142</v>
      </c>
      <c r="E304" s="40"/>
      <c r="F304" s="219" t="s">
        <v>460</v>
      </c>
      <c r="G304" s="40"/>
      <c r="H304" s="40"/>
      <c r="I304" s="220"/>
      <c r="J304" s="40"/>
      <c r="K304" s="40"/>
      <c r="L304" s="44"/>
      <c r="M304" s="221"/>
      <c r="N304" s="222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142</v>
      </c>
      <c r="AU304" s="17" t="s">
        <v>83</v>
      </c>
    </row>
    <row r="305" spans="1:47" s="2" customFormat="1" ht="12">
      <c r="A305" s="38"/>
      <c r="B305" s="39"/>
      <c r="C305" s="40"/>
      <c r="D305" s="223" t="s">
        <v>144</v>
      </c>
      <c r="E305" s="40"/>
      <c r="F305" s="224" t="s">
        <v>461</v>
      </c>
      <c r="G305" s="40"/>
      <c r="H305" s="40"/>
      <c r="I305" s="220"/>
      <c r="J305" s="40"/>
      <c r="K305" s="40"/>
      <c r="L305" s="44"/>
      <c r="M305" s="221"/>
      <c r="N305" s="222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144</v>
      </c>
      <c r="AU305" s="17" t="s">
        <v>83</v>
      </c>
    </row>
    <row r="306" spans="1:51" s="14" customFormat="1" ht="12">
      <c r="A306" s="14"/>
      <c r="B306" s="235"/>
      <c r="C306" s="236"/>
      <c r="D306" s="218" t="s">
        <v>146</v>
      </c>
      <c r="E306" s="237" t="s">
        <v>19</v>
      </c>
      <c r="F306" s="238" t="s">
        <v>265</v>
      </c>
      <c r="G306" s="236"/>
      <c r="H306" s="239">
        <v>3.6135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146</v>
      </c>
      <c r="AU306" s="245" t="s">
        <v>83</v>
      </c>
      <c r="AV306" s="14" t="s">
        <v>83</v>
      </c>
      <c r="AW306" s="14" t="s">
        <v>35</v>
      </c>
      <c r="AX306" s="14" t="s">
        <v>80</v>
      </c>
      <c r="AY306" s="245" t="s">
        <v>133</v>
      </c>
    </row>
    <row r="307" spans="1:65" s="2" customFormat="1" ht="16.5" customHeight="1">
      <c r="A307" s="38"/>
      <c r="B307" s="39"/>
      <c r="C307" s="205" t="s">
        <v>462</v>
      </c>
      <c r="D307" s="205" t="s">
        <v>136</v>
      </c>
      <c r="E307" s="206" t="s">
        <v>463</v>
      </c>
      <c r="F307" s="207" t="s">
        <v>464</v>
      </c>
      <c r="G307" s="208" t="s">
        <v>159</v>
      </c>
      <c r="H307" s="209">
        <v>2.077</v>
      </c>
      <c r="I307" s="210"/>
      <c r="J307" s="211">
        <f>ROUND(I307*H307,2)</f>
        <v>0</v>
      </c>
      <c r="K307" s="207" t="s">
        <v>139</v>
      </c>
      <c r="L307" s="44"/>
      <c r="M307" s="212" t="s">
        <v>19</v>
      </c>
      <c r="N307" s="213" t="s">
        <v>43</v>
      </c>
      <c r="O307" s="84"/>
      <c r="P307" s="214">
        <f>O307*H307</f>
        <v>0</v>
      </c>
      <c r="Q307" s="214">
        <v>0</v>
      </c>
      <c r="R307" s="214">
        <f>Q307*H307</f>
        <v>0</v>
      </c>
      <c r="S307" s="214">
        <v>2.4</v>
      </c>
      <c r="T307" s="215">
        <f>S307*H307</f>
        <v>4.9848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6" t="s">
        <v>140</v>
      </c>
      <c r="AT307" s="216" t="s">
        <v>136</v>
      </c>
      <c r="AU307" s="216" t="s">
        <v>83</v>
      </c>
      <c r="AY307" s="17" t="s">
        <v>133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7" t="s">
        <v>80</v>
      </c>
      <c r="BK307" s="217">
        <f>ROUND(I307*H307,2)</f>
        <v>0</v>
      </c>
      <c r="BL307" s="17" t="s">
        <v>140</v>
      </c>
      <c r="BM307" s="216" t="s">
        <v>465</v>
      </c>
    </row>
    <row r="308" spans="1:47" s="2" customFormat="1" ht="12">
      <c r="A308" s="38"/>
      <c r="B308" s="39"/>
      <c r="C308" s="40"/>
      <c r="D308" s="218" t="s">
        <v>142</v>
      </c>
      <c r="E308" s="40"/>
      <c r="F308" s="219" t="s">
        <v>466</v>
      </c>
      <c r="G308" s="40"/>
      <c r="H308" s="40"/>
      <c r="I308" s="220"/>
      <c r="J308" s="40"/>
      <c r="K308" s="40"/>
      <c r="L308" s="44"/>
      <c r="M308" s="221"/>
      <c r="N308" s="222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142</v>
      </c>
      <c r="AU308" s="17" t="s">
        <v>83</v>
      </c>
    </row>
    <row r="309" spans="1:47" s="2" customFormat="1" ht="12">
      <c r="A309" s="38"/>
      <c r="B309" s="39"/>
      <c r="C309" s="40"/>
      <c r="D309" s="223" t="s">
        <v>144</v>
      </c>
      <c r="E309" s="40"/>
      <c r="F309" s="224" t="s">
        <v>467</v>
      </c>
      <c r="G309" s="40"/>
      <c r="H309" s="40"/>
      <c r="I309" s="220"/>
      <c r="J309" s="40"/>
      <c r="K309" s="40"/>
      <c r="L309" s="44"/>
      <c r="M309" s="221"/>
      <c r="N309" s="222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144</v>
      </c>
      <c r="AU309" s="17" t="s">
        <v>83</v>
      </c>
    </row>
    <row r="310" spans="1:51" s="14" customFormat="1" ht="12">
      <c r="A310" s="14"/>
      <c r="B310" s="235"/>
      <c r="C310" s="236"/>
      <c r="D310" s="218" t="s">
        <v>146</v>
      </c>
      <c r="E310" s="237" t="s">
        <v>19</v>
      </c>
      <c r="F310" s="238" t="s">
        <v>468</v>
      </c>
      <c r="G310" s="236"/>
      <c r="H310" s="239">
        <v>2.07675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146</v>
      </c>
      <c r="AU310" s="245" t="s">
        <v>83</v>
      </c>
      <c r="AV310" s="14" t="s">
        <v>83</v>
      </c>
      <c r="AW310" s="14" t="s">
        <v>35</v>
      </c>
      <c r="AX310" s="14" t="s">
        <v>72</v>
      </c>
      <c r="AY310" s="245" t="s">
        <v>133</v>
      </c>
    </row>
    <row r="311" spans="1:65" s="2" customFormat="1" ht="24.15" customHeight="1">
      <c r="A311" s="38"/>
      <c r="B311" s="39"/>
      <c r="C311" s="205" t="s">
        <v>469</v>
      </c>
      <c r="D311" s="205" t="s">
        <v>136</v>
      </c>
      <c r="E311" s="206" t="s">
        <v>470</v>
      </c>
      <c r="F311" s="207" t="s">
        <v>471</v>
      </c>
      <c r="G311" s="208" t="s">
        <v>159</v>
      </c>
      <c r="H311" s="209">
        <v>4.568</v>
      </c>
      <c r="I311" s="210"/>
      <c r="J311" s="211">
        <f>ROUND(I311*H311,2)</f>
        <v>0</v>
      </c>
      <c r="K311" s="207" t="s">
        <v>139</v>
      </c>
      <c r="L311" s="44"/>
      <c r="M311" s="212" t="s">
        <v>19</v>
      </c>
      <c r="N311" s="213" t="s">
        <v>43</v>
      </c>
      <c r="O311" s="84"/>
      <c r="P311" s="214">
        <f>O311*H311</f>
        <v>0</v>
      </c>
      <c r="Q311" s="214">
        <v>0</v>
      </c>
      <c r="R311" s="214">
        <f>Q311*H311</f>
        <v>0</v>
      </c>
      <c r="S311" s="214">
        <v>2.5</v>
      </c>
      <c r="T311" s="215">
        <f>S311*H311</f>
        <v>11.419999999999998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6" t="s">
        <v>140</v>
      </c>
      <c r="AT311" s="216" t="s">
        <v>136</v>
      </c>
      <c r="AU311" s="216" t="s">
        <v>83</v>
      </c>
      <c r="AY311" s="17" t="s">
        <v>133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7" t="s">
        <v>80</v>
      </c>
      <c r="BK311" s="217">
        <f>ROUND(I311*H311,2)</f>
        <v>0</v>
      </c>
      <c r="BL311" s="17" t="s">
        <v>140</v>
      </c>
      <c r="BM311" s="216" t="s">
        <v>472</v>
      </c>
    </row>
    <row r="312" spans="1:47" s="2" customFormat="1" ht="12">
      <c r="A312" s="38"/>
      <c r="B312" s="39"/>
      <c r="C312" s="40"/>
      <c r="D312" s="218" t="s">
        <v>142</v>
      </c>
      <c r="E312" s="40"/>
      <c r="F312" s="219" t="s">
        <v>473</v>
      </c>
      <c r="G312" s="40"/>
      <c r="H312" s="40"/>
      <c r="I312" s="220"/>
      <c r="J312" s="40"/>
      <c r="K312" s="40"/>
      <c r="L312" s="44"/>
      <c r="M312" s="221"/>
      <c r="N312" s="222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142</v>
      </c>
      <c r="AU312" s="17" t="s">
        <v>83</v>
      </c>
    </row>
    <row r="313" spans="1:47" s="2" customFormat="1" ht="12">
      <c r="A313" s="38"/>
      <c r="B313" s="39"/>
      <c r="C313" s="40"/>
      <c r="D313" s="223" t="s">
        <v>144</v>
      </c>
      <c r="E313" s="40"/>
      <c r="F313" s="224" t="s">
        <v>474</v>
      </c>
      <c r="G313" s="40"/>
      <c r="H313" s="40"/>
      <c r="I313" s="220"/>
      <c r="J313" s="40"/>
      <c r="K313" s="40"/>
      <c r="L313" s="44"/>
      <c r="M313" s="221"/>
      <c r="N313" s="222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144</v>
      </c>
      <c r="AU313" s="17" t="s">
        <v>83</v>
      </c>
    </row>
    <row r="314" spans="1:51" s="14" customFormat="1" ht="12">
      <c r="A314" s="14"/>
      <c r="B314" s="235"/>
      <c r="C314" s="236"/>
      <c r="D314" s="218" t="s">
        <v>146</v>
      </c>
      <c r="E314" s="237" t="s">
        <v>19</v>
      </c>
      <c r="F314" s="238" t="s">
        <v>475</v>
      </c>
      <c r="G314" s="236"/>
      <c r="H314" s="239">
        <v>4.5675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146</v>
      </c>
      <c r="AU314" s="245" t="s">
        <v>83</v>
      </c>
      <c r="AV314" s="14" t="s">
        <v>83</v>
      </c>
      <c r="AW314" s="14" t="s">
        <v>35</v>
      </c>
      <c r="AX314" s="14" t="s">
        <v>72</v>
      </c>
      <c r="AY314" s="245" t="s">
        <v>133</v>
      </c>
    </row>
    <row r="315" spans="1:65" s="2" customFormat="1" ht="24.15" customHeight="1">
      <c r="A315" s="38"/>
      <c r="B315" s="39"/>
      <c r="C315" s="205" t="s">
        <v>476</v>
      </c>
      <c r="D315" s="205" t="s">
        <v>136</v>
      </c>
      <c r="E315" s="206" t="s">
        <v>477</v>
      </c>
      <c r="F315" s="207" t="s">
        <v>478</v>
      </c>
      <c r="G315" s="208" t="s">
        <v>159</v>
      </c>
      <c r="H315" s="209">
        <v>3.263</v>
      </c>
      <c r="I315" s="210"/>
      <c r="J315" s="211">
        <f>ROUND(I315*H315,2)</f>
        <v>0</v>
      </c>
      <c r="K315" s="207" t="s">
        <v>139</v>
      </c>
      <c r="L315" s="44"/>
      <c r="M315" s="212" t="s">
        <v>19</v>
      </c>
      <c r="N315" s="213" t="s">
        <v>43</v>
      </c>
      <c r="O315" s="84"/>
      <c r="P315" s="214">
        <f>O315*H315</f>
        <v>0</v>
      </c>
      <c r="Q315" s="214">
        <v>0</v>
      </c>
      <c r="R315" s="214">
        <f>Q315*H315</f>
        <v>0</v>
      </c>
      <c r="S315" s="214">
        <v>1.8</v>
      </c>
      <c r="T315" s="215">
        <f>S315*H315</f>
        <v>5.8734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6" t="s">
        <v>140</v>
      </c>
      <c r="AT315" s="216" t="s">
        <v>136</v>
      </c>
      <c r="AU315" s="216" t="s">
        <v>83</v>
      </c>
      <c r="AY315" s="17" t="s">
        <v>133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80</v>
      </c>
      <c r="BK315" s="217">
        <f>ROUND(I315*H315,2)</f>
        <v>0</v>
      </c>
      <c r="BL315" s="17" t="s">
        <v>140</v>
      </c>
      <c r="BM315" s="216" t="s">
        <v>479</v>
      </c>
    </row>
    <row r="316" spans="1:47" s="2" customFormat="1" ht="12">
      <c r="A316" s="38"/>
      <c r="B316" s="39"/>
      <c r="C316" s="40"/>
      <c r="D316" s="218" t="s">
        <v>142</v>
      </c>
      <c r="E316" s="40"/>
      <c r="F316" s="219" t="s">
        <v>480</v>
      </c>
      <c r="G316" s="40"/>
      <c r="H316" s="40"/>
      <c r="I316" s="220"/>
      <c r="J316" s="40"/>
      <c r="K316" s="40"/>
      <c r="L316" s="44"/>
      <c r="M316" s="221"/>
      <c r="N316" s="222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142</v>
      </c>
      <c r="AU316" s="17" t="s">
        <v>83</v>
      </c>
    </row>
    <row r="317" spans="1:47" s="2" customFormat="1" ht="12">
      <c r="A317" s="38"/>
      <c r="B317" s="39"/>
      <c r="C317" s="40"/>
      <c r="D317" s="223" t="s">
        <v>144</v>
      </c>
      <c r="E317" s="40"/>
      <c r="F317" s="224" t="s">
        <v>481</v>
      </c>
      <c r="G317" s="40"/>
      <c r="H317" s="40"/>
      <c r="I317" s="220"/>
      <c r="J317" s="40"/>
      <c r="K317" s="40"/>
      <c r="L317" s="44"/>
      <c r="M317" s="221"/>
      <c r="N317" s="222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144</v>
      </c>
      <c r="AU317" s="17" t="s">
        <v>83</v>
      </c>
    </row>
    <row r="318" spans="1:51" s="14" customFormat="1" ht="12">
      <c r="A318" s="14"/>
      <c r="B318" s="235"/>
      <c r="C318" s="236"/>
      <c r="D318" s="218" t="s">
        <v>146</v>
      </c>
      <c r="E318" s="237" t="s">
        <v>19</v>
      </c>
      <c r="F318" s="238" t="s">
        <v>482</v>
      </c>
      <c r="G318" s="236"/>
      <c r="H318" s="239">
        <v>3.2624999999999997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146</v>
      </c>
      <c r="AU318" s="245" t="s">
        <v>83</v>
      </c>
      <c r="AV318" s="14" t="s">
        <v>83</v>
      </c>
      <c r="AW318" s="14" t="s">
        <v>35</v>
      </c>
      <c r="AX318" s="14" t="s">
        <v>72</v>
      </c>
      <c r="AY318" s="245" t="s">
        <v>133</v>
      </c>
    </row>
    <row r="319" spans="1:65" s="2" customFormat="1" ht="24.15" customHeight="1">
      <c r="A319" s="38"/>
      <c r="B319" s="39"/>
      <c r="C319" s="205" t="s">
        <v>483</v>
      </c>
      <c r="D319" s="205" t="s">
        <v>136</v>
      </c>
      <c r="E319" s="206" t="s">
        <v>484</v>
      </c>
      <c r="F319" s="207" t="s">
        <v>485</v>
      </c>
      <c r="G319" s="208" t="s">
        <v>92</v>
      </c>
      <c r="H319" s="209">
        <v>1.395</v>
      </c>
      <c r="I319" s="210"/>
      <c r="J319" s="211">
        <f>ROUND(I319*H319,2)</f>
        <v>0</v>
      </c>
      <c r="K319" s="207" t="s">
        <v>139</v>
      </c>
      <c r="L319" s="44"/>
      <c r="M319" s="212" t="s">
        <v>19</v>
      </c>
      <c r="N319" s="213" t="s">
        <v>43</v>
      </c>
      <c r="O319" s="84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6" t="s">
        <v>140</v>
      </c>
      <c r="AT319" s="216" t="s">
        <v>136</v>
      </c>
      <c r="AU319" s="216" t="s">
        <v>83</v>
      </c>
      <c r="AY319" s="17" t="s">
        <v>133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7" t="s">
        <v>80</v>
      </c>
      <c r="BK319" s="217">
        <f>ROUND(I319*H319,2)</f>
        <v>0</v>
      </c>
      <c r="BL319" s="17" t="s">
        <v>140</v>
      </c>
      <c r="BM319" s="216" t="s">
        <v>486</v>
      </c>
    </row>
    <row r="320" spans="1:47" s="2" customFormat="1" ht="12">
      <c r="A320" s="38"/>
      <c r="B320" s="39"/>
      <c r="C320" s="40"/>
      <c r="D320" s="218" t="s">
        <v>142</v>
      </c>
      <c r="E320" s="40"/>
      <c r="F320" s="219" t="s">
        <v>487</v>
      </c>
      <c r="G320" s="40"/>
      <c r="H320" s="40"/>
      <c r="I320" s="220"/>
      <c r="J320" s="40"/>
      <c r="K320" s="40"/>
      <c r="L320" s="44"/>
      <c r="M320" s="221"/>
      <c r="N320" s="222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142</v>
      </c>
      <c r="AU320" s="17" t="s">
        <v>83</v>
      </c>
    </row>
    <row r="321" spans="1:47" s="2" customFormat="1" ht="12">
      <c r="A321" s="38"/>
      <c r="B321" s="39"/>
      <c r="C321" s="40"/>
      <c r="D321" s="223" t="s">
        <v>144</v>
      </c>
      <c r="E321" s="40"/>
      <c r="F321" s="224" t="s">
        <v>488</v>
      </c>
      <c r="G321" s="40"/>
      <c r="H321" s="40"/>
      <c r="I321" s="220"/>
      <c r="J321" s="40"/>
      <c r="K321" s="40"/>
      <c r="L321" s="44"/>
      <c r="M321" s="221"/>
      <c r="N321" s="222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144</v>
      </c>
      <c r="AU321" s="17" t="s">
        <v>83</v>
      </c>
    </row>
    <row r="322" spans="1:51" s="13" customFormat="1" ht="12">
      <c r="A322" s="13"/>
      <c r="B322" s="225"/>
      <c r="C322" s="226"/>
      <c r="D322" s="218" t="s">
        <v>146</v>
      </c>
      <c r="E322" s="227" t="s">
        <v>19</v>
      </c>
      <c r="F322" s="228" t="s">
        <v>147</v>
      </c>
      <c r="G322" s="226"/>
      <c r="H322" s="227" t="s">
        <v>19</v>
      </c>
      <c r="I322" s="229"/>
      <c r="J322" s="226"/>
      <c r="K322" s="226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146</v>
      </c>
      <c r="AU322" s="234" t="s">
        <v>83</v>
      </c>
      <c r="AV322" s="13" t="s">
        <v>80</v>
      </c>
      <c r="AW322" s="13" t="s">
        <v>35</v>
      </c>
      <c r="AX322" s="13" t="s">
        <v>72</v>
      </c>
      <c r="AY322" s="234" t="s">
        <v>133</v>
      </c>
    </row>
    <row r="323" spans="1:51" s="14" customFormat="1" ht="12">
      <c r="A323" s="14"/>
      <c r="B323" s="235"/>
      <c r="C323" s="236"/>
      <c r="D323" s="218" t="s">
        <v>146</v>
      </c>
      <c r="E323" s="237" t="s">
        <v>19</v>
      </c>
      <c r="F323" s="238" t="s">
        <v>148</v>
      </c>
      <c r="G323" s="236"/>
      <c r="H323" s="239">
        <v>1.395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146</v>
      </c>
      <c r="AU323" s="245" t="s">
        <v>83</v>
      </c>
      <c r="AV323" s="14" t="s">
        <v>83</v>
      </c>
      <c r="AW323" s="14" t="s">
        <v>35</v>
      </c>
      <c r="AX323" s="14" t="s">
        <v>72</v>
      </c>
      <c r="AY323" s="245" t="s">
        <v>133</v>
      </c>
    </row>
    <row r="324" spans="1:65" s="2" customFormat="1" ht="24.15" customHeight="1">
      <c r="A324" s="38"/>
      <c r="B324" s="39"/>
      <c r="C324" s="205" t="s">
        <v>489</v>
      </c>
      <c r="D324" s="205" t="s">
        <v>136</v>
      </c>
      <c r="E324" s="206" t="s">
        <v>490</v>
      </c>
      <c r="F324" s="207" t="s">
        <v>491</v>
      </c>
      <c r="G324" s="208" t="s">
        <v>92</v>
      </c>
      <c r="H324" s="209">
        <v>1.82</v>
      </c>
      <c r="I324" s="210"/>
      <c r="J324" s="211">
        <f>ROUND(I324*H324,2)</f>
        <v>0</v>
      </c>
      <c r="K324" s="207" t="s">
        <v>139</v>
      </c>
      <c r="L324" s="44"/>
      <c r="M324" s="212" t="s">
        <v>19</v>
      </c>
      <c r="N324" s="213" t="s">
        <v>43</v>
      </c>
      <c r="O324" s="84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6" t="s">
        <v>140</v>
      </c>
      <c r="AT324" s="216" t="s">
        <v>136</v>
      </c>
      <c r="AU324" s="216" t="s">
        <v>83</v>
      </c>
      <c r="AY324" s="17" t="s">
        <v>133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7" t="s">
        <v>80</v>
      </c>
      <c r="BK324" s="217">
        <f>ROUND(I324*H324,2)</f>
        <v>0</v>
      </c>
      <c r="BL324" s="17" t="s">
        <v>140</v>
      </c>
      <c r="BM324" s="216" t="s">
        <v>492</v>
      </c>
    </row>
    <row r="325" spans="1:47" s="2" customFormat="1" ht="12">
      <c r="A325" s="38"/>
      <c r="B325" s="39"/>
      <c r="C325" s="40"/>
      <c r="D325" s="218" t="s">
        <v>142</v>
      </c>
      <c r="E325" s="40"/>
      <c r="F325" s="219" t="s">
        <v>493</v>
      </c>
      <c r="G325" s="40"/>
      <c r="H325" s="40"/>
      <c r="I325" s="220"/>
      <c r="J325" s="40"/>
      <c r="K325" s="40"/>
      <c r="L325" s="44"/>
      <c r="M325" s="221"/>
      <c r="N325" s="222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142</v>
      </c>
      <c r="AU325" s="17" t="s">
        <v>83</v>
      </c>
    </row>
    <row r="326" spans="1:47" s="2" customFormat="1" ht="12">
      <c r="A326" s="38"/>
      <c r="B326" s="39"/>
      <c r="C326" s="40"/>
      <c r="D326" s="223" t="s">
        <v>144</v>
      </c>
      <c r="E326" s="40"/>
      <c r="F326" s="224" t="s">
        <v>494</v>
      </c>
      <c r="G326" s="40"/>
      <c r="H326" s="40"/>
      <c r="I326" s="220"/>
      <c r="J326" s="40"/>
      <c r="K326" s="40"/>
      <c r="L326" s="44"/>
      <c r="M326" s="221"/>
      <c r="N326" s="222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144</v>
      </c>
      <c r="AU326" s="17" t="s">
        <v>83</v>
      </c>
    </row>
    <row r="327" spans="1:51" s="13" customFormat="1" ht="12">
      <c r="A327" s="13"/>
      <c r="B327" s="225"/>
      <c r="C327" s="226"/>
      <c r="D327" s="218" t="s">
        <v>146</v>
      </c>
      <c r="E327" s="227" t="s">
        <v>19</v>
      </c>
      <c r="F327" s="228" t="s">
        <v>147</v>
      </c>
      <c r="G327" s="226"/>
      <c r="H327" s="227" t="s">
        <v>19</v>
      </c>
      <c r="I327" s="229"/>
      <c r="J327" s="226"/>
      <c r="K327" s="226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146</v>
      </c>
      <c r="AU327" s="234" t="s">
        <v>83</v>
      </c>
      <c r="AV327" s="13" t="s">
        <v>80</v>
      </c>
      <c r="AW327" s="13" t="s">
        <v>35</v>
      </c>
      <c r="AX327" s="13" t="s">
        <v>72</v>
      </c>
      <c r="AY327" s="234" t="s">
        <v>133</v>
      </c>
    </row>
    <row r="328" spans="1:51" s="14" customFormat="1" ht="12">
      <c r="A328" s="14"/>
      <c r="B328" s="235"/>
      <c r="C328" s="236"/>
      <c r="D328" s="218" t="s">
        <v>146</v>
      </c>
      <c r="E328" s="237" t="s">
        <v>19</v>
      </c>
      <c r="F328" s="238" t="s">
        <v>155</v>
      </c>
      <c r="G328" s="236"/>
      <c r="H328" s="239">
        <v>1.82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146</v>
      </c>
      <c r="AU328" s="245" t="s">
        <v>83</v>
      </c>
      <c r="AV328" s="14" t="s">
        <v>83</v>
      </c>
      <c r="AW328" s="14" t="s">
        <v>35</v>
      </c>
      <c r="AX328" s="14" t="s">
        <v>72</v>
      </c>
      <c r="AY328" s="245" t="s">
        <v>133</v>
      </c>
    </row>
    <row r="329" spans="1:63" s="12" customFormat="1" ht="22.8" customHeight="1">
      <c r="A329" s="12"/>
      <c r="B329" s="189"/>
      <c r="C329" s="190"/>
      <c r="D329" s="191" t="s">
        <v>71</v>
      </c>
      <c r="E329" s="203" t="s">
        <v>495</v>
      </c>
      <c r="F329" s="203" t="s">
        <v>496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SUM(P330:P353)</f>
        <v>0</v>
      </c>
      <c r="Q329" s="197"/>
      <c r="R329" s="198">
        <f>SUM(R330:R353)</f>
        <v>115.78632975</v>
      </c>
      <c r="S329" s="197"/>
      <c r="T329" s="199">
        <f>SUM(T330:T353)</f>
        <v>131.32664999999997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80</v>
      </c>
      <c r="AT329" s="201" t="s">
        <v>71</v>
      </c>
      <c r="AU329" s="201" t="s">
        <v>80</v>
      </c>
      <c r="AY329" s="200" t="s">
        <v>133</v>
      </c>
      <c r="BK329" s="202">
        <f>SUM(BK330:BK353)</f>
        <v>0</v>
      </c>
    </row>
    <row r="330" spans="1:65" s="2" customFormat="1" ht="24.15" customHeight="1">
      <c r="A330" s="38"/>
      <c r="B330" s="39"/>
      <c r="C330" s="205" t="s">
        <v>497</v>
      </c>
      <c r="D330" s="205" t="s">
        <v>136</v>
      </c>
      <c r="E330" s="206" t="s">
        <v>498</v>
      </c>
      <c r="F330" s="207" t="s">
        <v>499</v>
      </c>
      <c r="G330" s="208" t="s">
        <v>159</v>
      </c>
      <c r="H330" s="209">
        <v>67.347</v>
      </c>
      <c r="I330" s="210"/>
      <c r="J330" s="211">
        <f>ROUND(I330*H330,2)</f>
        <v>0</v>
      </c>
      <c r="K330" s="207" t="s">
        <v>139</v>
      </c>
      <c r="L330" s="44"/>
      <c r="M330" s="212" t="s">
        <v>19</v>
      </c>
      <c r="N330" s="213" t="s">
        <v>43</v>
      </c>
      <c r="O330" s="84"/>
      <c r="P330" s="214">
        <f>O330*H330</f>
        <v>0</v>
      </c>
      <c r="Q330" s="214">
        <v>0.50375</v>
      </c>
      <c r="R330" s="214">
        <f>Q330*H330</f>
        <v>33.92605125</v>
      </c>
      <c r="S330" s="214">
        <v>1.95</v>
      </c>
      <c r="T330" s="215">
        <f>S330*H330</f>
        <v>131.32664999999997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6" t="s">
        <v>140</v>
      </c>
      <c r="AT330" s="216" t="s">
        <v>136</v>
      </c>
      <c r="AU330" s="216" t="s">
        <v>83</v>
      </c>
      <c r="AY330" s="17" t="s">
        <v>133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7" t="s">
        <v>80</v>
      </c>
      <c r="BK330" s="217">
        <f>ROUND(I330*H330,2)</f>
        <v>0</v>
      </c>
      <c r="BL330" s="17" t="s">
        <v>140</v>
      </c>
      <c r="BM330" s="216" t="s">
        <v>500</v>
      </c>
    </row>
    <row r="331" spans="1:47" s="2" customFormat="1" ht="12">
      <c r="A331" s="38"/>
      <c r="B331" s="39"/>
      <c r="C331" s="40"/>
      <c r="D331" s="218" t="s">
        <v>142</v>
      </c>
      <c r="E331" s="40"/>
      <c r="F331" s="219" t="s">
        <v>501</v>
      </c>
      <c r="G331" s="40"/>
      <c r="H331" s="40"/>
      <c r="I331" s="220"/>
      <c r="J331" s="40"/>
      <c r="K331" s="40"/>
      <c r="L331" s="44"/>
      <c r="M331" s="221"/>
      <c r="N331" s="222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142</v>
      </c>
      <c r="AU331" s="17" t="s">
        <v>83</v>
      </c>
    </row>
    <row r="332" spans="1:47" s="2" customFormat="1" ht="12">
      <c r="A332" s="38"/>
      <c r="B332" s="39"/>
      <c r="C332" s="40"/>
      <c r="D332" s="223" t="s">
        <v>144</v>
      </c>
      <c r="E332" s="40"/>
      <c r="F332" s="224" t="s">
        <v>502</v>
      </c>
      <c r="G332" s="40"/>
      <c r="H332" s="40"/>
      <c r="I332" s="220"/>
      <c r="J332" s="40"/>
      <c r="K332" s="40"/>
      <c r="L332" s="44"/>
      <c r="M332" s="221"/>
      <c r="N332" s="222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144</v>
      </c>
      <c r="AU332" s="17" t="s">
        <v>83</v>
      </c>
    </row>
    <row r="333" spans="1:47" s="2" customFormat="1" ht="12">
      <c r="A333" s="38"/>
      <c r="B333" s="39"/>
      <c r="C333" s="40"/>
      <c r="D333" s="218" t="s">
        <v>263</v>
      </c>
      <c r="E333" s="40"/>
      <c r="F333" s="246" t="s">
        <v>503</v>
      </c>
      <c r="G333" s="40"/>
      <c r="H333" s="40"/>
      <c r="I333" s="220"/>
      <c r="J333" s="40"/>
      <c r="K333" s="40"/>
      <c r="L333" s="44"/>
      <c r="M333" s="221"/>
      <c r="N333" s="222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263</v>
      </c>
      <c r="AU333" s="17" t="s">
        <v>83</v>
      </c>
    </row>
    <row r="334" spans="1:51" s="14" customFormat="1" ht="12">
      <c r="A334" s="14"/>
      <c r="B334" s="235"/>
      <c r="C334" s="236"/>
      <c r="D334" s="218" t="s">
        <v>146</v>
      </c>
      <c r="E334" s="237" t="s">
        <v>19</v>
      </c>
      <c r="F334" s="238" t="s">
        <v>504</v>
      </c>
      <c r="G334" s="236"/>
      <c r="H334" s="239">
        <v>82.276575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146</v>
      </c>
      <c r="AU334" s="245" t="s">
        <v>83</v>
      </c>
      <c r="AV334" s="14" t="s">
        <v>83</v>
      </c>
      <c r="AW334" s="14" t="s">
        <v>35</v>
      </c>
      <c r="AX334" s="14" t="s">
        <v>72</v>
      </c>
      <c r="AY334" s="245" t="s">
        <v>133</v>
      </c>
    </row>
    <row r="335" spans="1:51" s="14" customFormat="1" ht="12">
      <c r="A335" s="14"/>
      <c r="B335" s="235"/>
      <c r="C335" s="236"/>
      <c r="D335" s="218" t="s">
        <v>146</v>
      </c>
      <c r="E335" s="237" t="s">
        <v>19</v>
      </c>
      <c r="F335" s="238" t="s">
        <v>505</v>
      </c>
      <c r="G335" s="236"/>
      <c r="H335" s="239">
        <v>1.332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146</v>
      </c>
      <c r="AU335" s="245" t="s">
        <v>83</v>
      </c>
      <c r="AV335" s="14" t="s">
        <v>83</v>
      </c>
      <c r="AW335" s="14" t="s">
        <v>35</v>
      </c>
      <c r="AX335" s="14" t="s">
        <v>72</v>
      </c>
      <c r="AY335" s="245" t="s">
        <v>133</v>
      </c>
    </row>
    <row r="336" spans="1:51" s="14" customFormat="1" ht="12">
      <c r="A336" s="14"/>
      <c r="B336" s="235"/>
      <c r="C336" s="236"/>
      <c r="D336" s="218" t="s">
        <v>146</v>
      </c>
      <c r="E336" s="237" t="s">
        <v>19</v>
      </c>
      <c r="F336" s="238" t="s">
        <v>506</v>
      </c>
      <c r="G336" s="236"/>
      <c r="H336" s="239">
        <v>-11.662500000000001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146</v>
      </c>
      <c r="AU336" s="245" t="s">
        <v>83</v>
      </c>
      <c r="AV336" s="14" t="s">
        <v>83</v>
      </c>
      <c r="AW336" s="14" t="s">
        <v>35</v>
      </c>
      <c r="AX336" s="14" t="s">
        <v>72</v>
      </c>
      <c r="AY336" s="245" t="s">
        <v>133</v>
      </c>
    </row>
    <row r="337" spans="1:51" s="14" customFormat="1" ht="12">
      <c r="A337" s="14"/>
      <c r="B337" s="235"/>
      <c r="C337" s="236"/>
      <c r="D337" s="218" t="s">
        <v>146</v>
      </c>
      <c r="E337" s="237" t="s">
        <v>19</v>
      </c>
      <c r="F337" s="238" t="s">
        <v>507</v>
      </c>
      <c r="G337" s="236"/>
      <c r="H337" s="239">
        <v>-1.9709999999999996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146</v>
      </c>
      <c r="AU337" s="245" t="s">
        <v>83</v>
      </c>
      <c r="AV337" s="14" t="s">
        <v>83</v>
      </c>
      <c r="AW337" s="14" t="s">
        <v>35</v>
      </c>
      <c r="AX337" s="14" t="s">
        <v>72</v>
      </c>
      <c r="AY337" s="245" t="s">
        <v>133</v>
      </c>
    </row>
    <row r="338" spans="1:51" s="14" customFormat="1" ht="12">
      <c r="A338" s="14"/>
      <c r="B338" s="235"/>
      <c r="C338" s="236"/>
      <c r="D338" s="218" t="s">
        <v>146</v>
      </c>
      <c r="E338" s="237" t="s">
        <v>19</v>
      </c>
      <c r="F338" s="238" t="s">
        <v>508</v>
      </c>
      <c r="G338" s="236"/>
      <c r="H338" s="239">
        <v>-2.6279999999999997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146</v>
      </c>
      <c r="AU338" s="245" t="s">
        <v>83</v>
      </c>
      <c r="AV338" s="14" t="s">
        <v>83</v>
      </c>
      <c r="AW338" s="14" t="s">
        <v>35</v>
      </c>
      <c r="AX338" s="14" t="s">
        <v>72</v>
      </c>
      <c r="AY338" s="245" t="s">
        <v>133</v>
      </c>
    </row>
    <row r="339" spans="1:65" s="2" customFormat="1" ht="24.15" customHeight="1">
      <c r="A339" s="38"/>
      <c r="B339" s="39"/>
      <c r="C339" s="247" t="s">
        <v>509</v>
      </c>
      <c r="D339" s="247" t="s">
        <v>267</v>
      </c>
      <c r="E339" s="248" t="s">
        <v>268</v>
      </c>
      <c r="F339" s="249" t="s">
        <v>269</v>
      </c>
      <c r="G339" s="250" t="s">
        <v>270</v>
      </c>
      <c r="H339" s="251">
        <v>14883.687</v>
      </c>
      <c r="I339" s="252"/>
      <c r="J339" s="253">
        <f>ROUND(I339*H339,2)</f>
        <v>0</v>
      </c>
      <c r="K339" s="249" t="s">
        <v>19</v>
      </c>
      <c r="L339" s="254"/>
      <c r="M339" s="255" t="s">
        <v>19</v>
      </c>
      <c r="N339" s="256" t="s">
        <v>43</v>
      </c>
      <c r="O339" s="84"/>
      <c r="P339" s="214">
        <f>O339*H339</f>
        <v>0</v>
      </c>
      <c r="Q339" s="214">
        <v>0.0055</v>
      </c>
      <c r="R339" s="214">
        <f>Q339*H339</f>
        <v>81.86027849999999</v>
      </c>
      <c r="S339" s="214">
        <v>0</v>
      </c>
      <c r="T339" s="215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6" t="s">
        <v>271</v>
      </c>
      <c r="AT339" s="216" t="s">
        <v>267</v>
      </c>
      <c r="AU339" s="216" t="s">
        <v>83</v>
      </c>
      <c r="AY339" s="17" t="s">
        <v>133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7" t="s">
        <v>80</v>
      </c>
      <c r="BK339" s="217">
        <f>ROUND(I339*H339,2)</f>
        <v>0</v>
      </c>
      <c r="BL339" s="17" t="s">
        <v>140</v>
      </c>
      <c r="BM339" s="216" t="s">
        <v>510</v>
      </c>
    </row>
    <row r="340" spans="1:47" s="2" customFormat="1" ht="12">
      <c r="A340" s="38"/>
      <c r="B340" s="39"/>
      <c r="C340" s="40"/>
      <c r="D340" s="218" t="s">
        <v>142</v>
      </c>
      <c r="E340" s="40"/>
      <c r="F340" s="219" t="s">
        <v>269</v>
      </c>
      <c r="G340" s="40"/>
      <c r="H340" s="40"/>
      <c r="I340" s="220"/>
      <c r="J340" s="40"/>
      <c r="K340" s="40"/>
      <c r="L340" s="44"/>
      <c r="M340" s="221"/>
      <c r="N340" s="222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142</v>
      </c>
      <c r="AU340" s="17" t="s">
        <v>83</v>
      </c>
    </row>
    <row r="341" spans="1:51" s="14" customFormat="1" ht="12">
      <c r="A341" s="14"/>
      <c r="B341" s="235"/>
      <c r="C341" s="236"/>
      <c r="D341" s="218" t="s">
        <v>146</v>
      </c>
      <c r="E341" s="237" t="s">
        <v>19</v>
      </c>
      <c r="F341" s="238" t="s">
        <v>511</v>
      </c>
      <c r="G341" s="236"/>
      <c r="H341" s="239">
        <v>14591.849999999999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146</v>
      </c>
      <c r="AU341" s="245" t="s">
        <v>83</v>
      </c>
      <c r="AV341" s="14" t="s">
        <v>83</v>
      </c>
      <c r="AW341" s="14" t="s">
        <v>35</v>
      </c>
      <c r="AX341" s="14" t="s">
        <v>72</v>
      </c>
      <c r="AY341" s="245" t="s">
        <v>133</v>
      </c>
    </row>
    <row r="342" spans="1:51" s="14" customFormat="1" ht="12">
      <c r="A342" s="14"/>
      <c r="B342" s="235"/>
      <c r="C342" s="236"/>
      <c r="D342" s="218" t="s">
        <v>146</v>
      </c>
      <c r="E342" s="236"/>
      <c r="F342" s="238" t="s">
        <v>512</v>
      </c>
      <c r="G342" s="236"/>
      <c r="H342" s="239">
        <v>14883.687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146</v>
      </c>
      <c r="AU342" s="245" t="s">
        <v>83</v>
      </c>
      <c r="AV342" s="14" t="s">
        <v>83</v>
      </c>
      <c r="AW342" s="14" t="s">
        <v>4</v>
      </c>
      <c r="AX342" s="14" t="s">
        <v>80</v>
      </c>
      <c r="AY342" s="245" t="s">
        <v>133</v>
      </c>
    </row>
    <row r="343" spans="1:65" s="2" customFormat="1" ht="21.75" customHeight="1">
      <c r="A343" s="38"/>
      <c r="B343" s="39"/>
      <c r="C343" s="205" t="s">
        <v>513</v>
      </c>
      <c r="D343" s="205" t="s">
        <v>136</v>
      </c>
      <c r="E343" s="206" t="s">
        <v>514</v>
      </c>
      <c r="F343" s="207" t="s">
        <v>515</v>
      </c>
      <c r="G343" s="208" t="s">
        <v>427</v>
      </c>
      <c r="H343" s="209">
        <v>10.84</v>
      </c>
      <c r="I343" s="210"/>
      <c r="J343" s="211">
        <f>ROUND(I343*H343,2)</f>
        <v>0</v>
      </c>
      <c r="K343" s="207" t="s">
        <v>19</v>
      </c>
      <c r="L343" s="44"/>
      <c r="M343" s="212" t="s">
        <v>19</v>
      </c>
      <c r="N343" s="213" t="s">
        <v>43</v>
      </c>
      <c r="O343" s="84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16" t="s">
        <v>140</v>
      </c>
      <c r="AT343" s="216" t="s">
        <v>136</v>
      </c>
      <c r="AU343" s="216" t="s">
        <v>83</v>
      </c>
      <c r="AY343" s="17" t="s">
        <v>133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7" t="s">
        <v>80</v>
      </c>
      <c r="BK343" s="217">
        <f>ROUND(I343*H343,2)</f>
        <v>0</v>
      </c>
      <c r="BL343" s="17" t="s">
        <v>140</v>
      </c>
      <c r="BM343" s="216" t="s">
        <v>516</v>
      </c>
    </row>
    <row r="344" spans="1:47" s="2" customFormat="1" ht="12">
      <c r="A344" s="38"/>
      <c r="B344" s="39"/>
      <c r="C344" s="40"/>
      <c r="D344" s="218" t="s">
        <v>142</v>
      </c>
      <c r="E344" s="40"/>
      <c r="F344" s="219" t="s">
        <v>515</v>
      </c>
      <c r="G344" s="40"/>
      <c r="H344" s="40"/>
      <c r="I344" s="220"/>
      <c r="J344" s="40"/>
      <c r="K344" s="40"/>
      <c r="L344" s="44"/>
      <c r="M344" s="221"/>
      <c r="N344" s="222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142</v>
      </c>
      <c r="AU344" s="17" t="s">
        <v>83</v>
      </c>
    </row>
    <row r="345" spans="1:51" s="14" customFormat="1" ht="12">
      <c r="A345" s="14"/>
      <c r="B345" s="235"/>
      <c r="C345" s="236"/>
      <c r="D345" s="218" t="s">
        <v>146</v>
      </c>
      <c r="E345" s="237" t="s">
        <v>19</v>
      </c>
      <c r="F345" s="238" t="s">
        <v>517</v>
      </c>
      <c r="G345" s="236"/>
      <c r="H345" s="239">
        <v>10.839999999999975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146</v>
      </c>
      <c r="AU345" s="245" t="s">
        <v>83</v>
      </c>
      <c r="AV345" s="14" t="s">
        <v>83</v>
      </c>
      <c r="AW345" s="14" t="s">
        <v>35</v>
      </c>
      <c r="AX345" s="14" t="s">
        <v>72</v>
      </c>
      <c r="AY345" s="245" t="s">
        <v>133</v>
      </c>
    </row>
    <row r="346" spans="1:65" s="2" customFormat="1" ht="24.15" customHeight="1">
      <c r="A346" s="38"/>
      <c r="B346" s="39"/>
      <c r="C346" s="205" t="s">
        <v>518</v>
      </c>
      <c r="D346" s="205" t="s">
        <v>136</v>
      </c>
      <c r="E346" s="206" t="s">
        <v>519</v>
      </c>
      <c r="F346" s="207" t="s">
        <v>520</v>
      </c>
      <c r="G346" s="208" t="s">
        <v>92</v>
      </c>
      <c r="H346" s="209">
        <v>246.905</v>
      </c>
      <c r="I346" s="210"/>
      <c r="J346" s="211">
        <f>ROUND(I346*H346,2)</f>
        <v>0</v>
      </c>
      <c r="K346" s="207" t="s">
        <v>139</v>
      </c>
      <c r="L346" s="44"/>
      <c r="M346" s="212" t="s">
        <v>19</v>
      </c>
      <c r="N346" s="213" t="s">
        <v>43</v>
      </c>
      <c r="O346" s="84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6" t="s">
        <v>140</v>
      </c>
      <c r="AT346" s="216" t="s">
        <v>136</v>
      </c>
      <c r="AU346" s="216" t="s">
        <v>83</v>
      </c>
      <c r="AY346" s="17" t="s">
        <v>133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7" t="s">
        <v>80</v>
      </c>
      <c r="BK346" s="217">
        <f>ROUND(I346*H346,2)</f>
        <v>0</v>
      </c>
      <c r="BL346" s="17" t="s">
        <v>140</v>
      </c>
      <c r="BM346" s="216" t="s">
        <v>521</v>
      </c>
    </row>
    <row r="347" spans="1:47" s="2" customFormat="1" ht="12">
      <c r="A347" s="38"/>
      <c r="B347" s="39"/>
      <c r="C347" s="40"/>
      <c r="D347" s="218" t="s">
        <v>142</v>
      </c>
      <c r="E347" s="40"/>
      <c r="F347" s="219" t="s">
        <v>522</v>
      </c>
      <c r="G347" s="40"/>
      <c r="H347" s="40"/>
      <c r="I347" s="220"/>
      <c r="J347" s="40"/>
      <c r="K347" s="40"/>
      <c r="L347" s="44"/>
      <c r="M347" s="221"/>
      <c r="N347" s="222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142</v>
      </c>
      <c r="AU347" s="17" t="s">
        <v>83</v>
      </c>
    </row>
    <row r="348" spans="1:47" s="2" customFormat="1" ht="12">
      <c r="A348" s="38"/>
      <c r="B348" s="39"/>
      <c r="C348" s="40"/>
      <c r="D348" s="223" t="s">
        <v>144</v>
      </c>
      <c r="E348" s="40"/>
      <c r="F348" s="224" t="s">
        <v>523</v>
      </c>
      <c r="G348" s="40"/>
      <c r="H348" s="40"/>
      <c r="I348" s="220"/>
      <c r="J348" s="40"/>
      <c r="K348" s="40"/>
      <c r="L348" s="44"/>
      <c r="M348" s="221"/>
      <c r="N348" s="222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144</v>
      </c>
      <c r="AU348" s="17" t="s">
        <v>83</v>
      </c>
    </row>
    <row r="349" spans="1:51" s="14" customFormat="1" ht="12">
      <c r="A349" s="14"/>
      <c r="B349" s="235"/>
      <c r="C349" s="236"/>
      <c r="D349" s="218" t="s">
        <v>146</v>
      </c>
      <c r="E349" s="237" t="s">
        <v>19</v>
      </c>
      <c r="F349" s="238" t="s">
        <v>90</v>
      </c>
      <c r="G349" s="236"/>
      <c r="H349" s="239">
        <v>274.25525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146</v>
      </c>
      <c r="AU349" s="245" t="s">
        <v>83</v>
      </c>
      <c r="AV349" s="14" t="s">
        <v>83</v>
      </c>
      <c r="AW349" s="14" t="s">
        <v>35</v>
      </c>
      <c r="AX349" s="14" t="s">
        <v>72</v>
      </c>
      <c r="AY349" s="245" t="s">
        <v>133</v>
      </c>
    </row>
    <row r="350" spans="1:51" s="14" customFormat="1" ht="12">
      <c r="A350" s="14"/>
      <c r="B350" s="235"/>
      <c r="C350" s="236"/>
      <c r="D350" s="218" t="s">
        <v>146</v>
      </c>
      <c r="E350" s="237" t="s">
        <v>19</v>
      </c>
      <c r="F350" s="238" t="s">
        <v>524</v>
      </c>
      <c r="G350" s="236"/>
      <c r="H350" s="239">
        <v>6.569999999999999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146</v>
      </c>
      <c r="AU350" s="245" t="s">
        <v>83</v>
      </c>
      <c r="AV350" s="14" t="s">
        <v>83</v>
      </c>
      <c r="AW350" s="14" t="s">
        <v>35</v>
      </c>
      <c r="AX350" s="14" t="s">
        <v>72</v>
      </c>
      <c r="AY350" s="245" t="s">
        <v>133</v>
      </c>
    </row>
    <row r="351" spans="1:51" s="14" customFormat="1" ht="12">
      <c r="A351" s="14"/>
      <c r="B351" s="235"/>
      <c r="C351" s="236"/>
      <c r="D351" s="218" t="s">
        <v>146</v>
      </c>
      <c r="E351" s="237" t="s">
        <v>19</v>
      </c>
      <c r="F351" s="238" t="s">
        <v>315</v>
      </c>
      <c r="G351" s="236"/>
      <c r="H351" s="239">
        <v>5.94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146</v>
      </c>
      <c r="AU351" s="245" t="s">
        <v>83</v>
      </c>
      <c r="AV351" s="14" t="s">
        <v>83</v>
      </c>
      <c r="AW351" s="14" t="s">
        <v>35</v>
      </c>
      <c r="AX351" s="14" t="s">
        <v>72</v>
      </c>
      <c r="AY351" s="245" t="s">
        <v>133</v>
      </c>
    </row>
    <row r="352" spans="1:51" s="14" customFormat="1" ht="12">
      <c r="A352" s="14"/>
      <c r="B352" s="235"/>
      <c r="C352" s="236"/>
      <c r="D352" s="218" t="s">
        <v>146</v>
      </c>
      <c r="E352" s="237" t="s">
        <v>19</v>
      </c>
      <c r="F352" s="238" t="s">
        <v>525</v>
      </c>
      <c r="G352" s="236"/>
      <c r="H352" s="239">
        <v>-31.10000000000001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146</v>
      </c>
      <c r="AU352" s="245" t="s">
        <v>83</v>
      </c>
      <c r="AV352" s="14" t="s">
        <v>83</v>
      </c>
      <c r="AW352" s="14" t="s">
        <v>35</v>
      </c>
      <c r="AX352" s="14" t="s">
        <v>72</v>
      </c>
      <c r="AY352" s="245" t="s">
        <v>133</v>
      </c>
    </row>
    <row r="353" spans="1:51" s="14" customFormat="1" ht="12">
      <c r="A353" s="14"/>
      <c r="B353" s="235"/>
      <c r="C353" s="236"/>
      <c r="D353" s="218" t="s">
        <v>146</v>
      </c>
      <c r="E353" s="237" t="s">
        <v>19</v>
      </c>
      <c r="F353" s="238" t="s">
        <v>318</v>
      </c>
      <c r="G353" s="236"/>
      <c r="H353" s="239">
        <v>-8.76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146</v>
      </c>
      <c r="AU353" s="245" t="s">
        <v>83</v>
      </c>
      <c r="AV353" s="14" t="s">
        <v>83</v>
      </c>
      <c r="AW353" s="14" t="s">
        <v>35</v>
      </c>
      <c r="AX353" s="14" t="s">
        <v>72</v>
      </c>
      <c r="AY353" s="245" t="s">
        <v>133</v>
      </c>
    </row>
    <row r="354" spans="1:63" s="12" customFormat="1" ht="22.8" customHeight="1">
      <c r="A354" s="12"/>
      <c r="B354" s="189"/>
      <c r="C354" s="190"/>
      <c r="D354" s="191" t="s">
        <v>71</v>
      </c>
      <c r="E354" s="203" t="s">
        <v>526</v>
      </c>
      <c r="F354" s="203" t="s">
        <v>527</v>
      </c>
      <c r="G354" s="190"/>
      <c r="H354" s="190"/>
      <c r="I354" s="193"/>
      <c r="J354" s="204">
        <f>BK354</f>
        <v>0</v>
      </c>
      <c r="K354" s="190"/>
      <c r="L354" s="195"/>
      <c r="M354" s="196"/>
      <c r="N354" s="197"/>
      <c r="O354" s="197"/>
      <c r="P354" s="198">
        <f>SUM(P355:P389)</f>
        <v>0</v>
      </c>
      <c r="Q354" s="197"/>
      <c r="R354" s="198">
        <f>SUM(R355:R389)</f>
        <v>0</v>
      </c>
      <c r="S354" s="197"/>
      <c r="T354" s="199">
        <f>SUM(T355:T389)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0" t="s">
        <v>80</v>
      </c>
      <c r="AT354" s="201" t="s">
        <v>71</v>
      </c>
      <c r="AU354" s="201" t="s">
        <v>80</v>
      </c>
      <c r="AY354" s="200" t="s">
        <v>133</v>
      </c>
      <c r="BK354" s="202">
        <f>SUM(BK355:BK389)</f>
        <v>0</v>
      </c>
    </row>
    <row r="355" spans="1:65" s="2" customFormat="1" ht="24.15" customHeight="1">
      <c r="A355" s="38"/>
      <c r="B355" s="39"/>
      <c r="C355" s="205" t="s">
        <v>528</v>
      </c>
      <c r="D355" s="205" t="s">
        <v>136</v>
      </c>
      <c r="E355" s="206" t="s">
        <v>529</v>
      </c>
      <c r="F355" s="207" t="s">
        <v>530</v>
      </c>
      <c r="G355" s="208" t="s">
        <v>209</v>
      </c>
      <c r="H355" s="209">
        <v>164.739</v>
      </c>
      <c r="I355" s="210"/>
      <c r="J355" s="211">
        <f>ROUND(I355*H355,2)</f>
        <v>0</v>
      </c>
      <c r="K355" s="207" t="s">
        <v>139</v>
      </c>
      <c r="L355" s="44"/>
      <c r="M355" s="212" t="s">
        <v>19</v>
      </c>
      <c r="N355" s="213" t="s">
        <v>43</v>
      </c>
      <c r="O355" s="84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16" t="s">
        <v>140</v>
      </c>
      <c r="AT355" s="216" t="s">
        <v>136</v>
      </c>
      <c r="AU355" s="216" t="s">
        <v>83</v>
      </c>
      <c r="AY355" s="17" t="s">
        <v>133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7" t="s">
        <v>80</v>
      </c>
      <c r="BK355" s="217">
        <f>ROUND(I355*H355,2)</f>
        <v>0</v>
      </c>
      <c r="BL355" s="17" t="s">
        <v>140</v>
      </c>
      <c r="BM355" s="216" t="s">
        <v>531</v>
      </c>
    </row>
    <row r="356" spans="1:47" s="2" customFormat="1" ht="12">
      <c r="A356" s="38"/>
      <c r="B356" s="39"/>
      <c r="C356" s="40"/>
      <c r="D356" s="218" t="s">
        <v>142</v>
      </c>
      <c r="E356" s="40"/>
      <c r="F356" s="219" t="s">
        <v>532</v>
      </c>
      <c r="G356" s="40"/>
      <c r="H356" s="40"/>
      <c r="I356" s="220"/>
      <c r="J356" s="40"/>
      <c r="K356" s="40"/>
      <c r="L356" s="44"/>
      <c r="M356" s="221"/>
      <c r="N356" s="222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142</v>
      </c>
      <c r="AU356" s="17" t="s">
        <v>83</v>
      </c>
    </row>
    <row r="357" spans="1:47" s="2" customFormat="1" ht="12">
      <c r="A357" s="38"/>
      <c r="B357" s="39"/>
      <c r="C357" s="40"/>
      <c r="D357" s="223" t="s">
        <v>144</v>
      </c>
      <c r="E357" s="40"/>
      <c r="F357" s="224" t="s">
        <v>533</v>
      </c>
      <c r="G357" s="40"/>
      <c r="H357" s="40"/>
      <c r="I357" s="220"/>
      <c r="J357" s="40"/>
      <c r="K357" s="40"/>
      <c r="L357" s="44"/>
      <c r="M357" s="221"/>
      <c r="N357" s="222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144</v>
      </c>
      <c r="AU357" s="17" t="s">
        <v>83</v>
      </c>
    </row>
    <row r="358" spans="1:51" s="14" customFormat="1" ht="12">
      <c r="A358" s="14"/>
      <c r="B358" s="235"/>
      <c r="C358" s="236"/>
      <c r="D358" s="218" t="s">
        <v>146</v>
      </c>
      <c r="E358" s="237" t="s">
        <v>19</v>
      </c>
      <c r="F358" s="238" t="s">
        <v>534</v>
      </c>
      <c r="G358" s="236"/>
      <c r="H358" s="239">
        <v>164.73899999999998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146</v>
      </c>
      <c r="AU358" s="245" t="s">
        <v>83</v>
      </c>
      <c r="AV358" s="14" t="s">
        <v>83</v>
      </c>
      <c r="AW358" s="14" t="s">
        <v>35</v>
      </c>
      <c r="AX358" s="14" t="s">
        <v>80</v>
      </c>
      <c r="AY358" s="245" t="s">
        <v>133</v>
      </c>
    </row>
    <row r="359" spans="1:65" s="2" customFormat="1" ht="21.75" customHeight="1">
      <c r="A359" s="38"/>
      <c r="B359" s="39"/>
      <c r="C359" s="205" t="s">
        <v>535</v>
      </c>
      <c r="D359" s="205" t="s">
        <v>136</v>
      </c>
      <c r="E359" s="206" t="s">
        <v>536</v>
      </c>
      <c r="F359" s="207" t="s">
        <v>537</v>
      </c>
      <c r="G359" s="208" t="s">
        <v>427</v>
      </c>
      <c r="H359" s="209">
        <v>14</v>
      </c>
      <c r="I359" s="210"/>
      <c r="J359" s="211">
        <f>ROUND(I359*H359,2)</f>
        <v>0</v>
      </c>
      <c r="K359" s="207" t="s">
        <v>139</v>
      </c>
      <c r="L359" s="44"/>
      <c r="M359" s="212" t="s">
        <v>19</v>
      </c>
      <c r="N359" s="213" t="s">
        <v>43</v>
      </c>
      <c r="O359" s="84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16" t="s">
        <v>140</v>
      </c>
      <c r="AT359" s="216" t="s">
        <v>136</v>
      </c>
      <c r="AU359" s="216" t="s">
        <v>83</v>
      </c>
      <c r="AY359" s="17" t="s">
        <v>133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7" t="s">
        <v>80</v>
      </c>
      <c r="BK359" s="217">
        <f>ROUND(I359*H359,2)</f>
        <v>0</v>
      </c>
      <c r="BL359" s="17" t="s">
        <v>140</v>
      </c>
      <c r="BM359" s="216" t="s">
        <v>538</v>
      </c>
    </row>
    <row r="360" spans="1:47" s="2" customFormat="1" ht="12">
      <c r="A360" s="38"/>
      <c r="B360" s="39"/>
      <c r="C360" s="40"/>
      <c r="D360" s="218" t="s">
        <v>142</v>
      </c>
      <c r="E360" s="40"/>
      <c r="F360" s="219" t="s">
        <v>539</v>
      </c>
      <c r="G360" s="40"/>
      <c r="H360" s="40"/>
      <c r="I360" s="220"/>
      <c r="J360" s="40"/>
      <c r="K360" s="40"/>
      <c r="L360" s="44"/>
      <c r="M360" s="221"/>
      <c r="N360" s="222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142</v>
      </c>
      <c r="AU360" s="17" t="s">
        <v>83</v>
      </c>
    </row>
    <row r="361" spans="1:47" s="2" customFormat="1" ht="12">
      <c r="A361" s="38"/>
      <c r="B361" s="39"/>
      <c r="C361" s="40"/>
      <c r="D361" s="223" t="s">
        <v>144</v>
      </c>
      <c r="E361" s="40"/>
      <c r="F361" s="224" t="s">
        <v>540</v>
      </c>
      <c r="G361" s="40"/>
      <c r="H361" s="40"/>
      <c r="I361" s="220"/>
      <c r="J361" s="40"/>
      <c r="K361" s="40"/>
      <c r="L361" s="44"/>
      <c r="M361" s="221"/>
      <c r="N361" s="222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144</v>
      </c>
      <c r="AU361" s="17" t="s">
        <v>83</v>
      </c>
    </row>
    <row r="362" spans="1:65" s="2" customFormat="1" ht="24.15" customHeight="1">
      <c r="A362" s="38"/>
      <c r="B362" s="39"/>
      <c r="C362" s="205" t="s">
        <v>541</v>
      </c>
      <c r="D362" s="205" t="s">
        <v>136</v>
      </c>
      <c r="E362" s="206" t="s">
        <v>542</v>
      </c>
      <c r="F362" s="207" t="s">
        <v>543</v>
      </c>
      <c r="G362" s="208" t="s">
        <v>427</v>
      </c>
      <c r="H362" s="209">
        <v>840</v>
      </c>
      <c r="I362" s="210"/>
      <c r="J362" s="211">
        <f>ROUND(I362*H362,2)</f>
        <v>0</v>
      </c>
      <c r="K362" s="207" t="s">
        <v>139</v>
      </c>
      <c r="L362" s="44"/>
      <c r="M362" s="212" t="s">
        <v>19</v>
      </c>
      <c r="N362" s="213" t="s">
        <v>43</v>
      </c>
      <c r="O362" s="84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16" t="s">
        <v>140</v>
      </c>
      <c r="AT362" s="216" t="s">
        <v>136</v>
      </c>
      <c r="AU362" s="216" t="s">
        <v>83</v>
      </c>
      <c r="AY362" s="17" t="s">
        <v>133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7" t="s">
        <v>80</v>
      </c>
      <c r="BK362" s="217">
        <f>ROUND(I362*H362,2)</f>
        <v>0</v>
      </c>
      <c r="BL362" s="17" t="s">
        <v>140</v>
      </c>
      <c r="BM362" s="216" t="s">
        <v>544</v>
      </c>
    </row>
    <row r="363" spans="1:47" s="2" customFormat="1" ht="12">
      <c r="A363" s="38"/>
      <c r="B363" s="39"/>
      <c r="C363" s="40"/>
      <c r="D363" s="218" t="s">
        <v>142</v>
      </c>
      <c r="E363" s="40"/>
      <c r="F363" s="219" t="s">
        <v>545</v>
      </c>
      <c r="G363" s="40"/>
      <c r="H363" s="40"/>
      <c r="I363" s="220"/>
      <c r="J363" s="40"/>
      <c r="K363" s="40"/>
      <c r="L363" s="44"/>
      <c r="M363" s="221"/>
      <c r="N363" s="222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142</v>
      </c>
      <c r="AU363" s="17" t="s">
        <v>83</v>
      </c>
    </row>
    <row r="364" spans="1:47" s="2" customFormat="1" ht="12">
      <c r="A364" s="38"/>
      <c r="B364" s="39"/>
      <c r="C364" s="40"/>
      <c r="D364" s="223" t="s">
        <v>144</v>
      </c>
      <c r="E364" s="40"/>
      <c r="F364" s="224" t="s">
        <v>546</v>
      </c>
      <c r="G364" s="40"/>
      <c r="H364" s="40"/>
      <c r="I364" s="220"/>
      <c r="J364" s="40"/>
      <c r="K364" s="40"/>
      <c r="L364" s="44"/>
      <c r="M364" s="221"/>
      <c r="N364" s="222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144</v>
      </c>
      <c r="AU364" s="17" t="s">
        <v>83</v>
      </c>
    </row>
    <row r="365" spans="1:51" s="14" customFormat="1" ht="12">
      <c r="A365" s="14"/>
      <c r="B365" s="235"/>
      <c r="C365" s="236"/>
      <c r="D365" s="218" t="s">
        <v>146</v>
      </c>
      <c r="E365" s="236"/>
      <c r="F365" s="238" t="s">
        <v>547</v>
      </c>
      <c r="G365" s="236"/>
      <c r="H365" s="239">
        <v>840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5" t="s">
        <v>146</v>
      </c>
      <c r="AU365" s="245" t="s">
        <v>83</v>
      </c>
      <c r="AV365" s="14" t="s">
        <v>83</v>
      </c>
      <c r="AW365" s="14" t="s">
        <v>4</v>
      </c>
      <c r="AX365" s="14" t="s">
        <v>80</v>
      </c>
      <c r="AY365" s="245" t="s">
        <v>133</v>
      </c>
    </row>
    <row r="366" spans="1:65" s="2" customFormat="1" ht="24.15" customHeight="1">
      <c r="A366" s="38"/>
      <c r="B366" s="39"/>
      <c r="C366" s="205" t="s">
        <v>548</v>
      </c>
      <c r="D366" s="205" t="s">
        <v>136</v>
      </c>
      <c r="E366" s="206" t="s">
        <v>549</v>
      </c>
      <c r="F366" s="207" t="s">
        <v>550</v>
      </c>
      <c r="G366" s="208" t="s">
        <v>209</v>
      </c>
      <c r="H366" s="209">
        <v>164.739</v>
      </c>
      <c r="I366" s="210"/>
      <c r="J366" s="211">
        <f>ROUND(I366*H366,2)</f>
        <v>0</v>
      </c>
      <c r="K366" s="207" t="s">
        <v>139</v>
      </c>
      <c r="L366" s="44"/>
      <c r="M366" s="212" t="s">
        <v>19</v>
      </c>
      <c r="N366" s="213" t="s">
        <v>43</v>
      </c>
      <c r="O366" s="84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16" t="s">
        <v>140</v>
      </c>
      <c r="AT366" s="216" t="s">
        <v>136</v>
      </c>
      <c r="AU366" s="216" t="s">
        <v>83</v>
      </c>
      <c r="AY366" s="17" t="s">
        <v>133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7" t="s">
        <v>80</v>
      </c>
      <c r="BK366" s="217">
        <f>ROUND(I366*H366,2)</f>
        <v>0</v>
      </c>
      <c r="BL366" s="17" t="s">
        <v>140</v>
      </c>
      <c r="BM366" s="216" t="s">
        <v>551</v>
      </c>
    </row>
    <row r="367" spans="1:47" s="2" customFormat="1" ht="12">
      <c r="A367" s="38"/>
      <c r="B367" s="39"/>
      <c r="C367" s="40"/>
      <c r="D367" s="218" t="s">
        <v>142</v>
      </c>
      <c r="E367" s="40"/>
      <c r="F367" s="219" t="s">
        <v>552</v>
      </c>
      <c r="G367" s="40"/>
      <c r="H367" s="40"/>
      <c r="I367" s="220"/>
      <c r="J367" s="40"/>
      <c r="K367" s="40"/>
      <c r="L367" s="44"/>
      <c r="M367" s="221"/>
      <c r="N367" s="222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142</v>
      </c>
      <c r="AU367" s="17" t="s">
        <v>83</v>
      </c>
    </row>
    <row r="368" spans="1:47" s="2" customFormat="1" ht="12">
      <c r="A368" s="38"/>
      <c r="B368" s="39"/>
      <c r="C368" s="40"/>
      <c r="D368" s="223" t="s">
        <v>144</v>
      </c>
      <c r="E368" s="40"/>
      <c r="F368" s="224" t="s">
        <v>553</v>
      </c>
      <c r="G368" s="40"/>
      <c r="H368" s="40"/>
      <c r="I368" s="220"/>
      <c r="J368" s="40"/>
      <c r="K368" s="40"/>
      <c r="L368" s="44"/>
      <c r="M368" s="221"/>
      <c r="N368" s="222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144</v>
      </c>
      <c r="AU368" s="17" t="s">
        <v>83</v>
      </c>
    </row>
    <row r="369" spans="1:51" s="14" customFormat="1" ht="12">
      <c r="A369" s="14"/>
      <c r="B369" s="235"/>
      <c r="C369" s="236"/>
      <c r="D369" s="218" t="s">
        <v>146</v>
      </c>
      <c r="E369" s="237" t="s">
        <v>19</v>
      </c>
      <c r="F369" s="238" t="s">
        <v>554</v>
      </c>
      <c r="G369" s="236"/>
      <c r="H369" s="239">
        <v>164.739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146</v>
      </c>
      <c r="AU369" s="245" t="s">
        <v>83</v>
      </c>
      <c r="AV369" s="14" t="s">
        <v>83</v>
      </c>
      <c r="AW369" s="14" t="s">
        <v>35</v>
      </c>
      <c r="AX369" s="14" t="s">
        <v>72</v>
      </c>
      <c r="AY369" s="245" t="s">
        <v>133</v>
      </c>
    </row>
    <row r="370" spans="1:65" s="2" customFormat="1" ht="24.15" customHeight="1">
      <c r="A370" s="38"/>
      <c r="B370" s="39"/>
      <c r="C370" s="205" t="s">
        <v>555</v>
      </c>
      <c r="D370" s="205" t="s">
        <v>136</v>
      </c>
      <c r="E370" s="206" t="s">
        <v>556</v>
      </c>
      <c r="F370" s="207" t="s">
        <v>557</v>
      </c>
      <c r="G370" s="208" t="s">
        <v>209</v>
      </c>
      <c r="H370" s="209">
        <v>823.695</v>
      </c>
      <c r="I370" s="210"/>
      <c r="J370" s="211">
        <f>ROUND(I370*H370,2)</f>
        <v>0</v>
      </c>
      <c r="K370" s="207" t="s">
        <v>139</v>
      </c>
      <c r="L370" s="44"/>
      <c r="M370" s="212" t="s">
        <v>19</v>
      </c>
      <c r="N370" s="213" t="s">
        <v>43</v>
      </c>
      <c r="O370" s="84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6" t="s">
        <v>140</v>
      </c>
      <c r="AT370" s="216" t="s">
        <v>136</v>
      </c>
      <c r="AU370" s="216" t="s">
        <v>83</v>
      </c>
      <c r="AY370" s="17" t="s">
        <v>133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7" t="s">
        <v>80</v>
      </c>
      <c r="BK370" s="217">
        <f>ROUND(I370*H370,2)</f>
        <v>0</v>
      </c>
      <c r="BL370" s="17" t="s">
        <v>140</v>
      </c>
      <c r="BM370" s="216" t="s">
        <v>558</v>
      </c>
    </row>
    <row r="371" spans="1:47" s="2" customFormat="1" ht="12">
      <c r="A371" s="38"/>
      <c r="B371" s="39"/>
      <c r="C371" s="40"/>
      <c r="D371" s="218" t="s">
        <v>142</v>
      </c>
      <c r="E371" s="40"/>
      <c r="F371" s="219" t="s">
        <v>559</v>
      </c>
      <c r="G371" s="40"/>
      <c r="H371" s="40"/>
      <c r="I371" s="220"/>
      <c r="J371" s="40"/>
      <c r="K371" s="40"/>
      <c r="L371" s="44"/>
      <c r="M371" s="221"/>
      <c r="N371" s="222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142</v>
      </c>
      <c r="AU371" s="17" t="s">
        <v>83</v>
      </c>
    </row>
    <row r="372" spans="1:47" s="2" customFormat="1" ht="12">
      <c r="A372" s="38"/>
      <c r="B372" s="39"/>
      <c r="C372" s="40"/>
      <c r="D372" s="223" t="s">
        <v>144</v>
      </c>
      <c r="E372" s="40"/>
      <c r="F372" s="224" t="s">
        <v>560</v>
      </c>
      <c r="G372" s="40"/>
      <c r="H372" s="40"/>
      <c r="I372" s="220"/>
      <c r="J372" s="40"/>
      <c r="K372" s="40"/>
      <c r="L372" s="44"/>
      <c r="M372" s="221"/>
      <c r="N372" s="222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144</v>
      </c>
      <c r="AU372" s="17" t="s">
        <v>83</v>
      </c>
    </row>
    <row r="373" spans="1:51" s="14" customFormat="1" ht="12">
      <c r="A373" s="14"/>
      <c r="B373" s="235"/>
      <c r="C373" s="236"/>
      <c r="D373" s="218" t="s">
        <v>146</v>
      </c>
      <c r="E373" s="236"/>
      <c r="F373" s="238" t="s">
        <v>561</v>
      </c>
      <c r="G373" s="236"/>
      <c r="H373" s="239">
        <v>823.695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146</v>
      </c>
      <c r="AU373" s="245" t="s">
        <v>83</v>
      </c>
      <c r="AV373" s="14" t="s">
        <v>83</v>
      </c>
      <c r="AW373" s="14" t="s">
        <v>4</v>
      </c>
      <c r="AX373" s="14" t="s">
        <v>80</v>
      </c>
      <c r="AY373" s="245" t="s">
        <v>133</v>
      </c>
    </row>
    <row r="374" spans="1:65" s="2" customFormat="1" ht="37.8" customHeight="1">
      <c r="A374" s="38"/>
      <c r="B374" s="39"/>
      <c r="C374" s="205" t="s">
        <v>562</v>
      </c>
      <c r="D374" s="205" t="s">
        <v>136</v>
      </c>
      <c r="E374" s="206" t="s">
        <v>563</v>
      </c>
      <c r="F374" s="207" t="s">
        <v>564</v>
      </c>
      <c r="G374" s="208" t="s">
        <v>209</v>
      </c>
      <c r="H374" s="209">
        <v>4.985</v>
      </c>
      <c r="I374" s="210"/>
      <c r="J374" s="211">
        <f>ROUND(I374*H374,2)</f>
        <v>0</v>
      </c>
      <c r="K374" s="207" t="s">
        <v>139</v>
      </c>
      <c r="L374" s="44"/>
      <c r="M374" s="212" t="s">
        <v>19</v>
      </c>
      <c r="N374" s="213" t="s">
        <v>43</v>
      </c>
      <c r="O374" s="84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16" t="s">
        <v>140</v>
      </c>
      <c r="AT374" s="216" t="s">
        <v>136</v>
      </c>
      <c r="AU374" s="216" t="s">
        <v>83</v>
      </c>
      <c r="AY374" s="17" t="s">
        <v>133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7" t="s">
        <v>80</v>
      </c>
      <c r="BK374" s="217">
        <f>ROUND(I374*H374,2)</f>
        <v>0</v>
      </c>
      <c r="BL374" s="17" t="s">
        <v>140</v>
      </c>
      <c r="BM374" s="216" t="s">
        <v>565</v>
      </c>
    </row>
    <row r="375" spans="1:47" s="2" customFormat="1" ht="12">
      <c r="A375" s="38"/>
      <c r="B375" s="39"/>
      <c r="C375" s="40"/>
      <c r="D375" s="218" t="s">
        <v>142</v>
      </c>
      <c r="E375" s="40"/>
      <c r="F375" s="219" t="s">
        <v>566</v>
      </c>
      <c r="G375" s="40"/>
      <c r="H375" s="40"/>
      <c r="I375" s="220"/>
      <c r="J375" s="40"/>
      <c r="K375" s="40"/>
      <c r="L375" s="44"/>
      <c r="M375" s="221"/>
      <c r="N375" s="222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142</v>
      </c>
      <c r="AU375" s="17" t="s">
        <v>83</v>
      </c>
    </row>
    <row r="376" spans="1:47" s="2" customFormat="1" ht="12">
      <c r="A376" s="38"/>
      <c r="B376" s="39"/>
      <c r="C376" s="40"/>
      <c r="D376" s="223" t="s">
        <v>144</v>
      </c>
      <c r="E376" s="40"/>
      <c r="F376" s="224" t="s">
        <v>567</v>
      </c>
      <c r="G376" s="40"/>
      <c r="H376" s="40"/>
      <c r="I376" s="220"/>
      <c r="J376" s="40"/>
      <c r="K376" s="40"/>
      <c r="L376" s="44"/>
      <c r="M376" s="221"/>
      <c r="N376" s="222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144</v>
      </c>
      <c r="AU376" s="17" t="s">
        <v>83</v>
      </c>
    </row>
    <row r="377" spans="1:51" s="14" customFormat="1" ht="12">
      <c r="A377" s="14"/>
      <c r="B377" s="235"/>
      <c r="C377" s="236"/>
      <c r="D377" s="218" t="s">
        <v>146</v>
      </c>
      <c r="E377" s="237" t="s">
        <v>19</v>
      </c>
      <c r="F377" s="238" t="s">
        <v>568</v>
      </c>
      <c r="G377" s="236"/>
      <c r="H377" s="239">
        <v>4.985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146</v>
      </c>
      <c r="AU377" s="245" t="s">
        <v>83</v>
      </c>
      <c r="AV377" s="14" t="s">
        <v>83</v>
      </c>
      <c r="AW377" s="14" t="s">
        <v>35</v>
      </c>
      <c r="AX377" s="14" t="s">
        <v>72</v>
      </c>
      <c r="AY377" s="245" t="s">
        <v>133</v>
      </c>
    </row>
    <row r="378" spans="1:65" s="2" customFormat="1" ht="33" customHeight="1">
      <c r="A378" s="38"/>
      <c r="B378" s="39"/>
      <c r="C378" s="205" t="s">
        <v>569</v>
      </c>
      <c r="D378" s="205" t="s">
        <v>136</v>
      </c>
      <c r="E378" s="206" t="s">
        <v>570</v>
      </c>
      <c r="F378" s="207" t="s">
        <v>571</v>
      </c>
      <c r="G378" s="208" t="s">
        <v>209</v>
      </c>
      <c r="H378" s="209">
        <v>143.615</v>
      </c>
      <c r="I378" s="210"/>
      <c r="J378" s="211">
        <f>ROUND(I378*H378,2)</f>
        <v>0</v>
      </c>
      <c r="K378" s="207" t="s">
        <v>139</v>
      </c>
      <c r="L378" s="44"/>
      <c r="M378" s="212" t="s">
        <v>19</v>
      </c>
      <c r="N378" s="213" t="s">
        <v>43</v>
      </c>
      <c r="O378" s="84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16" t="s">
        <v>140</v>
      </c>
      <c r="AT378" s="216" t="s">
        <v>136</v>
      </c>
      <c r="AU378" s="216" t="s">
        <v>83</v>
      </c>
      <c r="AY378" s="17" t="s">
        <v>133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7" t="s">
        <v>80</v>
      </c>
      <c r="BK378" s="217">
        <f>ROUND(I378*H378,2)</f>
        <v>0</v>
      </c>
      <c r="BL378" s="17" t="s">
        <v>140</v>
      </c>
      <c r="BM378" s="216" t="s">
        <v>572</v>
      </c>
    </row>
    <row r="379" spans="1:47" s="2" customFormat="1" ht="12">
      <c r="A379" s="38"/>
      <c r="B379" s="39"/>
      <c r="C379" s="40"/>
      <c r="D379" s="218" t="s">
        <v>142</v>
      </c>
      <c r="E379" s="40"/>
      <c r="F379" s="219" t="s">
        <v>573</v>
      </c>
      <c r="G379" s="40"/>
      <c r="H379" s="40"/>
      <c r="I379" s="220"/>
      <c r="J379" s="40"/>
      <c r="K379" s="40"/>
      <c r="L379" s="44"/>
      <c r="M379" s="221"/>
      <c r="N379" s="222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142</v>
      </c>
      <c r="AU379" s="17" t="s">
        <v>83</v>
      </c>
    </row>
    <row r="380" spans="1:47" s="2" customFormat="1" ht="12">
      <c r="A380" s="38"/>
      <c r="B380" s="39"/>
      <c r="C380" s="40"/>
      <c r="D380" s="223" t="s">
        <v>144</v>
      </c>
      <c r="E380" s="40"/>
      <c r="F380" s="224" t="s">
        <v>574</v>
      </c>
      <c r="G380" s="40"/>
      <c r="H380" s="40"/>
      <c r="I380" s="220"/>
      <c r="J380" s="40"/>
      <c r="K380" s="40"/>
      <c r="L380" s="44"/>
      <c r="M380" s="221"/>
      <c r="N380" s="222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144</v>
      </c>
      <c r="AU380" s="17" t="s">
        <v>83</v>
      </c>
    </row>
    <row r="381" spans="1:51" s="14" customFormat="1" ht="12">
      <c r="A381" s="14"/>
      <c r="B381" s="235"/>
      <c r="C381" s="236"/>
      <c r="D381" s="218" t="s">
        <v>146</v>
      </c>
      <c r="E381" s="237" t="s">
        <v>19</v>
      </c>
      <c r="F381" s="238" t="s">
        <v>575</v>
      </c>
      <c r="G381" s="236"/>
      <c r="H381" s="239">
        <v>143.615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146</v>
      </c>
      <c r="AU381" s="245" t="s">
        <v>83</v>
      </c>
      <c r="AV381" s="14" t="s">
        <v>83</v>
      </c>
      <c r="AW381" s="14" t="s">
        <v>35</v>
      </c>
      <c r="AX381" s="14" t="s">
        <v>80</v>
      </c>
      <c r="AY381" s="245" t="s">
        <v>133</v>
      </c>
    </row>
    <row r="382" spans="1:65" s="2" customFormat="1" ht="44.25" customHeight="1">
      <c r="A382" s="38"/>
      <c r="B382" s="39"/>
      <c r="C382" s="205" t="s">
        <v>576</v>
      </c>
      <c r="D382" s="205" t="s">
        <v>136</v>
      </c>
      <c r="E382" s="206" t="s">
        <v>577</v>
      </c>
      <c r="F382" s="207" t="s">
        <v>578</v>
      </c>
      <c r="G382" s="208" t="s">
        <v>209</v>
      </c>
      <c r="H382" s="209">
        <v>4.719</v>
      </c>
      <c r="I382" s="210"/>
      <c r="J382" s="211">
        <f>ROUND(I382*H382,2)</f>
        <v>0</v>
      </c>
      <c r="K382" s="207" t="s">
        <v>139</v>
      </c>
      <c r="L382" s="44"/>
      <c r="M382" s="212" t="s">
        <v>19</v>
      </c>
      <c r="N382" s="213" t="s">
        <v>43</v>
      </c>
      <c r="O382" s="84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16" t="s">
        <v>140</v>
      </c>
      <c r="AT382" s="216" t="s">
        <v>136</v>
      </c>
      <c r="AU382" s="216" t="s">
        <v>83</v>
      </c>
      <c r="AY382" s="17" t="s">
        <v>133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7" t="s">
        <v>80</v>
      </c>
      <c r="BK382" s="217">
        <f>ROUND(I382*H382,2)</f>
        <v>0</v>
      </c>
      <c r="BL382" s="17" t="s">
        <v>140</v>
      </c>
      <c r="BM382" s="216" t="s">
        <v>579</v>
      </c>
    </row>
    <row r="383" spans="1:47" s="2" customFormat="1" ht="12">
      <c r="A383" s="38"/>
      <c r="B383" s="39"/>
      <c r="C383" s="40"/>
      <c r="D383" s="218" t="s">
        <v>142</v>
      </c>
      <c r="E383" s="40"/>
      <c r="F383" s="219" t="s">
        <v>580</v>
      </c>
      <c r="G383" s="40"/>
      <c r="H383" s="40"/>
      <c r="I383" s="220"/>
      <c r="J383" s="40"/>
      <c r="K383" s="40"/>
      <c r="L383" s="44"/>
      <c r="M383" s="221"/>
      <c r="N383" s="222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142</v>
      </c>
      <c r="AU383" s="17" t="s">
        <v>83</v>
      </c>
    </row>
    <row r="384" spans="1:47" s="2" customFormat="1" ht="12">
      <c r="A384" s="38"/>
      <c r="B384" s="39"/>
      <c r="C384" s="40"/>
      <c r="D384" s="223" t="s">
        <v>144</v>
      </c>
      <c r="E384" s="40"/>
      <c r="F384" s="224" t="s">
        <v>581</v>
      </c>
      <c r="G384" s="40"/>
      <c r="H384" s="40"/>
      <c r="I384" s="220"/>
      <c r="J384" s="40"/>
      <c r="K384" s="40"/>
      <c r="L384" s="44"/>
      <c r="M384" s="221"/>
      <c r="N384" s="222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144</v>
      </c>
      <c r="AU384" s="17" t="s">
        <v>83</v>
      </c>
    </row>
    <row r="385" spans="1:51" s="14" customFormat="1" ht="12">
      <c r="A385" s="14"/>
      <c r="B385" s="235"/>
      <c r="C385" s="236"/>
      <c r="D385" s="218" t="s">
        <v>146</v>
      </c>
      <c r="E385" s="237" t="s">
        <v>19</v>
      </c>
      <c r="F385" s="238" t="s">
        <v>582</v>
      </c>
      <c r="G385" s="236"/>
      <c r="H385" s="239">
        <v>4.718999999999994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146</v>
      </c>
      <c r="AU385" s="245" t="s">
        <v>83</v>
      </c>
      <c r="AV385" s="14" t="s">
        <v>83</v>
      </c>
      <c r="AW385" s="14" t="s">
        <v>35</v>
      </c>
      <c r="AX385" s="14" t="s">
        <v>72</v>
      </c>
      <c r="AY385" s="245" t="s">
        <v>133</v>
      </c>
    </row>
    <row r="386" spans="1:65" s="2" customFormat="1" ht="44.25" customHeight="1">
      <c r="A386" s="38"/>
      <c r="B386" s="39"/>
      <c r="C386" s="205" t="s">
        <v>583</v>
      </c>
      <c r="D386" s="205" t="s">
        <v>136</v>
      </c>
      <c r="E386" s="206" t="s">
        <v>584</v>
      </c>
      <c r="F386" s="207" t="s">
        <v>211</v>
      </c>
      <c r="G386" s="208" t="s">
        <v>209</v>
      </c>
      <c r="H386" s="209">
        <v>11.42</v>
      </c>
      <c r="I386" s="210"/>
      <c r="J386" s="211">
        <f>ROUND(I386*H386,2)</f>
        <v>0</v>
      </c>
      <c r="K386" s="207" t="s">
        <v>139</v>
      </c>
      <c r="L386" s="44"/>
      <c r="M386" s="212" t="s">
        <v>19</v>
      </c>
      <c r="N386" s="213" t="s">
        <v>43</v>
      </c>
      <c r="O386" s="84"/>
      <c r="P386" s="214">
        <f>O386*H386</f>
        <v>0</v>
      </c>
      <c r="Q386" s="214">
        <v>0</v>
      </c>
      <c r="R386" s="214">
        <f>Q386*H386</f>
        <v>0</v>
      </c>
      <c r="S386" s="214">
        <v>0</v>
      </c>
      <c r="T386" s="215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16" t="s">
        <v>140</v>
      </c>
      <c r="AT386" s="216" t="s">
        <v>136</v>
      </c>
      <c r="AU386" s="216" t="s">
        <v>83</v>
      </c>
      <c r="AY386" s="17" t="s">
        <v>133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7" t="s">
        <v>80</v>
      </c>
      <c r="BK386" s="217">
        <f>ROUND(I386*H386,2)</f>
        <v>0</v>
      </c>
      <c r="BL386" s="17" t="s">
        <v>140</v>
      </c>
      <c r="BM386" s="216" t="s">
        <v>585</v>
      </c>
    </row>
    <row r="387" spans="1:47" s="2" customFormat="1" ht="12">
      <c r="A387" s="38"/>
      <c r="B387" s="39"/>
      <c r="C387" s="40"/>
      <c r="D387" s="218" t="s">
        <v>142</v>
      </c>
      <c r="E387" s="40"/>
      <c r="F387" s="219" t="s">
        <v>211</v>
      </c>
      <c r="G387" s="40"/>
      <c r="H387" s="40"/>
      <c r="I387" s="220"/>
      <c r="J387" s="40"/>
      <c r="K387" s="40"/>
      <c r="L387" s="44"/>
      <c r="M387" s="221"/>
      <c r="N387" s="222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142</v>
      </c>
      <c r="AU387" s="17" t="s">
        <v>83</v>
      </c>
    </row>
    <row r="388" spans="1:47" s="2" customFormat="1" ht="12">
      <c r="A388" s="38"/>
      <c r="B388" s="39"/>
      <c r="C388" s="40"/>
      <c r="D388" s="223" t="s">
        <v>144</v>
      </c>
      <c r="E388" s="40"/>
      <c r="F388" s="224" t="s">
        <v>586</v>
      </c>
      <c r="G388" s="40"/>
      <c r="H388" s="40"/>
      <c r="I388" s="220"/>
      <c r="J388" s="40"/>
      <c r="K388" s="40"/>
      <c r="L388" s="44"/>
      <c r="M388" s="221"/>
      <c r="N388" s="222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144</v>
      </c>
      <c r="AU388" s="17" t="s">
        <v>83</v>
      </c>
    </row>
    <row r="389" spans="1:51" s="14" customFormat="1" ht="12">
      <c r="A389" s="14"/>
      <c r="B389" s="235"/>
      <c r="C389" s="236"/>
      <c r="D389" s="218" t="s">
        <v>146</v>
      </c>
      <c r="E389" s="237" t="s">
        <v>19</v>
      </c>
      <c r="F389" s="238" t="s">
        <v>587</v>
      </c>
      <c r="G389" s="236"/>
      <c r="H389" s="239">
        <v>11.42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5" t="s">
        <v>146</v>
      </c>
      <c r="AU389" s="245" t="s">
        <v>83</v>
      </c>
      <c r="AV389" s="14" t="s">
        <v>83</v>
      </c>
      <c r="AW389" s="14" t="s">
        <v>35</v>
      </c>
      <c r="AX389" s="14" t="s">
        <v>72</v>
      </c>
      <c r="AY389" s="245" t="s">
        <v>133</v>
      </c>
    </row>
    <row r="390" spans="1:63" s="12" customFormat="1" ht="22.8" customHeight="1">
      <c r="A390" s="12"/>
      <c r="B390" s="189"/>
      <c r="C390" s="190"/>
      <c r="D390" s="191" t="s">
        <v>71</v>
      </c>
      <c r="E390" s="203" t="s">
        <v>588</v>
      </c>
      <c r="F390" s="203" t="s">
        <v>589</v>
      </c>
      <c r="G390" s="190"/>
      <c r="H390" s="190"/>
      <c r="I390" s="193"/>
      <c r="J390" s="204">
        <f>BK390</f>
        <v>0</v>
      </c>
      <c r="K390" s="190"/>
      <c r="L390" s="195"/>
      <c r="M390" s="196"/>
      <c r="N390" s="197"/>
      <c r="O390" s="197"/>
      <c r="P390" s="198">
        <f>SUM(P391:P403)</f>
        <v>0</v>
      </c>
      <c r="Q390" s="197"/>
      <c r="R390" s="198">
        <f>SUM(R391:R403)</f>
        <v>0</v>
      </c>
      <c r="S390" s="197"/>
      <c r="T390" s="199">
        <f>SUM(T391:T403)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00" t="s">
        <v>80</v>
      </c>
      <c r="AT390" s="201" t="s">
        <v>71</v>
      </c>
      <c r="AU390" s="201" t="s">
        <v>80</v>
      </c>
      <c r="AY390" s="200" t="s">
        <v>133</v>
      </c>
      <c r="BK390" s="202">
        <f>SUM(BK391:BK403)</f>
        <v>0</v>
      </c>
    </row>
    <row r="391" spans="1:65" s="2" customFormat="1" ht="16.5" customHeight="1">
      <c r="A391" s="38"/>
      <c r="B391" s="39"/>
      <c r="C391" s="205" t="s">
        <v>590</v>
      </c>
      <c r="D391" s="205" t="s">
        <v>136</v>
      </c>
      <c r="E391" s="206" t="s">
        <v>591</v>
      </c>
      <c r="F391" s="207" t="s">
        <v>592</v>
      </c>
      <c r="G391" s="208" t="s">
        <v>209</v>
      </c>
      <c r="H391" s="209">
        <v>28.713</v>
      </c>
      <c r="I391" s="210"/>
      <c r="J391" s="211">
        <f>ROUND(I391*H391,2)</f>
        <v>0</v>
      </c>
      <c r="K391" s="207" t="s">
        <v>139</v>
      </c>
      <c r="L391" s="44"/>
      <c r="M391" s="212" t="s">
        <v>19</v>
      </c>
      <c r="N391" s="213" t="s">
        <v>43</v>
      </c>
      <c r="O391" s="84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16" t="s">
        <v>140</v>
      </c>
      <c r="AT391" s="216" t="s">
        <v>136</v>
      </c>
      <c r="AU391" s="216" t="s">
        <v>83</v>
      </c>
      <c r="AY391" s="17" t="s">
        <v>133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7" t="s">
        <v>80</v>
      </c>
      <c r="BK391" s="217">
        <f>ROUND(I391*H391,2)</f>
        <v>0</v>
      </c>
      <c r="BL391" s="17" t="s">
        <v>140</v>
      </c>
      <c r="BM391" s="216" t="s">
        <v>593</v>
      </c>
    </row>
    <row r="392" spans="1:47" s="2" customFormat="1" ht="12">
      <c r="A392" s="38"/>
      <c r="B392" s="39"/>
      <c r="C392" s="40"/>
      <c r="D392" s="218" t="s">
        <v>142</v>
      </c>
      <c r="E392" s="40"/>
      <c r="F392" s="219" t="s">
        <v>594</v>
      </c>
      <c r="G392" s="40"/>
      <c r="H392" s="40"/>
      <c r="I392" s="220"/>
      <c r="J392" s="40"/>
      <c r="K392" s="40"/>
      <c r="L392" s="44"/>
      <c r="M392" s="221"/>
      <c r="N392" s="222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142</v>
      </c>
      <c r="AU392" s="17" t="s">
        <v>83</v>
      </c>
    </row>
    <row r="393" spans="1:47" s="2" customFormat="1" ht="12">
      <c r="A393" s="38"/>
      <c r="B393" s="39"/>
      <c r="C393" s="40"/>
      <c r="D393" s="223" t="s">
        <v>144</v>
      </c>
      <c r="E393" s="40"/>
      <c r="F393" s="224" t="s">
        <v>595</v>
      </c>
      <c r="G393" s="40"/>
      <c r="H393" s="40"/>
      <c r="I393" s="220"/>
      <c r="J393" s="40"/>
      <c r="K393" s="40"/>
      <c r="L393" s="44"/>
      <c r="M393" s="221"/>
      <c r="N393" s="222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144</v>
      </c>
      <c r="AU393" s="17" t="s">
        <v>83</v>
      </c>
    </row>
    <row r="394" spans="1:51" s="14" customFormat="1" ht="12">
      <c r="A394" s="14"/>
      <c r="B394" s="235"/>
      <c r="C394" s="236"/>
      <c r="D394" s="218" t="s">
        <v>146</v>
      </c>
      <c r="E394" s="237" t="s">
        <v>19</v>
      </c>
      <c r="F394" s="238" t="s">
        <v>596</v>
      </c>
      <c r="G394" s="236"/>
      <c r="H394" s="239">
        <v>28.713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146</v>
      </c>
      <c r="AU394" s="245" t="s">
        <v>83</v>
      </c>
      <c r="AV394" s="14" t="s">
        <v>83</v>
      </c>
      <c r="AW394" s="14" t="s">
        <v>35</v>
      </c>
      <c r="AX394" s="14" t="s">
        <v>72</v>
      </c>
      <c r="AY394" s="245" t="s">
        <v>133</v>
      </c>
    </row>
    <row r="395" spans="1:65" s="2" customFormat="1" ht="24.15" customHeight="1">
      <c r="A395" s="38"/>
      <c r="B395" s="39"/>
      <c r="C395" s="205" t="s">
        <v>597</v>
      </c>
      <c r="D395" s="205" t="s">
        <v>136</v>
      </c>
      <c r="E395" s="206" t="s">
        <v>598</v>
      </c>
      <c r="F395" s="207" t="s">
        <v>599</v>
      </c>
      <c r="G395" s="208" t="s">
        <v>209</v>
      </c>
      <c r="H395" s="209">
        <v>166.061</v>
      </c>
      <c r="I395" s="210"/>
      <c r="J395" s="211">
        <f>ROUND(I395*H395,2)</f>
        <v>0</v>
      </c>
      <c r="K395" s="207" t="s">
        <v>139</v>
      </c>
      <c r="L395" s="44"/>
      <c r="M395" s="212" t="s">
        <v>19</v>
      </c>
      <c r="N395" s="213" t="s">
        <v>43</v>
      </c>
      <c r="O395" s="84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16" t="s">
        <v>140</v>
      </c>
      <c r="AT395" s="216" t="s">
        <v>136</v>
      </c>
      <c r="AU395" s="216" t="s">
        <v>83</v>
      </c>
      <c r="AY395" s="17" t="s">
        <v>133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7" t="s">
        <v>80</v>
      </c>
      <c r="BK395" s="217">
        <f>ROUND(I395*H395,2)</f>
        <v>0</v>
      </c>
      <c r="BL395" s="17" t="s">
        <v>140</v>
      </c>
      <c r="BM395" s="216" t="s">
        <v>600</v>
      </c>
    </row>
    <row r="396" spans="1:47" s="2" customFormat="1" ht="12">
      <c r="A396" s="38"/>
      <c r="B396" s="39"/>
      <c r="C396" s="40"/>
      <c r="D396" s="218" t="s">
        <v>142</v>
      </c>
      <c r="E396" s="40"/>
      <c r="F396" s="219" t="s">
        <v>601</v>
      </c>
      <c r="G396" s="40"/>
      <c r="H396" s="40"/>
      <c r="I396" s="220"/>
      <c r="J396" s="40"/>
      <c r="K396" s="40"/>
      <c r="L396" s="44"/>
      <c r="M396" s="221"/>
      <c r="N396" s="222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142</v>
      </c>
      <c r="AU396" s="17" t="s">
        <v>83</v>
      </c>
    </row>
    <row r="397" spans="1:47" s="2" customFormat="1" ht="12">
      <c r="A397" s="38"/>
      <c r="B397" s="39"/>
      <c r="C397" s="40"/>
      <c r="D397" s="223" t="s">
        <v>144</v>
      </c>
      <c r="E397" s="40"/>
      <c r="F397" s="224" t="s">
        <v>602</v>
      </c>
      <c r="G397" s="40"/>
      <c r="H397" s="40"/>
      <c r="I397" s="220"/>
      <c r="J397" s="40"/>
      <c r="K397" s="40"/>
      <c r="L397" s="44"/>
      <c r="M397" s="221"/>
      <c r="N397" s="222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144</v>
      </c>
      <c r="AU397" s="17" t="s">
        <v>83</v>
      </c>
    </row>
    <row r="398" spans="1:47" s="2" customFormat="1" ht="12">
      <c r="A398" s="38"/>
      <c r="B398" s="39"/>
      <c r="C398" s="40"/>
      <c r="D398" s="218" t="s">
        <v>263</v>
      </c>
      <c r="E398" s="40"/>
      <c r="F398" s="246" t="s">
        <v>603</v>
      </c>
      <c r="G398" s="40"/>
      <c r="H398" s="40"/>
      <c r="I398" s="220"/>
      <c r="J398" s="40"/>
      <c r="K398" s="40"/>
      <c r="L398" s="44"/>
      <c r="M398" s="221"/>
      <c r="N398" s="222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263</v>
      </c>
      <c r="AU398" s="17" t="s">
        <v>83</v>
      </c>
    </row>
    <row r="399" spans="1:51" s="14" customFormat="1" ht="12">
      <c r="A399" s="14"/>
      <c r="B399" s="235"/>
      <c r="C399" s="236"/>
      <c r="D399" s="218" t="s">
        <v>146</v>
      </c>
      <c r="E399" s="237" t="s">
        <v>19</v>
      </c>
      <c r="F399" s="238" t="s">
        <v>604</v>
      </c>
      <c r="G399" s="236"/>
      <c r="H399" s="239">
        <v>166.061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146</v>
      </c>
      <c r="AU399" s="245" t="s">
        <v>83</v>
      </c>
      <c r="AV399" s="14" t="s">
        <v>83</v>
      </c>
      <c r="AW399" s="14" t="s">
        <v>35</v>
      </c>
      <c r="AX399" s="14" t="s">
        <v>72</v>
      </c>
      <c r="AY399" s="245" t="s">
        <v>133</v>
      </c>
    </row>
    <row r="400" spans="1:65" s="2" customFormat="1" ht="24.15" customHeight="1">
      <c r="A400" s="38"/>
      <c r="B400" s="39"/>
      <c r="C400" s="205" t="s">
        <v>605</v>
      </c>
      <c r="D400" s="205" t="s">
        <v>136</v>
      </c>
      <c r="E400" s="206" t="s">
        <v>606</v>
      </c>
      <c r="F400" s="207" t="s">
        <v>607</v>
      </c>
      <c r="G400" s="208" t="s">
        <v>209</v>
      </c>
      <c r="H400" s="209">
        <v>130.417</v>
      </c>
      <c r="I400" s="210"/>
      <c r="J400" s="211">
        <f>ROUND(I400*H400,2)</f>
        <v>0</v>
      </c>
      <c r="K400" s="207" t="s">
        <v>139</v>
      </c>
      <c r="L400" s="44"/>
      <c r="M400" s="212" t="s">
        <v>19</v>
      </c>
      <c r="N400" s="213" t="s">
        <v>43</v>
      </c>
      <c r="O400" s="84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16" t="s">
        <v>140</v>
      </c>
      <c r="AT400" s="216" t="s">
        <v>136</v>
      </c>
      <c r="AU400" s="216" t="s">
        <v>83</v>
      </c>
      <c r="AY400" s="17" t="s">
        <v>133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7" t="s">
        <v>80</v>
      </c>
      <c r="BK400" s="217">
        <f>ROUND(I400*H400,2)</f>
        <v>0</v>
      </c>
      <c r="BL400" s="17" t="s">
        <v>140</v>
      </c>
      <c r="BM400" s="216" t="s">
        <v>608</v>
      </c>
    </row>
    <row r="401" spans="1:47" s="2" customFormat="1" ht="12">
      <c r="A401" s="38"/>
      <c r="B401" s="39"/>
      <c r="C401" s="40"/>
      <c r="D401" s="218" t="s">
        <v>142</v>
      </c>
      <c r="E401" s="40"/>
      <c r="F401" s="219" t="s">
        <v>609</v>
      </c>
      <c r="G401" s="40"/>
      <c r="H401" s="40"/>
      <c r="I401" s="220"/>
      <c r="J401" s="40"/>
      <c r="K401" s="40"/>
      <c r="L401" s="44"/>
      <c r="M401" s="221"/>
      <c r="N401" s="222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142</v>
      </c>
      <c r="AU401" s="17" t="s">
        <v>83</v>
      </c>
    </row>
    <row r="402" spans="1:47" s="2" customFormat="1" ht="12">
      <c r="A402" s="38"/>
      <c r="B402" s="39"/>
      <c r="C402" s="40"/>
      <c r="D402" s="223" t="s">
        <v>144</v>
      </c>
      <c r="E402" s="40"/>
      <c r="F402" s="224" t="s">
        <v>610</v>
      </c>
      <c r="G402" s="40"/>
      <c r="H402" s="40"/>
      <c r="I402" s="220"/>
      <c r="J402" s="40"/>
      <c r="K402" s="40"/>
      <c r="L402" s="44"/>
      <c r="M402" s="221"/>
      <c r="N402" s="222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144</v>
      </c>
      <c r="AU402" s="17" t="s">
        <v>83</v>
      </c>
    </row>
    <row r="403" spans="1:51" s="14" customFormat="1" ht="12">
      <c r="A403" s="14"/>
      <c r="B403" s="235"/>
      <c r="C403" s="236"/>
      <c r="D403" s="218" t="s">
        <v>146</v>
      </c>
      <c r="E403" s="237" t="s">
        <v>19</v>
      </c>
      <c r="F403" s="238" t="s">
        <v>611</v>
      </c>
      <c r="G403" s="236"/>
      <c r="H403" s="239">
        <v>130.417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146</v>
      </c>
      <c r="AU403" s="245" t="s">
        <v>83</v>
      </c>
      <c r="AV403" s="14" t="s">
        <v>83</v>
      </c>
      <c r="AW403" s="14" t="s">
        <v>35</v>
      </c>
      <c r="AX403" s="14" t="s">
        <v>72</v>
      </c>
      <c r="AY403" s="245" t="s">
        <v>133</v>
      </c>
    </row>
    <row r="404" spans="1:63" s="12" customFormat="1" ht="25.9" customHeight="1">
      <c r="A404" s="12"/>
      <c r="B404" s="189"/>
      <c r="C404" s="190"/>
      <c r="D404" s="191" t="s">
        <v>71</v>
      </c>
      <c r="E404" s="192" t="s">
        <v>612</v>
      </c>
      <c r="F404" s="192" t="s">
        <v>612</v>
      </c>
      <c r="G404" s="190"/>
      <c r="H404" s="190"/>
      <c r="I404" s="193"/>
      <c r="J404" s="194">
        <f>BK404</f>
        <v>0</v>
      </c>
      <c r="K404" s="190"/>
      <c r="L404" s="195"/>
      <c r="M404" s="196"/>
      <c r="N404" s="197"/>
      <c r="O404" s="197"/>
      <c r="P404" s="198">
        <f>P405+P440+P453</f>
        <v>0</v>
      </c>
      <c r="Q404" s="197"/>
      <c r="R404" s="198">
        <f>R405+R440+R453</f>
        <v>6.966810255999999</v>
      </c>
      <c r="S404" s="197"/>
      <c r="T404" s="199">
        <f>T405+T440+T453</f>
        <v>0.5865000000000001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0" t="s">
        <v>83</v>
      </c>
      <c r="AT404" s="201" t="s">
        <v>71</v>
      </c>
      <c r="AU404" s="201" t="s">
        <v>72</v>
      </c>
      <c r="AY404" s="200" t="s">
        <v>133</v>
      </c>
      <c r="BK404" s="202">
        <f>BK405+BK440+BK453</f>
        <v>0</v>
      </c>
    </row>
    <row r="405" spans="1:63" s="12" customFormat="1" ht="22.8" customHeight="1">
      <c r="A405" s="12"/>
      <c r="B405" s="189"/>
      <c r="C405" s="190"/>
      <c r="D405" s="191" t="s">
        <v>71</v>
      </c>
      <c r="E405" s="203" t="s">
        <v>613</v>
      </c>
      <c r="F405" s="203" t="s">
        <v>614</v>
      </c>
      <c r="G405" s="190"/>
      <c r="H405" s="190"/>
      <c r="I405" s="193"/>
      <c r="J405" s="204">
        <f>BK405</f>
        <v>0</v>
      </c>
      <c r="K405" s="190"/>
      <c r="L405" s="195"/>
      <c r="M405" s="196"/>
      <c r="N405" s="197"/>
      <c r="O405" s="197"/>
      <c r="P405" s="198">
        <f>SUM(P406:P439)</f>
        <v>0</v>
      </c>
      <c r="Q405" s="197"/>
      <c r="R405" s="198">
        <f>SUM(R406:R439)</f>
        <v>0.850143</v>
      </c>
      <c r="S405" s="197"/>
      <c r="T405" s="199">
        <f>SUM(T406:T439)</f>
        <v>0.5865000000000001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0" t="s">
        <v>83</v>
      </c>
      <c r="AT405" s="201" t="s">
        <v>71</v>
      </c>
      <c r="AU405" s="201" t="s">
        <v>80</v>
      </c>
      <c r="AY405" s="200" t="s">
        <v>133</v>
      </c>
      <c r="BK405" s="202">
        <f>SUM(BK406:BK439)</f>
        <v>0</v>
      </c>
    </row>
    <row r="406" spans="1:65" s="2" customFormat="1" ht="33" customHeight="1">
      <c r="A406" s="38"/>
      <c r="B406" s="39"/>
      <c r="C406" s="205" t="s">
        <v>615</v>
      </c>
      <c r="D406" s="205" t="s">
        <v>136</v>
      </c>
      <c r="E406" s="206" t="s">
        <v>616</v>
      </c>
      <c r="F406" s="207" t="s">
        <v>617</v>
      </c>
      <c r="G406" s="208" t="s">
        <v>427</v>
      </c>
      <c r="H406" s="209">
        <v>21.3</v>
      </c>
      <c r="I406" s="210"/>
      <c r="J406" s="211">
        <f>ROUND(I406*H406,2)</f>
        <v>0</v>
      </c>
      <c r="K406" s="207" t="s">
        <v>139</v>
      </c>
      <c r="L406" s="44"/>
      <c r="M406" s="212" t="s">
        <v>19</v>
      </c>
      <c r="N406" s="213" t="s">
        <v>43</v>
      </c>
      <c r="O406" s="84"/>
      <c r="P406" s="214">
        <f>O406*H406</f>
        <v>0</v>
      </c>
      <c r="Q406" s="214">
        <v>0</v>
      </c>
      <c r="R406" s="214">
        <f>Q406*H406</f>
        <v>0</v>
      </c>
      <c r="S406" s="214">
        <v>0.025</v>
      </c>
      <c r="T406" s="215">
        <f>S406*H406</f>
        <v>0.5325000000000001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16" t="s">
        <v>618</v>
      </c>
      <c r="AT406" s="216" t="s">
        <v>136</v>
      </c>
      <c r="AU406" s="216" t="s">
        <v>83</v>
      </c>
      <c r="AY406" s="17" t="s">
        <v>133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7" t="s">
        <v>80</v>
      </c>
      <c r="BK406" s="217">
        <f>ROUND(I406*H406,2)</f>
        <v>0</v>
      </c>
      <c r="BL406" s="17" t="s">
        <v>618</v>
      </c>
      <c r="BM406" s="216" t="s">
        <v>619</v>
      </c>
    </row>
    <row r="407" spans="1:47" s="2" customFormat="1" ht="12">
      <c r="A407" s="38"/>
      <c r="B407" s="39"/>
      <c r="C407" s="40"/>
      <c r="D407" s="218" t="s">
        <v>142</v>
      </c>
      <c r="E407" s="40"/>
      <c r="F407" s="219" t="s">
        <v>620</v>
      </c>
      <c r="G407" s="40"/>
      <c r="H407" s="40"/>
      <c r="I407" s="220"/>
      <c r="J407" s="40"/>
      <c r="K407" s="40"/>
      <c r="L407" s="44"/>
      <c r="M407" s="221"/>
      <c r="N407" s="222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142</v>
      </c>
      <c r="AU407" s="17" t="s">
        <v>83</v>
      </c>
    </row>
    <row r="408" spans="1:47" s="2" customFormat="1" ht="12">
      <c r="A408" s="38"/>
      <c r="B408" s="39"/>
      <c r="C408" s="40"/>
      <c r="D408" s="223" t="s">
        <v>144</v>
      </c>
      <c r="E408" s="40"/>
      <c r="F408" s="224" t="s">
        <v>621</v>
      </c>
      <c r="G408" s="40"/>
      <c r="H408" s="40"/>
      <c r="I408" s="220"/>
      <c r="J408" s="40"/>
      <c r="K408" s="40"/>
      <c r="L408" s="44"/>
      <c r="M408" s="221"/>
      <c r="N408" s="222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144</v>
      </c>
      <c r="AU408" s="17" t="s">
        <v>83</v>
      </c>
    </row>
    <row r="409" spans="1:47" s="2" customFormat="1" ht="12">
      <c r="A409" s="38"/>
      <c r="B409" s="39"/>
      <c r="C409" s="40"/>
      <c r="D409" s="218" t="s">
        <v>263</v>
      </c>
      <c r="E409" s="40"/>
      <c r="F409" s="246" t="s">
        <v>622</v>
      </c>
      <c r="G409" s="40"/>
      <c r="H409" s="40"/>
      <c r="I409" s="220"/>
      <c r="J409" s="40"/>
      <c r="K409" s="40"/>
      <c r="L409" s="44"/>
      <c r="M409" s="221"/>
      <c r="N409" s="222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263</v>
      </c>
      <c r="AU409" s="17" t="s">
        <v>83</v>
      </c>
    </row>
    <row r="410" spans="1:51" s="14" customFormat="1" ht="12">
      <c r="A410" s="14"/>
      <c r="B410" s="235"/>
      <c r="C410" s="236"/>
      <c r="D410" s="218" t="s">
        <v>146</v>
      </c>
      <c r="E410" s="237" t="s">
        <v>19</v>
      </c>
      <c r="F410" s="238" t="s">
        <v>623</v>
      </c>
      <c r="G410" s="236"/>
      <c r="H410" s="239">
        <v>21.3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146</v>
      </c>
      <c r="AU410" s="245" t="s">
        <v>83</v>
      </c>
      <c r="AV410" s="14" t="s">
        <v>83</v>
      </c>
      <c r="AW410" s="14" t="s">
        <v>35</v>
      </c>
      <c r="AX410" s="14" t="s">
        <v>72</v>
      </c>
      <c r="AY410" s="245" t="s">
        <v>133</v>
      </c>
    </row>
    <row r="411" spans="1:65" s="2" customFormat="1" ht="16.5" customHeight="1">
      <c r="A411" s="38"/>
      <c r="B411" s="39"/>
      <c r="C411" s="205" t="s">
        <v>624</v>
      </c>
      <c r="D411" s="205" t="s">
        <v>136</v>
      </c>
      <c r="E411" s="206" t="s">
        <v>625</v>
      </c>
      <c r="F411" s="207" t="s">
        <v>626</v>
      </c>
      <c r="G411" s="208" t="s">
        <v>92</v>
      </c>
      <c r="H411" s="209">
        <v>2.7</v>
      </c>
      <c r="I411" s="210"/>
      <c r="J411" s="211">
        <f>ROUND(I411*H411,2)</f>
        <v>0</v>
      </c>
      <c r="K411" s="207" t="s">
        <v>139</v>
      </c>
      <c r="L411" s="44"/>
      <c r="M411" s="212" t="s">
        <v>19</v>
      </c>
      <c r="N411" s="213" t="s">
        <v>43</v>
      </c>
      <c r="O411" s="84"/>
      <c r="P411" s="214">
        <f>O411*H411</f>
        <v>0</v>
      </c>
      <c r="Q411" s="214">
        <v>0</v>
      </c>
      <c r="R411" s="214">
        <f>Q411*H411</f>
        <v>0</v>
      </c>
      <c r="S411" s="214">
        <v>0.02</v>
      </c>
      <c r="T411" s="215">
        <f>S411*H411</f>
        <v>0.054000000000000006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16" t="s">
        <v>618</v>
      </c>
      <c r="AT411" s="216" t="s">
        <v>136</v>
      </c>
      <c r="AU411" s="216" t="s">
        <v>83</v>
      </c>
      <c r="AY411" s="17" t="s">
        <v>133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7" t="s">
        <v>80</v>
      </c>
      <c r="BK411" s="217">
        <f>ROUND(I411*H411,2)</f>
        <v>0</v>
      </c>
      <c r="BL411" s="17" t="s">
        <v>618</v>
      </c>
      <c r="BM411" s="216" t="s">
        <v>627</v>
      </c>
    </row>
    <row r="412" spans="1:47" s="2" customFormat="1" ht="12">
      <c r="A412" s="38"/>
      <c r="B412" s="39"/>
      <c r="C412" s="40"/>
      <c r="D412" s="218" t="s">
        <v>142</v>
      </c>
      <c r="E412" s="40"/>
      <c r="F412" s="219" t="s">
        <v>626</v>
      </c>
      <c r="G412" s="40"/>
      <c r="H412" s="40"/>
      <c r="I412" s="220"/>
      <c r="J412" s="40"/>
      <c r="K412" s="40"/>
      <c r="L412" s="44"/>
      <c r="M412" s="221"/>
      <c r="N412" s="222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142</v>
      </c>
      <c r="AU412" s="17" t="s">
        <v>83</v>
      </c>
    </row>
    <row r="413" spans="1:47" s="2" customFormat="1" ht="12">
      <c r="A413" s="38"/>
      <c r="B413" s="39"/>
      <c r="C413" s="40"/>
      <c r="D413" s="223" t="s">
        <v>144</v>
      </c>
      <c r="E413" s="40"/>
      <c r="F413" s="224" t="s">
        <v>628</v>
      </c>
      <c r="G413" s="40"/>
      <c r="H413" s="40"/>
      <c r="I413" s="220"/>
      <c r="J413" s="40"/>
      <c r="K413" s="40"/>
      <c r="L413" s="44"/>
      <c r="M413" s="221"/>
      <c r="N413" s="222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144</v>
      </c>
      <c r="AU413" s="17" t="s">
        <v>83</v>
      </c>
    </row>
    <row r="414" spans="1:51" s="14" customFormat="1" ht="12">
      <c r="A414" s="14"/>
      <c r="B414" s="235"/>
      <c r="C414" s="236"/>
      <c r="D414" s="218" t="s">
        <v>146</v>
      </c>
      <c r="E414" s="237" t="s">
        <v>19</v>
      </c>
      <c r="F414" s="238" t="s">
        <v>629</v>
      </c>
      <c r="G414" s="236"/>
      <c r="H414" s="239">
        <v>2.7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146</v>
      </c>
      <c r="AU414" s="245" t="s">
        <v>83</v>
      </c>
      <c r="AV414" s="14" t="s">
        <v>83</v>
      </c>
      <c r="AW414" s="14" t="s">
        <v>35</v>
      </c>
      <c r="AX414" s="14" t="s">
        <v>72</v>
      </c>
      <c r="AY414" s="245" t="s">
        <v>133</v>
      </c>
    </row>
    <row r="415" spans="1:65" s="2" customFormat="1" ht="16.5" customHeight="1">
      <c r="A415" s="38"/>
      <c r="B415" s="39"/>
      <c r="C415" s="205" t="s">
        <v>630</v>
      </c>
      <c r="D415" s="205" t="s">
        <v>136</v>
      </c>
      <c r="E415" s="206" t="s">
        <v>631</v>
      </c>
      <c r="F415" s="207" t="s">
        <v>632</v>
      </c>
      <c r="G415" s="208" t="s">
        <v>92</v>
      </c>
      <c r="H415" s="209">
        <v>2.7</v>
      </c>
      <c r="I415" s="210"/>
      <c r="J415" s="211">
        <f>ROUND(I415*H415,2)</f>
        <v>0</v>
      </c>
      <c r="K415" s="207" t="s">
        <v>139</v>
      </c>
      <c r="L415" s="44"/>
      <c r="M415" s="212" t="s">
        <v>19</v>
      </c>
      <c r="N415" s="213" t="s">
        <v>43</v>
      </c>
      <c r="O415" s="84"/>
      <c r="P415" s="214">
        <f>O415*H415</f>
        <v>0</v>
      </c>
      <c r="Q415" s="214">
        <v>9E-05</v>
      </c>
      <c r="R415" s="214">
        <f>Q415*H415</f>
        <v>0.00024300000000000002</v>
      </c>
      <c r="S415" s="214">
        <v>0</v>
      </c>
      <c r="T415" s="215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16" t="s">
        <v>618</v>
      </c>
      <c r="AT415" s="216" t="s">
        <v>136</v>
      </c>
      <c r="AU415" s="216" t="s">
        <v>83</v>
      </c>
      <c r="AY415" s="17" t="s">
        <v>133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7" t="s">
        <v>80</v>
      </c>
      <c r="BK415" s="217">
        <f>ROUND(I415*H415,2)</f>
        <v>0</v>
      </c>
      <c r="BL415" s="17" t="s">
        <v>618</v>
      </c>
      <c r="BM415" s="216" t="s">
        <v>633</v>
      </c>
    </row>
    <row r="416" spans="1:47" s="2" customFormat="1" ht="12">
      <c r="A416" s="38"/>
      <c r="B416" s="39"/>
      <c r="C416" s="40"/>
      <c r="D416" s="218" t="s">
        <v>142</v>
      </c>
      <c r="E416" s="40"/>
      <c r="F416" s="219" t="s">
        <v>632</v>
      </c>
      <c r="G416" s="40"/>
      <c r="H416" s="40"/>
      <c r="I416" s="220"/>
      <c r="J416" s="40"/>
      <c r="K416" s="40"/>
      <c r="L416" s="44"/>
      <c r="M416" s="221"/>
      <c r="N416" s="222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142</v>
      </c>
      <c r="AU416" s="17" t="s">
        <v>83</v>
      </c>
    </row>
    <row r="417" spans="1:47" s="2" customFormat="1" ht="12">
      <c r="A417" s="38"/>
      <c r="B417" s="39"/>
      <c r="C417" s="40"/>
      <c r="D417" s="223" t="s">
        <v>144</v>
      </c>
      <c r="E417" s="40"/>
      <c r="F417" s="224" t="s">
        <v>634</v>
      </c>
      <c r="G417" s="40"/>
      <c r="H417" s="40"/>
      <c r="I417" s="220"/>
      <c r="J417" s="40"/>
      <c r="K417" s="40"/>
      <c r="L417" s="44"/>
      <c r="M417" s="221"/>
      <c r="N417" s="222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144</v>
      </c>
      <c r="AU417" s="17" t="s">
        <v>83</v>
      </c>
    </row>
    <row r="418" spans="1:51" s="14" customFormat="1" ht="12">
      <c r="A418" s="14"/>
      <c r="B418" s="235"/>
      <c r="C418" s="236"/>
      <c r="D418" s="218" t="s">
        <v>146</v>
      </c>
      <c r="E418" s="237" t="s">
        <v>19</v>
      </c>
      <c r="F418" s="238" t="s">
        <v>629</v>
      </c>
      <c r="G418" s="236"/>
      <c r="H418" s="239">
        <v>2.7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146</v>
      </c>
      <c r="AU418" s="245" t="s">
        <v>83</v>
      </c>
      <c r="AV418" s="14" t="s">
        <v>83</v>
      </c>
      <c r="AW418" s="14" t="s">
        <v>35</v>
      </c>
      <c r="AX418" s="14" t="s">
        <v>72</v>
      </c>
      <c r="AY418" s="245" t="s">
        <v>133</v>
      </c>
    </row>
    <row r="419" spans="1:65" s="2" customFormat="1" ht="24.15" customHeight="1">
      <c r="A419" s="38"/>
      <c r="B419" s="39"/>
      <c r="C419" s="205" t="s">
        <v>635</v>
      </c>
      <c r="D419" s="205" t="s">
        <v>136</v>
      </c>
      <c r="E419" s="206" t="s">
        <v>636</v>
      </c>
      <c r="F419" s="207" t="s">
        <v>637</v>
      </c>
      <c r="G419" s="208" t="s">
        <v>270</v>
      </c>
      <c r="H419" s="209">
        <v>24</v>
      </c>
      <c r="I419" s="210"/>
      <c r="J419" s="211">
        <f>ROUND(I419*H419,2)</f>
        <v>0</v>
      </c>
      <c r="K419" s="207" t="s">
        <v>139</v>
      </c>
      <c r="L419" s="44"/>
      <c r="M419" s="212" t="s">
        <v>19</v>
      </c>
      <c r="N419" s="213" t="s">
        <v>43</v>
      </c>
      <c r="O419" s="84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6" t="s">
        <v>140</v>
      </c>
      <c r="AT419" s="216" t="s">
        <v>136</v>
      </c>
      <c r="AU419" s="216" t="s">
        <v>83</v>
      </c>
      <c r="AY419" s="17" t="s">
        <v>133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7" t="s">
        <v>80</v>
      </c>
      <c r="BK419" s="217">
        <f>ROUND(I419*H419,2)</f>
        <v>0</v>
      </c>
      <c r="BL419" s="17" t="s">
        <v>140</v>
      </c>
      <c r="BM419" s="216" t="s">
        <v>638</v>
      </c>
    </row>
    <row r="420" spans="1:47" s="2" customFormat="1" ht="12">
      <c r="A420" s="38"/>
      <c r="B420" s="39"/>
      <c r="C420" s="40"/>
      <c r="D420" s="218" t="s">
        <v>142</v>
      </c>
      <c r="E420" s="40"/>
      <c r="F420" s="219" t="s">
        <v>639</v>
      </c>
      <c r="G420" s="40"/>
      <c r="H420" s="40"/>
      <c r="I420" s="220"/>
      <c r="J420" s="40"/>
      <c r="K420" s="40"/>
      <c r="L420" s="44"/>
      <c r="M420" s="221"/>
      <c r="N420" s="222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142</v>
      </c>
      <c r="AU420" s="17" t="s">
        <v>83</v>
      </c>
    </row>
    <row r="421" spans="1:47" s="2" customFormat="1" ht="12">
      <c r="A421" s="38"/>
      <c r="B421" s="39"/>
      <c r="C421" s="40"/>
      <c r="D421" s="223" t="s">
        <v>144</v>
      </c>
      <c r="E421" s="40"/>
      <c r="F421" s="224" t="s">
        <v>640</v>
      </c>
      <c r="G421" s="40"/>
      <c r="H421" s="40"/>
      <c r="I421" s="220"/>
      <c r="J421" s="40"/>
      <c r="K421" s="40"/>
      <c r="L421" s="44"/>
      <c r="M421" s="221"/>
      <c r="N421" s="222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144</v>
      </c>
      <c r="AU421" s="17" t="s">
        <v>83</v>
      </c>
    </row>
    <row r="422" spans="1:51" s="14" customFormat="1" ht="12">
      <c r="A422" s="14"/>
      <c r="B422" s="235"/>
      <c r="C422" s="236"/>
      <c r="D422" s="218" t="s">
        <v>146</v>
      </c>
      <c r="E422" s="237" t="s">
        <v>19</v>
      </c>
      <c r="F422" s="238" t="s">
        <v>641</v>
      </c>
      <c r="G422" s="236"/>
      <c r="H422" s="239">
        <v>24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146</v>
      </c>
      <c r="AU422" s="245" t="s">
        <v>83</v>
      </c>
      <c r="AV422" s="14" t="s">
        <v>83</v>
      </c>
      <c r="AW422" s="14" t="s">
        <v>35</v>
      </c>
      <c r="AX422" s="14" t="s">
        <v>72</v>
      </c>
      <c r="AY422" s="245" t="s">
        <v>133</v>
      </c>
    </row>
    <row r="423" spans="1:65" s="2" customFormat="1" ht="33" customHeight="1">
      <c r="A423" s="38"/>
      <c r="B423" s="39"/>
      <c r="C423" s="205" t="s">
        <v>642</v>
      </c>
      <c r="D423" s="205" t="s">
        <v>136</v>
      </c>
      <c r="E423" s="206" t="s">
        <v>643</v>
      </c>
      <c r="F423" s="207" t="s">
        <v>644</v>
      </c>
      <c r="G423" s="208" t="s">
        <v>270</v>
      </c>
      <c r="H423" s="209">
        <v>96</v>
      </c>
      <c r="I423" s="210"/>
      <c r="J423" s="211">
        <f>ROUND(I423*H423,2)</f>
        <v>0</v>
      </c>
      <c r="K423" s="207" t="s">
        <v>139</v>
      </c>
      <c r="L423" s="44"/>
      <c r="M423" s="212" t="s">
        <v>19</v>
      </c>
      <c r="N423" s="213" t="s">
        <v>43</v>
      </c>
      <c r="O423" s="84"/>
      <c r="P423" s="214">
        <f>O423*H423</f>
        <v>0</v>
      </c>
      <c r="Q423" s="214">
        <v>0.0002</v>
      </c>
      <c r="R423" s="214">
        <f>Q423*H423</f>
        <v>0.019200000000000002</v>
      </c>
      <c r="S423" s="214">
        <v>0</v>
      </c>
      <c r="T423" s="215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16" t="s">
        <v>140</v>
      </c>
      <c r="AT423" s="216" t="s">
        <v>136</v>
      </c>
      <c r="AU423" s="216" t="s">
        <v>83</v>
      </c>
      <c r="AY423" s="17" t="s">
        <v>133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7" t="s">
        <v>80</v>
      </c>
      <c r="BK423" s="217">
        <f>ROUND(I423*H423,2)</f>
        <v>0</v>
      </c>
      <c r="BL423" s="17" t="s">
        <v>140</v>
      </c>
      <c r="BM423" s="216" t="s">
        <v>645</v>
      </c>
    </row>
    <row r="424" spans="1:47" s="2" customFormat="1" ht="12">
      <c r="A424" s="38"/>
      <c r="B424" s="39"/>
      <c r="C424" s="40"/>
      <c r="D424" s="218" t="s">
        <v>142</v>
      </c>
      <c r="E424" s="40"/>
      <c r="F424" s="219" t="s">
        <v>646</v>
      </c>
      <c r="G424" s="40"/>
      <c r="H424" s="40"/>
      <c r="I424" s="220"/>
      <c r="J424" s="40"/>
      <c r="K424" s="40"/>
      <c r="L424" s="44"/>
      <c r="M424" s="221"/>
      <c r="N424" s="222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142</v>
      </c>
      <c r="AU424" s="17" t="s">
        <v>83</v>
      </c>
    </row>
    <row r="425" spans="1:47" s="2" customFormat="1" ht="12">
      <c r="A425" s="38"/>
      <c r="B425" s="39"/>
      <c r="C425" s="40"/>
      <c r="D425" s="223" t="s">
        <v>144</v>
      </c>
      <c r="E425" s="40"/>
      <c r="F425" s="224" t="s">
        <v>647</v>
      </c>
      <c r="G425" s="40"/>
      <c r="H425" s="40"/>
      <c r="I425" s="220"/>
      <c r="J425" s="40"/>
      <c r="K425" s="40"/>
      <c r="L425" s="44"/>
      <c r="M425" s="221"/>
      <c r="N425" s="222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144</v>
      </c>
      <c r="AU425" s="17" t="s">
        <v>83</v>
      </c>
    </row>
    <row r="426" spans="1:51" s="14" customFormat="1" ht="12">
      <c r="A426" s="14"/>
      <c r="B426" s="235"/>
      <c r="C426" s="236"/>
      <c r="D426" s="218" t="s">
        <v>146</v>
      </c>
      <c r="E426" s="237" t="s">
        <v>19</v>
      </c>
      <c r="F426" s="238" t="s">
        <v>648</v>
      </c>
      <c r="G426" s="236"/>
      <c r="H426" s="239">
        <v>96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146</v>
      </c>
      <c r="AU426" s="245" t="s">
        <v>83</v>
      </c>
      <c r="AV426" s="14" t="s">
        <v>83</v>
      </c>
      <c r="AW426" s="14" t="s">
        <v>35</v>
      </c>
      <c r="AX426" s="14" t="s">
        <v>72</v>
      </c>
      <c r="AY426" s="245" t="s">
        <v>133</v>
      </c>
    </row>
    <row r="427" spans="1:65" s="2" customFormat="1" ht="33" customHeight="1">
      <c r="A427" s="38"/>
      <c r="B427" s="39"/>
      <c r="C427" s="205" t="s">
        <v>649</v>
      </c>
      <c r="D427" s="205" t="s">
        <v>136</v>
      </c>
      <c r="E427" s="206" t="s">
        <v>650</v>
      </c>
      <c r="F427" s="207" t="s">
        <v>651</v>
      </c>
      <c r="G427" s="208" t="s">
        <v>427</v>
      </c>
      <c r="H427" s="209">
        <v>21.3</v>
      </c>
      <c r="I427" s="210"/>
      <c r="J427" s="211">
        <f>ROUND(I427*H427,2)</f>
        <v>0</v>
      </c>
      <c r="K427" s="207" t="s">
        <v>139</v>
      </c>
      <c r="L427" s="44"/>
      <c r="M427" s="212" t="s">
        <v>19</v>
      </c>
      <c r="N427" s="213" t="s">
        <v>43</v>
      </c>
      <c r="O427" s="84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16" t="s">
        <v>140</v>
      </c>
      <c r="AT427" s="216" t="s">
        <v>136</v>
      </c>
      <c r="AU427" s="216" t="s">
        <v>83</v>
      </c>
      <c r="AY427" s="17" t="s">
        <v>133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7" t="s">
        <v>80</v>
      </c>
      <c r="BK427" s="217">
        <f>ROUND(I427*H427,2)</f>
        <v>0</v>
      </c>
      <c r="BL427" s="17" t="s">
        <v>140</v>
      </c>
      <c r="BM427" s="216" t="s">
        <v>652</v>
      </c>
    </row>
    <row r="428" spans="1:47" s="2" customFormat="1" ht="12">
      <c r="A428" s="38"/>
      <c r="B428" s="39"/>
      <c r="C428" s="40"/>
      <c r="D428" s="218" t="s">
        <v>142</v>
      </c>
      <c r="E428" s="40"/>
      <c r="F428" s="219" t="s">
        <v>653</v>
      </c>
      <c r="G428" s="40"/>
      <c r="H428" s="40"/>
      <c r="I428" s="220"/>
      <c r="J428" s="40"/>
      <c r="K428" s="40"/>
      <c r="L428" s="44"/>
      <c r="M428" s="221"/>
      <c r="N428" s="222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142</v>
      </c>
      <c r="AU428" s="17" t="s">
        <v>83</v>
      </c>
    </row>
    <row r="429" spans="1:47" s="2" customFormat="1" ht="12">
      <c r="A429" s="38"/>
      <c r="B429" s="39"/>
      <c r="C429" s="40"/>
      <c r="D429" s="223" t="s">
        <v>144</v>
      </c>
      <c r="E429" s="40"/>
      <c r="F429" s="224" t="s">
        <v>654</v>
      </c>
      <c r="G429" s="40"/>
      <c r="H429" s="40"/>
      <c r="I429" s="220"/>
      <c r="J429" s="40"/>
      <c r="K429" s="40"/>
      <c r="L429" s="44"/>
      <c r="M429" s="221"/>
      <c r="N429" s="222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144</v>
      </c>
      <c r="AU429" s="17" t="s">
        <v>83</v>
      </c>
    </row>
    <row r="430" spans="1:51" s="14" customFormat="1" ht="12">
      <c r="A430" s="14"/>
      <c r="B430" s="235"/>
      <c r="C430" s="236"/>
      <c r="D430" s="218" t="s">
        <v>146</v>
      </c>
      <c r="E430" s="237" t="s">
        <v>19</v>
      </c>
      <c r="F430" s="238" t="s">
        <v>623</v>
      </c>
      <c r="G430" s="236"/>
      <c r="H430" s="239">
        <v>21.3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5" t="s">
        <v>146</v>
      </c>
      <c r="AU430" s="245" t="s">
        <v>83</v>
      </c>
      <c r="AV430" s="14" t="s">
        <v>83</v>
      </c>
      <c r="AW430" s="14" t="s">
        <v>35</v>
      </c>
      <c r="AX430" s="14" t="s">
        <v>72</v>
      </c>
      <c r="AY430" s="245" t="s">
        <v>133</v>
      </c>
    </row>
    <row r="431" spans="1:65" s="2" customFormat="1" ht="16.5" customHeight="1">
      <c r="A431" s="38"/>
      <c r="B431" s="39"/>
      <c r="C431" s="205" t="s">
        <v>655</v>
      </c>
      <c r="D431" s="205" t="s">
        <v>136</v>
      </c>
      <c r="E431" s="206" t="s">
        <v>656</v>
      </c>
      <c r="F431" s="207" t="s">
        <v>19</v>
      </c>
      <c r="G431" s="208" t="s">
        <v>427</v>
      </c>
      <c r="H431" s="209">
        <v>21.3</v>
      </c>
      <c r="I431" s="210"/>
      <c r="J431" s="211">
        <f>ROUND(I431*H431,2)</f>
        <v>0</v>
      </c>
      <c r="K431" s="207" t="s">
        <v>19</v>
      </c>
      <c r="L431" s="44"/>
      <c r="M431" s="212" t="s">
        <v>19</v>
      </c>
      <c r="N431" s="213" t="s">
        <v>43</v>
      </c>
      <c r="O431" s="84"/>
      <c r="P431" s="214">
        <f>O431*H431</f>
        <v>0</v>
      </c>
      <c r="Q431" s="214">
        <v>0.039</v>
      </c>
      <c r="R431" s="214">
        <f>Q431*H431</f>
        <v>0.8307</v>
      </c>
      <c r="S431" s="214">
        <v>0</v>
      </c>
      <c r="T431" s="215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16" t="s">
        <v>140</v>
      </c>
      <c r="AT431" s="216" t="s">
        <v>136</v>
      </c>
      <c r="AU431" s="216" t="s">
        <v>83</v>
      </c>
      <c r="AY431" s="17" t="s">
        <v>133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7" t="s">
        <v>80</v>
      </c>
      <c r="BK431" s="217">
        <f>ROUND(I431*H431,2)</f>
        <v>0</v>
      </c>
      <c r="BL431" s="17" t="s">
        <v>140</v>
      </c>
      <c r="BM431" s="216" t="s">
        <v>657</v>
      </c>
    </row>
    <row r="432" spans="1:47" s="2" customFormat="1" ht="12">
      <c r="A432" s="38"/>
      <c r="B432" s="39"/>
      <c r="C432" s="40"/>
      <c r="D432" s="218" t="s">
        <v>142</v>
      </c>
      <c r="E432" s="40"/>
      <c r="F432" s="219" t="s">
        <v>658</v>
      </c>
      <c r="G432" s="40"/>
      <c r="H432" s="40"/>
      <c r="I432" s="220"/>
      <c r="J432" s="40"/>
      <c r="K432" s="40"/>
      <c r="L432" s="44"/>
      <c r="M432" s="221"/>
      <c r="N432" s="222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142</v>
      </c>
      <c r="AU432" s="17" t="s">
        <v>83</v>
      </c>
    </row>
    <row r="433" spans="1:51" s="14" customFormat="1" ht="12">
      <c r="A433" s="14"/>
      <c r="B433" s="235"/>
      <c r="C433" s="236"/>
      <c r="D433" s="218" t="s">
        <v>146</v>
      </c>
      <c r="E433" s="237" t="s">
        <v>19</v>
      </c>
      <c r="F433" s="238" t="s">
        <v>623</v>
      </c>
      <c r="G433" s="236"/>
      <c r="H433" s="239">
        <v>21.3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5" t="s">
        <v>146</v>
      </c>
      <c r="AU433" s="245" t="s">
        <v>83</v>
      </c>
      <c r="AV433" s="14" t="s">
        <v>83</v>
      </c>
      <c r="AW433" s="14" t="s">
        <v>35</v>
      </c>
      <c r="AX433" s="14" t="s">
        <v>72</v>
      </c>
      <c r="AY433" s="245" t="s">
        <v>133</v>
      </c>
    </row>
    <row r="434" spans="1:65" s="2" customFormat="1" ht="24.15" customHeight="1">
      <c r="A434" s="38"/>
      <c r="B434" s="39"/>
      <c r="C434" s="205" t="s">
        <v>659</v>
      </c>
      <c r="D434" s="205" t="s">
        <v>136</v>
      </c>
      <c r="E434" s="206" t="s">
        <v>660</v>
      </c>
      <c r="F434" s="207" t="s">
        <v>661</v>
      </c>
      <c r="G434" s="208" t="s">
        <v>209</v>
      </c>
      <c r="H434" s="209">
        <v>0.85</v>
      </c>
      <c r="I434" s="210"/>
      <c r="J434" s="211">
        <f>ROUND(I434*H434,2)</f>
        <v>0</v>
      </c>
      <c r="K434" s="207" t="s">
        <v>139</v>
      </c>
      <c r="L434" s="44"/>
      <c r="M434" s="212" t="s">
        <v>19</v>
      </c>
      <c r="N434" s="213" t="s">
        <v>43</v>
      </c>
      <c r="O434" s="84"/>
      <c r="P434" s="214">
        <f>O434*H434</f>
        <v>0</v>
      </c>
      <c r="Q434" s="214">
        <v>0</v>
      </c>
      <c r="R434" s="214">
        <f>Q434*H434</f>
        <v>0</v>
      </c>
      <c r="S434" s="214">
        <v>0</v>
      </c>
      <c r="T434" s="215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16" t="s">
        <v>618</v>
      </c>
      <c r="AT434" s="216" t="s">
        <v>136</v>
      </c>
      <c r="AU434" s="216" t="s">
        <v>83</v>
      </c>
      <c r="AY434" s="17" t="s">
        <v>133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7" t="s">
        <v>80</v>
      </c>
      <c r="BK434" s="217">
        <f>ROUND(I434*H434,2)</f>
        <v>0</v>
      </c>
      <c r="BL434" s="17" t="s">
        <v>618</v>
      </c>
      <c r="BM434" s="216" t="s">
        <v>662</v>
      </c>
    </row>
    <row r="435" spans="1:47" s="2" customFormat="1" ht="12">
      <c r="A435" s="38"/>
      <c r="B435" s="39"/>
      <c r="C435" s="40"/>
      <c r="D435" s="218" t="s">
        <v>142</v>
      </c>
      <c r="E435" s="40"/>
      <c r="F435" s="219" t="s">
        <v>663</v>
      </c>
      <c r="G435" s="40"/>
      <c r="H435" s="40"/>
      <c r="I435" s="220"/>
      <c r="J435" s="40"/>
      <c r="K435" s="40"/>
      <c r="L435" s="44"/>
      <c r="M435" s="221"/>
      <c r="N435" s="222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142</v>
      </c>
      <c r="AU435" s="17" t="s">
        <v>83</v>
      </c>
    </row>
    <row r="436" spans="1:47" s="2" customFormat="1" ht="12">
      <c r="A436" s="38"/>
      <c r="B436" s="39"/>
      <c r="C436" s="40"/>
      <c r="D436" s="223" t="s">
        <v>144</v>
      </c>
      <c r="E436" s="40"/>
      <c r="F436" s="224" t="s">
        <v>664</v>
      </c>
      <c r="G436" s="40"/>
      <c r="H436" s="40"/>
      <c r="I436" s="220"/>
      <c r="J436" s="40"/>
      <c r="K436" s="40"/>
      <c r="L436" s="44"/>
      <c r="M436" s="221"/>
      <c r="N436" s="222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144</v>
      </c>
      <c r="AU436" s="17" t="s">
        <v>83</v>
      </c>
    </row>
    <row r="437" spans="1:65" s="2" customFormat="1" ht="24.15" customHeight="1">
      <c r="A437" s="38"/>
      <c r="B437" s="39"/>
      <c r="C437" s="205" t="s">
        <v>665</v>
      </c>
      <c r="D437" s="205" t="s">
        <v>136</v>
      </c>
      <c r="E437" s="206" t="s">
        <v>666</v>
      </c>
      <c r="F437" s="207" t="s">
        <v>667</v>
      </c>
      <c r="G437" s="208" t="s">
        <v>209</v>
      </c>
      <c r="H437" s="209">
        <v>0.85</v>
      </c>
      <c r="I437" s="210"/>
      <c r="J437" s="211">
        <f>ROUND(I437*H437,2)</f>
        <v>0</v>
      </c>
      <c r="K437" s="207" t="s">
        <v>139</v>
      </c>
      <c r="L437" s="44"/>
      <c r="M437" s="212" t="s">
        <v>19</v>
      </c>
      <c r="N437" s="213" t="s">
        <v>43</v>
      </c>
      <c r="O437" s="84"/>
      <c r="P437" s="214">
        <f>O437*H437</f>
        <v>0</v>
      </c>
      <c r="Q437" s="214">
        <v>0</v>
      </c>
      <c r="R437" s="214">
        <f>Q437*H437</f>
        <v>0</v>
      </c>
      <c r="S437" s="214">
        <v>0</v>
      </c>
      <c r="T437" s="215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6" t="s">
        <v>618</v>
      </c>
      <c r="AT437" s="216" t="s">
        <v>136</v>
      </c>
      <c r="AU437" s="216" t="s">
        <v>83</v>
      </c>
      <c r="AY437" s="17" t="s">
        <v>133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7" t="s">
        <v>80</v>
      </c>
      <c r="BK437" s="217">
        <f>ROUND(I437*H437,2)</f>
        <v>0</v>
      </c>
      <c r="BL437" s="17" t="s">
        <v>618</v>
      </c>
      <c r="BM437" s="216" t="s">
        <v>668</v>
      </c>
    </row>
    <row r="438" spans="1:47" s="2" customFormat="1" ht="12">
      <c r="A438" s="38"/>
      <c r="B438" s="39"/>
      <c r="C438" s="40"/>
      <c r="D438" s="218" t="s">
        <v>142</v>
      </c>
      <c r="E438" s="40"/>
      <c r="F438" s="219" t="s">
        <v>669</v>
      </c>
      <c r="G438" s="40"/>
      <c r="H438" s="40"/>
      <c r="I438" s="220"/>
      <c r="J438" s="40"/>
      <c r="K438" s="40"/>
      <c r="L438" s="44"/>
      <c r="M438" s="221"/>
      <c r="N438" s="222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142</v>
      </c>
      <c r="AU438" s="17" t="s">
        <v>83</v>
      </c>
    </row>
    <row r="439" spans="1:47" s="2" customFormat="1" ht="12">
      <c r="A439" s="38"/>
      <c r="B439" s="39"/>
      <c r="C439" s="40"/>
      <c r="D439" s="223" t="s">
        <v>144</v>
      </c>
      <c r="E439" s="40"/>
      <c r="F439" s="224" t="s">
        <v>670</v>
      </c>
      <c r="G439" s="40"/>
      <c r="H439" s="40"/>
      <c r="I439" s="220"/>
      <c r="J439" s="40"/>
      <c r="K439" s="40"/>
      <c r="L439" s="44"/>
      <c r="M439" s="221"/>
      <c r="N439" s="222"/>
      <c r="O439" s="84"/>
      <c r="P439" s="84"/>
      <c r="Q439" s="84"/>
      <c r="R439" s="84"/>
      <c r="S439" s="84"/>
      <c r="T439" s="85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144</v>
      </c>
      <c r="AU439" s="17" t="s">
        <v>83</v>
      </c>
    </row>
    <row r="440" spans="1:63" s="12" customFormat="1" ht="22.8" customHeight="1">
      <c r="A440" s="12"/>
      <c r="B440" s="189"/>
      <c r="C440" s="190"/>
      <c r="D440" s="191" t="s">
        <v>71</v>
      </c>
      <c r="E440" s="203" t="s">
        <v>671</v>
      </c>
      <c r="F440" s="203" t="s">
        <v>672</v>
      </c>
      <c r="G440" s="190"/>
      <c r="H440" s="190"/>
      <c r="I440" s="193"/>
      <c r="J440" s="204">
        <f>BK440</f>
        <v>0</v>
      </c>
      <c r="K440" s="190"/>
      <c r="L440" s="195"/>
      <c r="M440" s="196"/>
      <c r="N440" s="197"/>
      <c r="O440" s="197"/>
      <c r="P440" s="198">
        <f>SUM(P441:P452)</f>
        <v>0</v>
      </c>
      <c r="Q440" s="197"/>
      <c r="R440" s="198">
        <f>SUM(R441:R452)</f>
        <v>0.018115080000000002</v>
      </c>
      <c r="S440" s="197"/>
      <c r="T440" s="199">
        <f>SUM(T441:T452)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00" t="s">
        <v>83</v>
      </c>
      <c r="AT440" s="201" t="s">
        <v>71</v>
      </c>
      <c r="AU440" s="201" t="s">
        <v>80</v>
      </c>
      <c r="AY440" s="200" t="s">
        <v>133</v>
      </c>
      <c r="BK440" s="202">
        <f>SUM(BK441:BK452)</f>
        <v>0</v>
      </c>
    </row>
    <row r="441" spans="1:65" s="2" customFormat="1" ht="24.15" customHeight="1">
      <c r="A441" s="38"/>
      <c r="B441" s="39"/>
      <c r="C441" s="205" t="s">
        <v>673</v>
      </c>
      <c r="D441" s="205" t="s">
        <v>136</v>
      </c>
      <c r="E441" s="206" t="s">
        <v>674</v>
      </c>
      <c r="F441" s="207" t="s">
        <v>675</v>
      </c>
      <c r="G441" s="208" t="s">
        <v>92</v>
      </c>
      <c r="H441" s="209">
        <v>5.4</v>
      </c>
      <c r="I441" s="210"/>
      <c r="J441" s="211">
        <f>ROUND(I441*H441,2)</f>
        <v>0</v>
      </c>
      <c r="K441" s="207" t="s">
        <v>139</v>
      </c>
      <c r="L441" s="44"/>
      <c r="M441" s="212" t="s">
        <v>19</v>
      </c>
      <c r="N441" s="213" t="s">
        <v>43</v>
      </c>
      <c r="O441" s="84"/>
      <c r="P441" s="214">
        <f>O441*H441</f>
        <v>0</v>
      </c>
      <c r="Q441" s="214">
        <v>7E-05</v>
      </c>
      <c r="R441" s="214">
        <f>Q441*H441</f>
        <v>0.00037799999999999997</v>
      </c>
      <c r="S441" s="214">
        <v>0</v>
      </c>
      <c r="T441" s="215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16" t="s">
        <v>618</v>
      </c>
      <c r="AT441" s="216" t="s">
        <v>136</v>
      </c>
      <c r="AU441" s="216" t="s">
        <v>83</v>
      </c>
      <c r="AY441" s="17" t="s">
        <v>133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7" t="s">
        <v>80</v>
      </c>
      <c r="BK441" s="217">
        <f>ROUND(I441*H441,2)</f>
        <v>0</v>
      </c>
      <c r="BL441" s="17" t="s">
        <v>618</v>
      </c>
      <c r="BM441" s="216" t="s">
        <v>676</v>
      </c>
    </row>
    <row r="442" spans="1:47" s="2" customFormat="1" ht="12">
      <c r="A442" s="38"/>
      <c r="B442" s="39"/>
      <c r="C442" s="40"/>
      <c r="D442" s="218" t="s">
        <v>142</v>
      </c>
      <c r="E442" s="40"/>
      <c r="F442" s="219" t="s">
        <v>677</v>
      </c>
      <c r="G442" s="40"/>
      <c r="H442" s="40"/>
      <c r="I442" s="220"/>
      <c r="J442" s="40"/>
      <c r="K442" s="40"/>
      <c r="L442" s="44"/>
      <c r="M442" s="221"/>
      <c r="N442" s="222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142</v>
      </c>
      <c r="AU442" s="17" t="s">
        <v>83</v>
      </c>
    </row>
    <row r="443" spans="1:47" s="2" customFormat="1" ht="12">
      <c r="A443" s="38"/>
      <c r="B443" s="39"/>
      <c r="C443" s="40"/>
      <c r="D443" s="223" t="s">
        <v>144</v>
      </c>
      <c r="E443" s="40"/>
      <c r="F443" s="224" t="s">
        <v>678</v>
      </c>
      <c r="G443" s="40"/>
      <c r="H443" s="40"/>
      <c r="I443" s="220"/>
      <c r="J443" s="40"/>
      <c r="K443" s="40"/>
      <c r="L443" s="44"/>
      <c r="M443" s="221"/>
      <c r="N443" s="222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144</v>
      </c>
      <c r="AU443" s="17" t="s">
        <v>83</v>
      </c>
    </row>
    <row r="444" spans="1:51" s="14" customFormat="1" ht="12">
      <c r="A444" s="14"/>
      <c r="B444" s="235"/>
      <c r="C444" s="236"/>
      <c r="D444" s="218" t="s">
        <v>146</v>
      </c>
      <c r="E444" s="237" t="s">
        <v>19</v>
      </c>
      <c r="F444" s="238" t="s">
        <v>679</v>
      </c>
      <c r="G444" s="236"/>
      <c r="H444" s="239">
        <v>5.4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146</v>
      </c>
      <c r="AU444" s="245" t="s">
        <v>83</v>
      </c>
      <c r="AV444" s="14" t="s">
        <v>83</v>
      </c>
      <c r="AW444" s="14" t="s">
        <v>35</v>
      </c>
      <c r="AX444" s="14" t="s">
        <v>72</v>
      </c>
      <c r="AY444" s="245" t="s">
        <v>133</v>
      </c>
    </row>
    <row r="445" spans="1:65" s="2" customFormat="1" ht="24.15" customHeight="1">
      <c r="A445" s="38"/>
      <c r="B445" s="39"/>
      <c r="C445" s="205" t="s">
        <v>680</v>
      </c>
      <c r="D445" s="205" t="s">
        <v>136</v>
      </c>
      <c r="E445" s="206" t="s">
        <v>681</v>
      </c>
      <c r="F445" s="207" t="s">
        <v>682</v>
      </c>
      <c r="G445" s="208" t="s">
        <v>92</v>
      </c>
      <c r="H445" s="209">
        <v>5.4</v>
      </c>
      <c r="I445" s="210"/>
      <c r="J445" s="211">
        <f>ROUND(I445*H445,2)</f>
        <v>0</v>
      </c>
      <c r="K445" s="207" t="s">
        <v>19</v>
      </c>
      <c r="L445" s="44"/>
      <c r="M445" s="212" t="s">
        <v>19</v>
      </c>
      <c r="N445" s="213" t="s">
        <v>43</v>
      </c>
      <c r="O445" s="84"/>
      <c r="P445" s="214">
        <f>O445*H445</f>
        <v>0</v>
      </c>
      <c r="Q445" s="214">
        <v>0.00023</v>
      </c>
      <c r="R445" s="214">
        <f>Q445*H445</f>
        <v>0.001242</v>
      </c>
      <c r="S445" s="214">
        <v>0</v>
      </c>
      <c r="T445" s="215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6" t="s">
        <v>618</v>
      </c>
      <c r="AT445" s="216" t="s">
        <v>136</v>
      </c>
      <c r="AU445" s="216" t="s">
        <v>83</v>
      </c>
      <c r="AY445" s="17" t="s">
        <v>133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7" t="s">
        <v>80</v>
      </c>
      <c r="BK445" s="217">
        <f>ROUND(I445*H445,2)</f>
        <v>0</v>
      </c>
      <c r="BL445" s="17" t="s">
        <v>618</v>
      </c>
      <c r="BM445" s="216" t="s">
        <v>683</v>
      </c>
    </row>
    <row r="446" spans="1:47" s="2" customFormat="1" ht="12">
      <c r="A446" s="38"/>
      <c r="B446" s="39"/>
      <c r="C446" s="40"/>
      <c r="D446" s="218" t="s">
        <v>142</v>
      </c>
      <c r="E446" s="40"/>
      <c r="F446" s="219" t="s">
        <v>682</v>
      </c>
      <c r="G446" s="40"/>
      <c r="H446" s="40"/>
      <c r="I446" s="220"/>
      <c r="J446" s="40"/>
      <c r="K446" s="40"/>
      <c r="L446" s="44"/>
      <c r="M446" s="221"/>
      <c r="N446" s="222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142</v>
      </c>
      <c r="AU446" s="17" t="s">
        <v>83</v>
      </c>
    </row>
    <row r="447" spans="1:65" s="2" customFormat="1" ht="21.75" customHeight="1">
      <c r="A447" s="38"/>
      <c r="B447" s="39"/>
      <c r="C447" s="205" t="s">
        <v>684</v>
      </c>
      <c r="D447" s="205" t="s">
        <v>136</v>
      </c>
      <c r="E447" s="206" t="s">
        <v>685</v>
      </c>
      <c r="F447" s="207" t="s">
        <v>686</v>
      </c>
      <c r="G447" s="208" t="s">
        <v>92</v>
      </c>
      <c r="H447" s="209">
        <v>78.548</v>
      </c>
      <c r="I447" s="210"/>
      <c r="J447" s="211">
        <f>ROUND(I447*H447,2)</f>
        <v>0</v>
      </c>
      <c r="K447" s="207" t="s">
        <v>19</v>
      </c>
      <c r="L447" s="44"/>
      <c r="M447" s="212" t="s">
        <v>19</v>
      </c>
      <c r="N447" s="213" t="s">
        <v>43</v>
      </c>
      <c r="O447" s="84"/>
      <c r="P447" s="214">
        <f>O447*H447</f>
        <v>0</v>
      </c>
      <c r="Q447" s="214">
        <v>0.00021</v>
      </c>
      <c r="R447" s="214">
        <f>Q447*H447</f>
        <v>0.016495080000000002</v>
      </c>
      <c r="S447" s="214">
        <v>0</v>
      </c>
      <c r="T447" s="215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16" t="s">
        <v>618</v>
      </c>
      <c r="AT447" s="216" t="s">
        <v>136</v>
      </c>
      <c r="AU447" s="216" t="s">
        <v>83</v>
      </c>
      <c r="AY447" s="17" t="s">
        <v>133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7" t="s">
        <v>80</v>
      </c>
      <c r="BK447" s="217">
        <f>ROUND(I447*H447,2)</f>
        <v>0</v>
      </c>
      <c r="BL447" s="17" t="s">
        <v>618</v>
      </c>
      <c r="BM447" s="216" t="s">
        <v>687</v>
      </c>
    </row>
    <row r="448" spans="1:47" s="2" customFormat="1" ht="12">
      <c r="A448" s="38"/>
      <c r="B448" s="39"/>
      <c r="C448" s="40"/>
      <c r="D448" s="218" t="s">
        <v>142</v>
      </c>
      <c r="E448" s="40"/>
      <c r="F448" s="219" t="s">
        <v>686</v>
      </c>
      <c r="G448" s="40"/>
      <c r="H448" s="40"/>
      <c r="I448" s="220"/>
      <c r="J448" s="40"/>
      <c r="K448" s="40"/>
      <c r="L448" s="44"/>
      <c r="M448" s="221"/>
      <c r="N448" s="222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142</v>
      </c>
      <c r="AU448" s="17" t="s">
        <v>83</v>
      </c>
    </row>
    <row r="449" spans="1:51" s="14" customFormat="1" ht="12">
      <c r="A449" s="14"/>
      <c r="B449" s="235"/>
      <c r="C449" s="236"/>
      <c r="D449" s="218" t="s">
        <v>146</v>
      </c>
      <c r="E449" s="237" t="s">
        <v>19</v>
      </c>
      <c r="F449" s="238" t="s">
        <v>339</v>
      </c>
      <c r="G449" s="236"/>
      <c r="H449" s="239">
        <v>41.267500000000005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146</v>
      </c>
      <c r="AU449" s="245" t="s">
        <v>83</v>
      </c>
      <c r="AV449" s="14" t="s">
        <v>83</v>
      </c>
      <c r="AW449" s="14" t="s">
        <v>35</v>
      </c>
      <c r="AX449" s="14" t="s">
        <v>72</v>
      </c>
      <c r="AY449" s="245" t="s">
        <v>133</v>
      </c>
    </row>
    <row r="450" spans="1:51" s="14" customFormat="1" ht="12">
      <c r="A450" s="14"/>
      <c r="B450" s="235"/>
      <c r="C450" s="236"/>
      <c r="D450" s="218" t="s">
        <v>146</v>
      </c>
      <c r="E450" s="237" t="s">
        <v>19</v>
      </c>
      <c r="F450" s="238" t="s">
        <v>340</v>
      </c>
      <c r="G450" s="236"/>
      <c r="H450" s="239">
        <v>13.049999999999999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146</v>
      </c>
      <c r="AU450" s="245" t="s">
        <v>83</v>
      </c>
      <c r="AV450" s="14" t="s">
        <v>83</v>
      </c>
      <c r="AW450" s="14" t="s">
        <v>35</v>
      </c>
      <c r="AX450" s="14" t="s">
        <v>72</v>
      </c>
      <c r="AY450" s="245" t="s">
        <v>133</v>
      </c>
    </row>
    <row r="451" spans="1:51" s="14" customFormat="1" ht="12">
      <c r="A451" s="14"/>
      <c r="B451" s="235"/>
      <c r="C451" s="236"/>
      <c r="D451" s="218" t="s">
        <v>146</v>
      </c>
      <c r="E451" s="237" t="s">
        <v>19</v>
      </c>
      <c r="F451" s="238" t="s">
        <v>341</v>
      </c>
      <c r="G451" s="236"/>
      <c r="H451" s="239">
        <v>0.8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146</v>
      </c>
      <c r="AU451" s="245" t="s">
        <v>83</v>
      </c>
      <c r="AV451" s="14" t="s">
        <v>83</v>
      </c>
      <c r="AW451" s="14" t="s">
        <v>35</v>
      </c>
      <c r="AX451" s="14" t="s">
        <v>72</v>
      </c>
      <c r="AY451" s="245" t="s">
        <v>133</v>
      </c>
    </row>
    <row r="452" spans="1:51" s="14" customFormat="1" ht="12">
      <c r="A452" s="14"/>
      <c r="B452" s="235"/>
      <c r="C452" s="236"/>
      <c r="D452" s="218" t="s">
        <v>146</v>
      </c>
      <c r="E452" s="237" t="s">
        <v>19</v>
      </c>
      <c r="F452" s="238" t="s">
        <v>688</v>
      </c>
      <c r="G452" s="236"/>
      <c r="H452" s="239">
        <v>23.430000000000003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146</v>
      </c>
      <c r="AU452" s="245" t="s">
        <v>83</v>
      </c>
      <c r="AV452" s="14" t="s">
        <v>83</v>
      </c>
      <c r="AW452" s="14" t="s">
        <v>35</v>
      </c>
      <c r="AX452" s="14" t="s">
        <v>72</v>
      </c>
      <c r="AY452" s="245" t="s">
        <v>133</v>
      </c>
    </row>
    <row r="453" spans="1:63" s="12" customFormat="1" ht="22.8" customHeight="1">
      <c r="A453" s="12"/>
      <c r="B453" s="189"/>
      <c r="C453" s="190"/>
      <c r="D453" s="191" t="s">
        <v>71</v>
      </c>
      <c r="E453" s="203" t="s">
        <v>689</v>
      </c>
      <c r="F453" s="203" t="s">
        <v>690</v>
      </c>
      <c r="G453" s="190"/>
      <c r="H453" s="190"/>
      <c r="I453" s="193"/>
      <c r="J453" s="204">
        <f>BK453</f>
        <v>0</v>
      </c>
      <c r="K453" s="190"/>
      <c r="L453" s="195"/>
      <c r="M453" s="196"/>
      <c r="N453" s="197"/>
      <c r="O453" s="197"/>
      <c r="P453" s="198">
        <f>SUM(P454:P480)</f>
        <v>0</v>
      </c>
      <c r="Q453" s="197"/>
      <c r="R453" s="198">
        <f>SUM(R454:R480)</f>
        <v>6.098552175999999</v>
      </c>
      <c r="S453" s="197"/>
      <c r="T453" s="199">
        <f>SUM(T454:T480)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0" t="s">
        <v>83</v>
      </c>
      <c r="AT453" s="201" t="s">
        <v>71</v>
      </c>
      <c r="AU453" s="201" t="s">
        <v>80</v>
      </c>
      <c r="AY453" s="200" t="s">
        <v>133</v>
      </c>
      <c r="BK453" s="202">
        <f>SUM(BK454:BK480)</f>
        <v>0</v>
      </c>
    </row>
    <row r="454" spans="1:65" s="2" customFormat="1" ht="16.5" customHeight="1">
      <c r="A454" s="38"/>
      <c r="B454" s="39"/>
      <c r="C454" s="205" t="s">
        <v>691</v>
      </c>
      <c r="D454" s="205" t="s">
        <v>136</v>
      </c>
      <c r="E454" s="206" t="s">
        <v>692</v>
      </c>
      <c r="F454" s="207" t="s">
        <v>693</v>
      </c>
      <c r="G454" s="208" t="s">
        <v>270</v>
      </c>
      <c r="H454" s="209">
        <v>1</v>
      </c>
      <c r="I454" s="210"/>
      <c r="J454" s="211">
        <f>ROUND(I454*H454,2)</f>
        <v>0</v>
      </c>
      <c r="K454" s="207" t="s">
        <v>19</v>
      </c>
      <c r="L454" s="44"/>
      <c r="M454" s="212" t="s">
        <v>19</v>
      </c>
      <c r="N454" s="213" t="s">
        <v>43</v>
      </c>
      <c r="O454" s="84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6" t="s">
        <v>140</v>
      </c>
      <c r="AT454" s="216" t="s">
        <v>136</v>
      </c>
      <c r="AU454" s="216" t="s">
        <v>83</v>
      </c>
      <c r="AY454" s="17" t="s">
        <v>133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7" t="s">
        <v>80</v>
      </c>
      <c r="BK454" s="217">
        <f>ROUND(I454*H454,2)</f>
        <v>0</v>
      </c>
      <c r="BL454" s="17" t="s">
        <v>140</v>
      </c>
      <c r="BM454" s="216" t="s">
        <v>694</v>
      </c>
    </row>
    <row r="455" spans="1:47" s="2" customFormat="1" ht="12">
      <c r="A455" s="38"/>
      <c r="B455" s="39"/>
      <c r="C455" s="40"/>
      <c r="D455" s="218" t="s">
        <v>142</v>
      </c>
      <c r="E455" s="40"/>
      <c r="F455" s="219" t="s">
        <v>693</v>
      </c>
      <c r="G455" s="40"/>
      <c r="H455" s="40"/>
      <c r="I455" s="220"/>
      <c r="J455" s="40"/>
      <c r="K455" s="40"/>
      <c r="L455" s="44"/>
      <c r="M455" s="221"/>
      <c r="N455" s="222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142</v>
      </c>
      <c r="AU455" s="17" t="s">
        <v>83</v>
      </c>
    </row>
    <row r="456" spans="1:65" s="2" customFormat="1" ht="16.5" customHeight="1">
      <c r="A456" s="38"/>
      <c r="B456" s="39"/>
      <c r="C456" s="205" t="s">
        <v>695</v>
      </c>
      <c r="D456" s="205" t="s">
        <v>136</v>
      </c>
      <c r="E456" s="206" t="s">
        <v>696</v>
      </c>
      <c r="F456" s="207" t="s">
        <v>697</v>
      </c>
      <c r="G456" s="208" t="s">
        <v>270</v>
      </c>
      <c r="H456" s="209">
        <v>1</v>
      </c>
      <c r="I456" s="210"/>
      <c r="J456" s="211">
        <f>ROUND(I456*H456,2)</f>
        <v>0</v>
      </c>
      <c r="K456" s="207" t="s">
        <v>19</v>
      </c>
      <c r="L456" s="44"/>
      <c r="M456" s="212" t="s">
        <v>19</v>
      </c>
      <c r="N456" s="213" t="s">
        <v>43</v>
      </c>
      <c r="O456" s="84"/>
      <c r="P456" s="214">
        <f>O456*H456</f>
        <v>0</v>
      </c>
      <c r="Q456" s="214">
        <v>0</v>
      </c>
      <c r="R456" s="214">
        <f>Q456*H456</f>
        <v>0</v>
      </c>
      <c r="S456" s="214">
        <v>0</v>
      </c>
      <c r="T456" s="215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16" t="s">
        <v>140</v>
      </c>
      <c r="AT456" s="216" t="s">
        <v>136</v>
      </c>
      <c r="AU456" s="216" t="s">
        <v>83</v>
      </c>
      <c r="AY456" s="17" t="s">
        <v>133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7" t="s">
        <v>80</v>
      </c>
      <c r="BK456" s="217">
        <f>ROUND(I456*H456,2)</f>
        <v>0</v>
      </c>
      <c r="BL456" s="17" t="s">
        <v>140</v>
      </c>
      <c r="BM456" s="216" t="s">
        <v>698</v>
      </c>
    </row>
    <row r="457" spans="1:47" s="2" customFormat="1" ht="12">
      <c r="A457" s="38"/>
      <c r="B457" s="39"/>
      <c r="C457" s="40"/>
      <c r="D457" s="218" t="s">
        <v>142</v>
      </c>
      <c r="E457" s="40"/>
      <c r="F457" s="219" t="s">
        <v>697</v>
      </c>
      <c r="G457" s="40"/>
      <c r="H457" s="40"/>
      <c r="I457" s="220"/>
      <c r="J457" s="40"/>
      <c r="K457" s="40"/>
      <c r="L457" s="44"/>
      <c r="M457" s="221"/>
      <c r="N457" s="222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142</v>
      </c>
      <c r="AU457" s="17" t="s">
        <v>83</v>
      </c>
    </row>
    <row r="458" spans="1:65" s="2" customFormat="1" ht="16.5" customHeight="1">
      <c r="A458" s="38"/>
      <c r="B458" s="39"/>
      <c r="C458" s="247" t="s">
        <v>699</v>
      </c>
      <c r="D458" s="247" t="s">
        <v>267</v>
      </c>
      <c r="E458" s="248" t="s">
        <v>700</v>
      </c>
      <c r="F458" s="249" t="s">
        <v>701</v>
      </c>
      <c r="G458" s="250" t="s">
        <v>270</v>
      </c>
      <c r="H458" s="251">
        <v>1</v>
      </c>
      <c r="I458" s="252"/>
      <c r="J458" s="253">
        <f>ROUND(I458*H458,2)</f>
        <v>0</v>
      </c>
      <c r="K458" s="249" t="s">
        <v>19</v>
      </c>
      <c r="L458" s="254"/>
      <c r="M458" s="255" t="s">
        <v>19</v>
      </c>
      <c r="N458" s="256" t="s">
        <v>43</v>
      </c>
      <c r="O458" s="84"/>
      <c r="P458" s="214">
        <f>O458*H458</f>
        <v>0</v>
      </c>
      <c r="Q458" s="214">
        <v>0.13</v>
      </c>
      <c r="R458" s="214">
        <f>Q458*H458</f>
        <v>0.13</v>
      </c>
      <c r="S458" s="214">
        <v>0</v>
      </c>
      <c r="T458" s="215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16" t="s">
        <v>271</v>
      </c>
      <c r="AT458" s="216" t="s">
        <v>267</v>
      </c>
      <c r="AU458" s="216" t="s">
        <v>83</v>
      </c>
      <c r="AY458" s="17" t="s">
        <v>133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7" t="s">
        <v>80</v>
      </c>
      <c r="BK458" s="217">
        <f>ROUND(I458*H458,2)</f>
        <v>0</v>
      </c>
      <c r="BL458" s="17" t="s">
        <v>140</v>
      </c>
      <c r="BM458" s="216" t="s">
        <v>702</v>
      </c>
    </row>
    <row r="459" spans="1:47" s="2" customFormat="1" ht="12">
      <c r="A459" s="38"/>
      <c r="B459" s="39"/>
      <c r="C459" s="40"/>
      <c r="D459" s="218" t="s">
        <v>142</v>
      </c>
      <c r="E459" s="40"/>
      <c r="F459" s="219" t="s">
        <v>701</v>
      </c>
      <c r="G459" s="40"/>
      <c r="H459" s="40"/>
      <c r="I459" s="220"/>
      <c r="J459" s="40"/>
      <c r="K459" s="40"/>
      <c r="L459" s="44"/>
      <c r="M459" s="221"/>
      <c r="N459" s="222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142</v>
      </c>
      <c r="AU459" s="17" t="s">
        <v>83</v>
      </c>
    </row>
    <row r="460" spans="1:65" s="2" customFormat="1" ht="21.75" customHeight="1">
      <c r="A460" s="38"/>
      <c r="B460" s="39"/>
      <c r="C460" s="205" t="s">
        <v>703</v>
      </c>
      <c r="D460" s="205" t="s">
        <v>136</v>
      </c>
      <c r="E460" s="206" t="s">
        <v>704</v>
      </c>
      <c r="F460" s="207" t="s">
        <v>705</v>
      </c>
      <c r="G460" s="208" t="s">
        <v>92</v>
      </c>
      <c r="H460" s="209">
        <v>14.91</v>
      </c>
      <c r="I460" s="210"/>
      <c r="J460" s="211">
        <f>ROUND(I460*H460,2)</f>
        <v>0</v>
      </c>
      <c r="K460" s="207" t="s">
        <v>139</v>
      </c>
      <c r="L460" s="44"/>
      <c r="M460" s="212" t="s">
        <v>19</v>
      </c>
      <c r="N460" s="213" t="s">
        <v>43</v>
      </c>
      <c r="O460" s="84"/>
      <c r="P460" s="214">
        <f>O460*H460</f>
        <v>0</v>
      </c>
      <c r="Q460" s="214">
        <v>0.04884</v>
      </c>
      <c r="R460" s="214">
        <f>Q460*H460</f>
        <v>0.7282044</v>
      </c>
      <c r="S460" s="214">
        <v>0</v>
      </c>
      <c r="T460" s="215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16" t="s">
        <v>706</v>
      </c>
      <c r="AT460" s="216" t="s">
        <v>136</v>
      </c>
      <c r="AU460" s="216" t="s">
        <v>83</v>
      </c>
      <c r="AY460" s="17" t="s">
        <v>133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7" t="s">
        <v>80</v>
      </c>
      <c r="BK460" s="217">
        <f>ROUND(I460*H460,2)</f>
        <v>0</v>
      </c>
      <c r="BL460" s="17" t="s">
        <v>706</v>
      </c>
      <c r="BM460" s="216" t="s">
        <v>707</v>
      </c>
    </row>
    <row r="461" spans="1:47" s="2" customFormat="1" ht="12">
      <c r="A461" s="38"/>
      <c r="B461" s="39"/>
      <c r="C461" s="40"/>
      <c r="D461" s="218" t="s">
        <v>142</v>
      </c>
      <c r="E461" s="40"/>
      <c r="F461" s="219" t="s">
        <v>708</v>
      </c>
      <c r="G461" s="40"/>
      <c r="H461" s="40"/>
      <c r="I461" s="220"/>
      <c r="J461" s="40"/>
      <c r="K461" s="40"/>
      <c r="L461" s="44"/>
      <c r="M461" s="221"/>
      <c r="N461" s="222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142</v>
      </c>
      <c r="AU461" s="17" t="s">
        <v>83</v>
      </c>
    </row>
    <row r="462" spans="1:47" s="2" customFormat="1" ht="12">
      <c r="A462" s="38"/>
      <c r="B462" s="39"/>
      <c r="C462" s="40"/>
      <c r="D462" s="223" t="s">
        <v>144</v>
      </c>
      <c r="E462" s="40"/>
      <c r="F462" s="224" t="s">
        <v>709</v>
      </c>
      <c r="G462" s="40"/>
      <c r="H462" s="40"/>
      <c r="I462" s="220"/>
      <c r="J462" s="40"/>
      <c r="K462" s="40"/>
      <c r="L462" s="44"/>
      <c r="M462" s="221"/>
      <c r="N462" s="222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144</v>
      </c>
      <c r="AU462" s="17" t="s">
        <v>83</v>
      </c>
    </row>
    <row r="463" spans="1:51" s="14" customFormat="1" ht="12">
      <c r="A463" s="14"/>
      <c r="B463" s="235"/>
      <c r="C463" s="236"/>
      <c r="D463" s="218" t="s">
        <v>146</v>
      </c>
      <c r="E463" s="237" t="s">
        <v>19</v>
      </c>
      <c r="F463" s="238" t="s">
        <v>710</v>
      </c>
      <c r="G463" s="236"/>
      <c r="H463" s="239">
        <v>14.91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146</v>
      </c>
      <c r="AU463" s="245" t="s">
        <v>83</v>
      </c>
      <c r="AV463" s="14" t="s">
        <v>83</v>
      </c>
      <c r="AW463" s="14" t="s">
        <v>35</v>
      </c>
      <c r="AX463" s="14" t="s">
        <v>72</v>
      </c>
      <c r="AY463" s="245" t="s">
        <v>133</v>
      </c>
    </row>
    <row r="464" spans="1:65" s="2" customFormat="1" ht="24.15" customHeight="1">
      <c r="A464" s="38"/>
      <c r="B464" s="39"/>
      <c r="C464" s="247" t="s">
        <v>711</v>
      </c>
      <c r="D464" s="247" t="s">
        <v>267</v>
      </c>
      <c r="E464" s="248" t="s">
        <v>712</v>
      </c>
      <c r="F464" s="249" t="s">
        <v>713</v>
      </c>
      <c r="G464" s="250" t="s">
        <v>270</v>
      </c>
      <c r="H464" s="251">
        <v>72</v>
      </c>
      <c r="I464" s="252"/>
      <c r="J464" s="253">
        <f>ROUND(I464*H464,2)</f>
        <v>0</v>
      </c>
      <c r="K464" s="249" t="s">
        <v>19</v>
      </c>
      <c r="L464" s="254"/>
      <c r="M464" s="255" t="s">
        <v>19</v>
      </c>
      <c r="N464" s="256" t="s">
        <v>43</v>
      </c>
      <c r="O464" s="84"/>
      <c r="P464" s="214">
        <f>O464*H464</f>
        <v>0</v>
      </c>
      <c r="Q464" s="214">
        <v>0.072</v>
      </c>
      <c r="R464" s="214">
        <f>Q464*H464</f>
        <v>5.183999999999999</v>
      </c>
      <c r="S464" s="214">
        <v>0</v>
      </c>
      <c r="T464" s="215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16" t="s">
        <v>271</v>
      </c>
      <c r="AT464" s="216" t="s">
        <v>267</v>
      </c>
      <c r="AU464" s="216" t="s">
        <v>83</v>
      </c>
      <c r="AY464" s="17" t="s">
        <v>133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7" t="s">
        <v>80</v>
      </c>
      <c r="BK464" s="217">
        <f>ROUND(I464*H464,2)</f>
        <v>0</v>
      </c>
      <c r="BL464" s="17" t="s">
        <v>140</v>
      </c>
      <c r="BM464" s="216" t="s">
        <v>714</v>
      </c>
    </row>
    <row r="465" spans="1:47" s="2" customFormat="1" ht="12">
      <c r="A465" s="38"/>
      <c r="B465" s="39"/>
      <c r="C465" s="40"/>
      <c r="D465" s="218" t="s">
        <v>142</v>
      </c>
      <c r="E465" s="40"/>
      <c r="F465" s="219" t="s">
        <v>713</v>
      </c>
      <c r="G465" s="40"/>
      <c r="H465" s="40"/>
      <c r="I465" s="220"/>
      <c r="J465" s="40"/>
      <c r="K465" s="40"/>
      <c r="L465" s="44"/>
      <c r="M465" s="221"/>
      <c r="N465" s="222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142</v>
      </c>
      <c r="AU465" s="17" t="s">
        <v>83</v>
      </c>
    </row>
    <row r="466" spans="1:51" s="14" customFormat="1" ht="12">
      <c r="A466" s="14"/>
      <c r="B466" s="235"/>
      <c r="C466" s="236"/>
      <c r="D466" s="218" t="s">
        <v>146</v>
      </c>
      <c r="E466" s="237" t="s">
        <v>19</v>
      </c>
      <c r="F466" s="238" t="s">
        <v>715</v>
      </c>
      <c r="G466" s="236"/>
      <c r="H466" s="239">
        <v>72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146</v>
      </c>
      <c r="AU466" s="245" t="s">
        <v>83</v>
      </c>
      <c r="AV466" s="14" t="s">
        <v>83</v>
      </c>
      <c r="AW466" s="14" t="s">
        <v>35</v>
      </c>
      <c r="AX466" s="14" t="s">
        <v>72</v>
      </c>
      <c r="AY466" s="245" t="s">
        <v>133</v>
      </c>
    </row>
    <row r="467" spans="1:65" s="2" customFormat="1" ht="33" customHeight="1">
      <c r="A467" s="38"/>
      <c r="B467" s="39"/>
      <c r="C467" s="205" t="s">
        <v>716</v>
      </c>
      <c r="D467" s="205" t="s">
        <v>136</v>
      </c>
      <c r="E467" s="206" t="s">
        <v>717</v>
      </c>
      <c r="F467" s="207" t="s">
        <v>718</v>
      </c>
      <c r="G467" s="208" t="s">
        <v>270</v>
      </c>
      <c r="H467" s="209">
        <v>576</v>
      </c>
      <c r="I467" s="210"/>
      <c r="J467" s="211">
        <f>ROUND(I467*H467,2)</f>
        <v>0</v>
      </c>
      <c r="K467" s="207" t="s">
        <v>19</v>
      </c>
      <c r="L467" s="44"/>
      <c r="M467" s="212" t="s">
        <v>19</v>
      </c>
      <c r="N467" s="213" t="s">
        <v>43</v>
      </c>
      <c r="O467" s="84"/>
      <c r="P467" s="214">
        <f>O467*H467</f>
        <v>0</v>
      </c>
      <c r="Q467" s="214">
        <v>1.026E-06</v>
      </c>
      <c r="R467" s="214">
        <f>Q467*H467</f>
        <v>0.000590976</v>
      </c>
      <c r="S467" s="214">
        <v>0</v>
      </c>
      <c r="T467" s="215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6" t="s">
        <v>140</v>
      </c>
      <c r="AT467" s="216" t="s">
        <v>136</v>
      </c>
      <c r="AU467" s="216" t="s">
        <v>83</v>
      </c>
      <c r="AY467" s="17" t="s">
        <v>133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7" t="s">
        <v>80</v>
      </c>
      <c r="BK467" s="217">
        <f>ROUND(I467*H467,2)</f>
        <v>0</v>
      </c>
      <c r="BL467" s="17" t="s">
        <v>140</v>
      </c>
      <c r="BM467" s="216" t="s">
        <v>719</v>
      </c>
    </row>
    <row r="468" spans="1:47" s="2" customFormat="1" ht="12">
      <c r="A468" s="38"/>
      <c r="B468" s="39"/>
      <c r="C468" s="40"/>
      <c r="D468" s="218" t="s">
        <v>142</v>
      </c>
      <c r="E468" s="40"/>
      <c r="F468" s="219" t="s">
        <v>720</v>
      </c>
      <c r="G468" s="40"/>
      <c r="H468" s="40"/>
      <c r="I468" s="220"/>
      <c r="J468" s="40"/>
      <c r="K468" s="40"/>
      <c r="L468" s="44"/>
      <c r="M468" s="221"/>
      <c r="N468" s="222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142</v>
      </c>
      <c r="AU468" s="17" t="s">
        <v>83</v>
      </c>
    </row>
    <row r="469" spans="1:47" s="2" customFormat="1" ht="12">
      <c r="A469" s="38"/>
      <c r="B469" s="39"/>
      <c r="C469" s="40"/>
      <c r="D469" s="218" t="s">
        <v>263</v>
      </c>
      <c r="E469" s="40"/>
      <c r="F469" s="246" t="s">
        <v>435</v>
      </c>
      <c r="G469" s="40"/>
      <c r="H469" s="40"/>
      <c r="I469" s="220"/>
      <c r="J469" s="40"/>
      <c r="K469" s="40"/>
      <c r="L469" s="44"/>
      <c r="M469" s="221"/>
      <c r="N469" s="222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263</v>
      </c>
      <c r="AU469" s="17" t="s">
        <v>83</v>
      </c>
    </row>
    <row r="470" spans="1:51" s="14" customFormat="1" ht="12">
      <c r="A470" s="14"/>
      <c r="B470" s="235"/>
      <c r="C470" s="236"/>
      <c r="D470" s="218" t="s">
        <v>146</v>
      </c>
      <c r="E470" s="237" t="s">
        <v>19</v>
      </c>
      <c r="F470" s="238" t="s">
        <v>721</v>
      </c>
      <c r="G470" s="236"/>
      <c r="H470" s="239">
        <v>576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146</v>
      </c>
      <c r="AU470" s="245" t="s">
        <v>83</v>
      </c>
      <c r="AV470" s="14" t="s">
        <v>83</v>
      </c>
      <c r="AW470" s="14" t="s">
        <v>35</v>
      </c>
      <c r="AX470" s="14" t="s">
        <v>72</v>
      </c>
      <c r="AY470" s="245" t="s">
        <v>133</v>
      </c>
    </row>
    <row r="471" spans="1:65" s="2" customFormat="1" ht="16.5" customHeight="1">
      <c r="A471" s="38"/>
      <c r="B471" s="39"/>
      <c r="C471" s="247" t="s">
        <v>722</v>
      </c>
      <c r="D471" s="247" t="s">
        <v>267</v>
      </c>
      <c r="E471" s="248" t="s">
        <v>723</v>
      </c>
      <c r="F471" s="249" t="s">
        <v>724</v>
      </c>
      <c r="G471" s="250" t="s">
        <v>427</v>
      </c>
      <c r="H471" s="251">
        <v>63.36</v>
      </c>
      <c r="I471" s="252"/>
      <c r="J471" s="253">
        <f>ROUND(I471*H471,2)</f>
        <v>0</v>
      </c>
      <c r="K471" s="249" t="s">
        <v>19</v>
      </c>
      <c r="L471" s="254"/>
      <c r="M471" s="255" t="s">
        <v>19</v>
      </c>
      <c r="N471" s="256" t="s">
        <v>43</v>
      </c>
      <c r="O471" s="84"/>
      <c r="P471" s="214">
        <f>O471*H471</f>
        <v>0</v>
      </c>
      <c r="Q471" s="214">
        <v>0.00088</v>
      </c>
      <c r="R471" s="214">
        <f>Q471*H471</f>
        <v>0.0557568</v>
      </c>
      <c r="S471" s="214">
        <v>0</v>
      </c>
      <c r="T471" s="215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16" t="s">
        <v>271</v>
      </c>
      <c r="AT471" s="216" t="s">
        <v>267</v>
      </c>
      <c r="AU471" s="216" t="s">
        <v>83</v>
      </c>
      <c r="AY471" s="17" t="s">
        <v>133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7" t="s">
        <v>80</v>
      </c>
      <c r="BK471" s="217">
        <f>ROUND(I471*H471,2)</f>
        <v>0</v>
      </c>
      <c r="BL471" s="17" t="s">
        <v>140</v>
      </c>
      <c r="BM471" s="216" t="s">
        <v>725</v>
      </c>
    </row>
    <row r="472" spans="1:47" s="2" customFormat="1" ht="12">
      <c r="A472" s="38"/>
      <c r="B472" s="39"/>
      <c r="C472" s="40"/>
      <c r="D472" s="218" t="s">
        <v>142</v>
      </c>
      <c r="E472" s="40"/>
      <c r="F472" s="219" t="s">
        <v>724</v>
      </c>
      <c r="G472" s="40"/>
      <c r="H472" s="40"/>
      <c r="I472" s="220"/>
      <c r="J472" s="40"/>
      <c r="K472" s="40"/>
      <c r="L472" s="44"/>
      <c r="M472" s="221"/>
      <c r="N472" s="222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142</v>
      </c>
      <c r="AU472" s="17" t="s">
        <v>83</v>
      </c>
    </row>
    <row r="473" spans="1:51" s="14" customFormat="1" ht="12">
      <c r="A473" s="14"/>
      <c r="B473" s="235"/>
      <c r="C473" s="236"/>
      <c r="D473" s="218" t="s">
        <v>146</v>
      </c>
      <c r="E473" s="237" t="s">
        <v>19</v>
      </c>
      <c r="F473" s="238" t="s">
        <v>726</v>
      </c>
      <c r="G473" s="236"/>
      <c r="H473" s="239">
        <v>57.6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5" t="s">
        <v>146</v>
      </c>
      <c r="AU473" s="245" t="s">
        <v>83</v>
      </c>
      <c r="AV473" s="14" t="s">
        <v>83</v>
      </c>
      <c r="AW473" s="14" t="s">
        <v>35</v>
      </c>
      <c r="AX473" s="14" t="s">
        <v>80</v>
      </c>
      <c r="AY473" s="245" t="s">
        <v>133</v>
      </c>
    </row>
    <row r="474" spans="1:51" s="14" customFormat="1" ht="12">
      <c r="A474" s="14"/>
      <c r="B474" s="235"/>
      <c r="C474" s="236"/>
      <c r="D474" s="218" t="s">
        <v>146</v>
      </c>
      <c r="E474" s="236"/>
      <c r="F474" s="238" t="s">
        <v>727</v>
      </c>
      <c r="G474" s="236"/>
      <c r="H474" s="239">
        <v>63.36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146</v>
      </c>
      <c r="AU474" s="245" t="s">
        <v>83</v>
      </c>
      <c r="AV474" s="14" t="s">
        <v>83</v>
      </c>
      <c r="AW474" s="14" t="s">
        <v>4</v>
      </c>
      <c r="AX474" s="14" t="s">
        <v>80</v>
      </c>
      <c r="AY474" s="245" t="s">
        <v>133</v>
      </c>
    </row>
    <row r="475" spans="1:65" s="2" customFormat="1" ht="24.15" customHeight="1">
      <c r="A475" s="38"/>
      <c r="B475" s="39"/>
      <c r="C475" s="205" t="s">
        <v>728</v>
      </c>
      <c r="D475" s="205" t="s">
        <v>136</v>
      </c>
      <c r="E475" s="206" t="s">
        <v>729</v>
      </c>
      <c r="F475" s="207" t="s">
        <v>730</v>
      </c>
      <c r="G475" s="208" t="s">
        <v>209</v>
      </c>
      <c r="H475" s="209">
        <v>6.099</v>
      </c>
      <c r="I475" s="210"/>
      <c r="J475" s="211">
        <f>ROUND(I475*H475,2)</f>
        <v>0</v>
      </c>
      <c r="K475" s="207" t="s">
        <v>139</v>
      </c>
      <c r="L475" s="44"/>
      <c r="M475" s="212" t="s">
        <v>19</v>
      </c>
      <c r="N475" s="213" t="s">
        <v>43</v>
      </c>
      <c r="O475" s="84"/>
      <c r="P475" s="214">
        <f>O475*H475</f>
        <v>0</v>
      </c>
      <c r="Q475" s="214">
        <v>0</v>
      </c>
      <c r="R475" s="214">
        <f>Q475*H475</f>
        <v>0</v>
      </c>
      <c r="S475" s="214">
        <v>0</v>
      </c>
      <c r="T475" s="215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6" t="s">
        <v>618</v>
      </c>
      <c r="AT475" s="216" t="s">
        <v>136</v>
      </c>
      <c r="AU475" s="216" t="s">
        <v>83</v>
      </c>
      <c r="AY475" s="17" t="s">
        <v>133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7" t="s">
        <v>80</v>
      </c>
      <c r="BK475" s="217">
        <f>ROUND(I475*H475,2)</f>
        <v>0</v>
      </c>
      <c r="BL475" s="17" t="s">
        <v>618</v>
      </c>
      <c r="BM475" s="216" t="s">
        <v>731</v>
      </c>
    </row>
    <row r="476" spans="1:47" s="2" customFormat="1" ht="12">
      <c r="A476" s="38"/>
      <c r="B476" s="39"/>
      <c r="C476" s="40"/>
      <c r="D476" s="218" t="s">
        <v>142</v>
      </c>
      <c r="E476" s="40"/>
      <c r="F476" s="219" t="s">
        <v>732</v>
      </c>
      <c r="G476" s="40"/>
      <c r="H476" s="40"/>
      <c r="I476" s="220"/>
      <c r="J476" s="40"/>
      <c r="K476" s="40"/>
      <c r="L476" s="44"/>
      <c r="M476" s="221"/>
      <c r="N476" s="222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142</v>
      </c>
      <c r="AU476" s="17" t="s">
        <v>83</v>
      </c>
    </row>
    <row r="477" spans="1:47" s="2" customFormat="1" ht="12">
      <c r="A477" s="38"/>
      <c r="B477" s="39"/>
      <c r="C477" s="40"/>
      <c r="D477" s="223" t="s">
        <v>144</v>
      </c>
      <c r="E477" s="40"/>
      <c r="F477" s="224" t="s">
        <v>733</v>
      </c>
      <c r="G477" s="40"/>
      <c r="H477" s="40"/>
      <c r="I477" s="220"/>
      <c r="J477" s="40"/>
      <c r="K477" s="40"/>
      <c r="L477" s="44"/>
      <c r="M477" s="221"/>
      <c r="N477" s="222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144</v>
      </c>
      <c r="AU477" s="17" t="s">
        <v>83</v>
      </c>
    </row>
    <row r="478" spans="1:65" s="2" customFormat="1" ht="24.15" customHeight="1">
      <c r="A478" s="38"/>
      <c r="B478" s="39"/>
      <c r="C478" s="205" t="s">
        <v>734</v>
      </c>
      <c r="D478" s="205" t="s">
        <v>136</v>
      </c>
      <c r="E478" s="206" t="s">
        <v>735</v>
      </c>
      <c r="F478" s="207" t="s">
        <v>736</v>
      </c>
      <c r="G478" s="208" t="s">
        <v>209</v>
      </c>
      <c r="H478" s="209">
        <v>6.099</v>
      </c>
      <c r="I478" s="210"/>
      <c r="J478" s="211">
        <f>ROUND(I478*H478,2)</f>
        <v>0</v>
      </c>
      <c r="K478" s="207" t="s">
        <v>139</v>
      </c>
      <c r="L478" s="44"/>
      <c r="M478" s="212" t="s">
        <v>19</v>
      </c>
      <c r="N478" s="213" t="s">
        <v>43</v>
      </c>
      <c r="O478" s="84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16" t="s">
        <v>618</v>
      </c>
      <c r="AT478" s="216" t="s">
        <v>136</v>
      </c>
      <c r="AU478" s="216" t="s">
        <v>83</v>
      </c>
      <c r="AY478" s="17" t="s">
        <v>133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7" t="s">
        <v>80</v>
      </c>
      <c r="BK478" s="217">
        <f>ROUND(I478*H478,2)</f>
        <v>0</v>
      </c>
      <c r="BL478" s="17" t="s">
        <v>618</v>
      </c>
      <c r="BM478" s="216" t="s">
        <v>737</v>
      </c>
    </row>
    <row r="479" spans="1:47" s="2" customFormat="1" ht="12">
      <c r="A479" s="38"/>
      <c r="B479" s="39"/>
      <c r="C479" s="40"/>
      <c r="D479" s="218" t="s">
        <v>142</v>
      </c>
      <c r="E479" s="40"/>
      <c r="F479" s="219" t="s">
        <v>738</v>
      </c>
      <c r="G479" s="40"/>
      <c r="H479" s="40"/>
      <c r="I479" s="220"/>
      <c r="J479" s="40"/>
      <c r="K479" s="40"/>
      <c r="L479" s="44"/>
      <c r="M479" s="221"/>
      <c r="N479" s="222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142</v>
      </c>
      <c r="AU479" s="17" t="s">
        <v>83</v>
      </c>
    </row>
    <row r="480" spans="1:47" s="2" customFormat="1" ht="12">
      <c r="A480" s="38"/>
      <c r="B480" s="39"/>
      <c r="C480" s="40"/>
      <c r="D480" s="223" t="s">
        <v>144</v>
      </c>
      <c r="E480" s="40"/>
      <c r="F480" s="224" t="s">
        <v>739</v>
      </c>
      <c r="G480" s="40"/>
      <c r="H480" s="40"/>
      <c r="I480" s="220"/>
      <c r="J480" s="40"/>
      <c r="K480" s="40"/>
      <c r="L480" s="44"/>
      <c r="M480" s="257"/>
      <c r="N480" s="258"/>
      <c r="O480" s="259"/>
      <c r="P480" s="259"/>
      <c r="Q480" s="259"/>
      <c r="R480" s="259"/>
      <c r="S480" s="259"/>
      <c r="T480" s="260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144</v>
      </c>
      <c r="AU480" s="17" t="s">
        <v>83</v>
      </c>
    </row>
    <row r="481" spans="1:31" s="2" customFormat="1" ht="6.95" customHeight="1">
      <c r="A481" s="38"/>
      <c r="B481" s="59"/>
      <c r="C481" s="60"/>
      <c r="D481" s="60"/>
      <c r="E481" s="60"/>
      <c r="F481" s="60"/>
      <c r="G481" s="60"/>
      <c r="H481" s="60"/>
      <c r="I481" s="60"/>
      <c r="J481" s="60"/>
      <c r="K481" s="60"/>
      <c r="L481" s="44"/>
      <c r="M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</row>
  </sheetData>
  <sheetProtection password="CC35" sheet="1" objects="1" scenarios="1" formatColumns="0" formatRows="0" autoFilter="0"/>
  <autoFilter ref="C94:K480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2_02/113105111"/>
    <hyperlink ref="F105" r:id="rId2" display="https://podminky.urs.cz/item/CS_URS_2022_02/113106122"/>
    <hyperlink ref="F110" r:id="rId3" display="https://podminky.urs.cz/item/CS_URS_2022_02/122211101"/>
    <hyperlink ref="F116" r:id="rId4" display="https://podminky.urs.cz/item/CS_URS_2022_02/133212811"/>
    <hyperlink ref="F121" r:id="rId5" display="https://podminky.urs.cz/item/CS_URS_2022_02/139711111"/>
    <hyperlink ref="F127" r:id="rId6" display="https://podminky.urs.cz/item/CS_URS_2022_02/162211311"/>
    <hyperlink ref="F132" r:id="rId7" display="https://podminky.urs.cz/item/CS_URS_2022_02/162211319"/>
    <hyperlink ref="F136" r:id="rId8" display="https://podminky.urs.cz/item/CS_URS_2022_02/162751113"/>
    <hyperlink ref="F141" r:id="rId9" display="https://podminky.urs.cz/item/CS_URS_2022_02/167151101"/>
    <hyperlink ref="F146" r:id="rId10" display="https://podminky.urs.cz/item/CS_URS_2022_02/171201231"/>
    <hyperlink ref="F151" r:id="rId11" display="https://podminky.urs.cz/item/CS_URS_2022_02/174111101"/>
    <hyperlink ref="F157" r:id="rId12" display="https://podminky.urs.cz/item/CS_URS_2022_02/181111121"/>
    <hyperlink ref="F163" r:id="rId13" display="https://podminky.urs.cz/item/CS_URS_2022_02/184813511"/>
    <hyperlink ref="F168" r:id="rId14" display="https://podminky.urs.cz/item/CS_URS_2022_02/274211492"/>
    <hyperlink ref="F172" r:id="rId15" display="https://podminky.urs.cz/item/CS_URS_2022_02/279212513"/>
    <hyperlink ref="F177" r:id="rId16" display="https://podminky.urs.cz/item/CS_URS_2022_02/310901113"/>
    <hyperlink ref="F189" r:id="rId17" display="https://podminky.urs.cz/item/CS_URS_2022_02/564831011"/>
    <hyperlink ref="F200" r:id="rId18" display="https://podminky.urs.cz/item/CS_URS_2022_02/591211111"/>
    <hyperlink ref="F206" r:id="rId19" display="https://podminky.urs.cz/item/CS_URS_2022_02/594111114"/>
    <hyperlink ref="F212" r:id="rId20" display="https://podminky.urs.cz/item/CS_URS_2022_02/619996117"/>
    <hyperlink ref="F218" r:id="rId21" display="https://podminky.urs.cz/item/CS_URS_2022_02/622631001"/>
    <hyperlink ref="F226" r:id="rId22" display="https://podminky.urs.cz/item/CS_URS_2022_02/622631011"/>
    <hyperlink ref="F230" r:id="rId23" display="https://podminky.urs.cz/item/CS_URS_2022_02/628635411"/>
    <hyperlink ref="F234" r:id="rId24" display="https://podminky.urs.cz/item/CS_URS_2022_02/629991011"/>
    <hyperlink ref="F240" r:id="rId25" display="https://podminky.urs.cz/item/CS_URS_2022_02/629995101"/>
    <hyperlink ref="F244" r:id="rId26" display="https://podminky.urs.cz/item/CS_URS_2022_02/632481215"/>
    <hyperlink ref="F250" r:id="rId27" display="https://podminky.urs.cz/item/CS_URS_2022_02/943121111"/>
    <hyperlink ref="F254" r:id="rId28" display="https://podminky.urs.cz/item/CS_URS_2022_02/943121211"/>
    <hyperlink ref="F258" r:id="rId29" display="https://podminky.urs.cz/item/CS_URS_2022_02/943121811"/>
    <hyperlink ref="F261" r:id="rId30" display="https://podminky.urs.cz/item/CS_URS_2022_02/944511111"/>
    <hyperlink ref="F265" r:id="rId31" display="https://podminky.urs.cz/item/CS_URS_2022_02/944511211"/>
    <hyperlink ref="F269" r:id="rId32" display="https://podminky.urs.cz/item/CS_URS_2022_02/944511811"/>
    <hyperlink ref="F275" r:id="rId33" display="https://podminky.urs.cz/item/CS_URS_2022_02/949211112"/>
    <hyperlink ref="F279" r:id="rId34" display="https://podminky.urs.cz/item/CS_URS_2022_02/949211211"/>
    <hyperlink ref="F283" r:id="rId35" display="https://podminky.urs.cz/item/CS_URS_2022_02/949211812"/>
    <hyperlink ref="F300" r:id="rId36" display="https://podminky.urs.cz/item/CS_URS_2022_02/953945133"/>
    <hyperlink ref="F305" r:id="rId37" display="https://podminky.urs.cz/item/CS_URS_2022_02/962032231"/>
    <hyperlink ref="F309" r:id="rId38" display="https://podminky.urs.cz/item/CS_URS_2022_02/963051113"/>
    <hyperlink ref="F313" r:id="rId39" display="https://podminky.urs.cz/item/CS_URS_2022_02/971024651"/>
    <hyperlink ref="F317" r:id="rId40" display="https://podminky.urs.cz/item/CS_URS_2022_02/971033641"/>
    <hyperlink ref="F321" r:id="rId41" display="https://podminky.urs.cz/item/CS_URS_2022_02/979071121"/>
    <hyperlink ref="F326" r:id="rId42" display="https://podminky.urs.cz/item/CS_URS_2022_02/979071122"/>
    <hyperlink ref="F332" r:id="rId43" display="https://podminky.urs.cz/item/CS_URS_2022_02/985223112"/>
    <hyperlink ref="F348" r:id="rId44" display="https://podminky.urs.cz/item/CS_URS_2022_02/985233131"/>
    <hyperlink ref="F357" r:id="rId45" display="https://podminky.urs.cz/item/CS_URS_2022_02/997013111"/>
    <hyperlink ref="F361" r:id="rId46" display="https://podminky.urs.cz/item/CS_URS_2022_02/997013312"/>
    <hyperlink ref="F364" r:id="rId47" display="https://podminky.urs.cz/item/CS_URS_2022_02/997013322"/>
    <hyperlink ref="F368" r:id="rId48" display="https://podminky.urs.cz/item/CS_URS_2022_02/997013501"/>
    <hyperlink ref="F372" r:id="rId49" display="https://podminky.urs.cz/item/CS_URS_2022_02/997013509"/>
    <hyperlink ref="F376" r:id="rId50" display="https://podminky.urs.cz/item/CS_URS_2022_02/997013861"/>
    <hyperlink ref="F380" r:id="rId51" display="https://podminky.urs.cz/item/CS_URS_2022_02/997013863"/>
    <hyperlink ref="F384" r:id="rId52" display="https://podminky.urs.cz/item/CS_URS_2022_02/997013871"/>
    <hyperlink ref="F388" r:id="rId53" display="https://podminky.urs.cz/item/CS_URS_2022_02/997013873"/>
    <hyperlink ref="F393" r:id="rId54" display="https://podminky.urs.cz/item/CS_URS_2022_02/998011001"/>
    <hyperlink ref="F397" r:id="rId55" display="https://podminky.urs.cz/item/CS_URS_2022_02/998011014"/>
    <hyperlink ref="F402" r:id="rId56" display="https://podminky.urs.cz/item/CS_URS_2022_02/998017003"/>
    <hyperlink ref="F408" r:id="rId57" display="https://podminky.urs.cz/item/CS_URS_2022_02/767161834"/>
    <hyperlink ref="F413" r:id="rId58" display="https://podminky.urs.cz/item/CS_URS_2022_02/767661811"/>
    <hyperlink ref="F417" r:id="rId59" display="https://podminky.urs.cz/item/CS_URS_2022_02/767662210"/>
    <hyperlink ref="F421" r:id="rId60" display="https://podminky.urs.cz/item/CS_URS_2022_02/338171115"/>
    <hyperlink ref="F425" r:id="rId61" display="https://podminky.urs.cz/item/CS_URS_2022_02/953945112"/>
    <hyperlink ref="F429" r:id="rId62" display="https://podminky.urs.cz/item/CS_URS_2022_02/348171330"/>
    <hyperlink ref="F436" r:id="rId63" display="https://podminky.urs.cz/item/CS_URS_2022_02/998767103"/>
    <hyperlink ref="F439" r:id="rId64" display="https://podminky.urs.cz/item/CS_URS_2022_02/998767193"/>
    <hyperlink ref="F443" r:id="rId65" display="https://podminky.urs.cz/item/CS_URS_2022_02/783301313"/>
    <hyperlink ref="F462" r:id="rId66" display="https://podminky.urs.cz/item/CS_URS_2022_02/316911111"/>
    <hyperlink ref="F477" r:id="rId67" display="https://podminky.urs.cz/item/CS_URS_2022_02/998772103"/>
    <hyperlink ref="F480" r:id="rId68" display="https://podminky.urs.cz/item/CS_URS_2022_02/99877219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128" t="s">
        <v>740</v>
      </c>
      <c r="BA2" s="128" t="s">
        <v>741</v>
      </c>
      <c r="BB2" s="128" t="s">
        <v>92</v>
      </c>
      <c r="BC2" s="128" t="s">
        <v>742</v>
      </c>
      <c r="BD2" s="12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>
      <c r="B4" s="20"/>
      <c r="D4" s="131" t="s">
        <v>95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Obnova městského opevnění Krajinka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96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743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82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3" t="s">
        <v>23</v>
      </c>
      <c r="J12" s="138" t="str">
        <f>'Rekapitulace stavby'!AN8</f>
        <v>24. 11. 2022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27</v>
      </c>
      <c r="F15" s="38"/>
      <c r="G15" s="38"/>
      <c r="H15" s="38"/>
      <c r="I15" s="133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3" t="s">
        <v>26</v>
      </c>
      <c r="J20" s="137" t="s">
        <v>19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32</v>
      </c>
      <c r="F21" s="38"/>
      <c r="G21" s="38"/>
      <c r="H21" s="38"/>
      <c r="I21" s="133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3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36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38</v>
      </c>
      <c r="E30" s="38"/>
      <c r="F30" s="38"/>
      <c r="G30" s="38"/>
      <c r="H30" s="38"/>
      <c r="I30" s="38"/>
      <c r="J30" s="145">
        <f>ROUND(J95,2)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40</v>
      </c>
      <c r="G32" s="38"/>
      <c r="H32" s="38"/>
      <c r="I32" s="146" t="s">
        <v>39</v>
      </c>
      <c r="J32" s="146" t="s">
        <v>41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7" t="s">
        <v>42</v>
      </c>
      <c r="E33" s="133" t="s">
        <v>43</v>
      </c>
      <c r="F33" s="148">
        <f>ROUND((SUM(BE95:BE409)),2)</f>
        <v>0</v>
      </c>
      <c r="G33" s="38"/>
      <c r="H33" s="38"/>
      <c r="I33" s="149">
        <v>0.21</v>
      </c>
      <c r="J33" s="148">
        <f>ROUND(((SUM(BE95:BE409))*I33),2)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44</v>
      </c>
      <c r="F34" s="148">
        <f>ROUND((SUM(BF95:BF409)),2)</f>
        <v>0</v>
      </c>
      <c r="G34" s="38"/>
      <c r="H34" s="38"/>
      <c r="I34" s="149">
        <v>0.15</v>
      </c>
      <c r="J34" s="148">
        <f>ROUND(((SUM(BF95:BF409))*I34),2)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45</v>
      </c>
      <c r="F35" s="148">
        <f>ROUND((SUM(BG95:BG409)),2)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46</v>
      </c>
      <c r="F36" s="148">
        <f>ROUND((SUM(BH95:BH409)),2)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47</v>
      </c>
      <c r="F37" s="148">
        <f>ROUND((SUM(BI95:BI409)),2)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Obnova městského opevnění Krajinka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02A.1 - úsek 2 bez VRN pro VZ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Cheb</v>
      </c>
      <c r="G52" s="40"/>
      <c r="H52" s="40"/>
      <c r="I52" s="32" t="s">
        <v>23</v>
      </c>
      <c r="J52" s="72" t="str">
        <f>IF(J12="","",J12)</f>
        <v>24. 11. 2022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Cheb</v>
      </c>
      <c r="G54" s="40"/>
      <c r="H54" s="40"/>
      <c r="I54" s="32" t="s">
        <v>31</v>
      </c>
      <c r="J54" s="36" t="str">
        <f>E21</f>
        <v>Ing. arch. Tomáš Šantavý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70</v>
      </c>
      <c r="D59" s="40"/>
      <c r="E59" s="40"/>
      <c r="F59" s="40"/>
      <c r="G59" s="40"/>
      <c r="H59" s="40"/>
      <c r="I59" s="40"/>
      <c r="J59" s="102">
        <f>J95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J96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J156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J165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106</v>
      </c>
      <c r="E64" s="175"/>
      <c r="F64" s="175"/>
      <c r="G64" s="175"/>
      <c r="H64" s="175"/>
      <c r="I64" s="175"/>
      <c r="J64" s="176">
        <f>J178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107</v>
      </c>
      <c r="E65" s="175"/>
      <c r="F65" s="175"/>
      <c r="G65" s="175"/>
      <c r="H65" s="175"/>
      <c r="I65" s="175"/>
      <c r="J65" s="176">
        <f>J184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108</v>
      </c>
      <c r="E66" s="175"/>
      <c r="F66" s="175"/>
      <c r="G66" s="175"/>
      <c r="H66" s="175"/>
      <c r="I66" s="175"/>
      <c r="J66" s="176">
        <f>J205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109</v>
      </c>
      <c r="E67" s="175"/>
      <c r="F67" s="175"/>
      <c r="G67" s="175"/>
      <c r="H67" s="175"/>
      <c r="I67" s="175"/>
      <c r="J67" s="176">
        <f>J244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110</v>
      </c>
      <c r="E68" s="175"/>
      <c r="F68" s="175"/>
      <c r="G68" s="175"/>
      <c r="H68" s="175"/>
      <c r="I68" s="175"/>
      <c r="J68" s="176">
        <f>J249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111</v>
      </c>
      <c r="E69" s="175"/>
      <c r="F69" s="175"/>
      <c r="G69" s="175"/>
      <c r="H69" s="175"/>
      <c r="I69" s="175"/>
      <c r="J69" s="176">
        <f>J266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112</v>
      </c>
      <c r="E70" s="175"/>
      <c r="F70" s="175"/>
      <c r="G70" s="175"/>
      <c r="H70" s="175"/>
      <c r="I70" s="175"/>
      <c r="J70" s="176">
        <f>J290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113</v>
      </c>
      <c r="E71" s="175"/>
      <c r="F71" s="175"/>
      <c r="G71" s="175"/>
      <c r="H71" s="175"/>
      <c r="I71" s="175"/>
      <c r="J71" s="176">
        <f>J327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114</v>
      </c>
      <c r="E72" s="169"/>
      <c r="F72" s="169"/>
      <c r="G72" s="169"/>
      <c r="H72" s="169"/>
      <c r="I72" s="169"/>
      <c r="J72" s="170">
        <f>J342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115</v>
      </c>
      <c r="E73" s="175"/>
      <c r="F73" s="175"/>
      <c r="G73" s="175"/>
      <c r="H73" s="175"/>
      <c r="I73" s="175"/>
      <c r="J73" s="176">
        <f>J343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116</v>
      </c>
      <c r="E74" s="175"/>
      <c r="F74" s="175"/>
      <c r="G74" s="175"/>
      <c r="H74" s="175"/>
      <c r="I74" s="175"/>
      <c r="J74" s="176">
        <f>J375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117</v>
      </c>
      <c r="E75" s="175"/>
      <c r="F75" s="175"/>
      <c r="G75" s="175"/>
      <c r="H75" s="175"/>
      <c r="I75" s="175"/>
      <c r="J75" s="176">
        <f>J387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118</v>
      </c>
      <c r="D82" s="40"/>
      <c r="E82" s="40"/>
      <c r="F82" s="40"/>
      <c r="G82" s="40"/>
      <c r="H82" s="40"/>
      <c r="I82" s="40"/>
      <c r="J82" s="40"/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1" t="str">
        <f>E7</f>
        <v>Obnova městského opevnění Krajinka</v>
      </c>
      <c r="F85" s="32"/>
      <c r="G85" s="32"/>
      <c r="H85" s="32"/>
      <c r="I85" s="40"/>
      <c r="J85" s="40"/>
      <c r="K85" s="40"/>
      <c r="L85" s="13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13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E9</f>
        <v>02A.1 - úsek 2 bez VRN pro VZ</v>
      </c>
      <c r="F87" s="40"/>
      <c r="G87" s="40"/>
      <c r="H87" s="40"/>
      <c r="I87" s="40"/>
      <c r="J87" s="40"/>
      <c r="K87" s="40"/>
      <c r="L87" s="13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Cheb</v>
      </c>
      <c r="G89" s="40"/>
      <c r="H89" s="40"/>
      <c r="I89" s="32" t="s">
        <v>23</v>
      </c>
      <c r="J89" s="72" t="str">
        <f>IF(J12="","",J12)</f>
        <v>24. 11. 2022</v>
      </c>
      <c r="K89" s="40"/>
      <c r="L89" s="13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Ing. arch. Tomáš Šantavý</v>
      </c>
      <c r="K91" s="40"/>
      <c r="L91" s="13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13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3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78"/>
      <c r="B94" s="179"/>
      <c r="C94" s="180" t="s">
        <v>119</v>
      </c>
      <c r="D94" s="181" t="s">
        <v>57</v>
      </c>
      <c r="E94" s="181" t="s">
        <v>53</v>
      </c>
      <c r="F94" s="181" t="s">
        <v>54</v>
      </c>
      <c r="G94" s="181" t="s">
        <v>120</v>
      </c>
      <c r="H94" s="181" t="s">
        <v>121</v>
      </c>
      <c r="I94" s="181" t="s">
        <v>122</v>
      </c>
      <c r="J94" s="181" t="s">
        <v>100</v>
      </c>
      <c r="K94" s="182" t="s">
        <v>123</v>
      </c>
      <c r="L94" s="183"/>
      <c r="M94" s="92" t="s">
        <v>19</v>
      </c>
      <c r="N94" s="93" t="s">
        <v>42</v>
      </c>
      <c r="O94" s="93" t="s">
        <v>124</v>
      </c>
      <c r="P94" s="93" t="s">
        <v>125</v>
      </c>
      <c r="Q94" s="93" t="s">
        <v>126</v>
      </c>
      <c r="R94" s="93" t="s">
        <v>127</v>
      </c>
      <c r="S94" s="93" t="s">
        <v>128</v>
      </c>
      <c r="T94" s="94" t="s">
        <v>129</v>
      </c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</row>
    <row r="95" spans="1:63" s="2" customFormat="1" ht="22.8" customHeight="1">
      <c r="A95" s="38"/>
      <c r="B95" s="39"/>
      <c r="C95" s="99" t="s">
        <v>130</v>
      </c>
      <c r="D95" s="40"/>
      <c r="E95" s="40"/>
      <c r="F95" s="40"/>
      <c r="G95" s="40"/>
      <c r="H95" s="40"/>
      <c r="I95" s="40"/>
      <c r="J95" s="184">
        <f>BK95</f>
        <v>0</v>
      </c>
      <c r="K95" s="40"/>
      <c r="L95" s="44"/>
      <c r="M95" s="95"/>
      <c r="N95" s="185"/>
      <c r="O95" s="96"/>
      <c r="P95" s="186">
        <f>P96+P342</f>
        <v>0</v>
      </c>
      <c r="Q95" s="96"/>
      <c r="R95" s="186">
        <f>R96+R342</f>
        <v>298.01514541800003</v>
      </c>
      <c r="S95" s="96"/>
      <c r="T95" s="187">
        <f>T96+T342</f>
        <v>298.0539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101</v>
      </c>
      <c r="BK95" s="188">
        <f>BK96+BK342</f>
        <v>0</v>
      </c>
    </row>
    <row r="96" spans="1:63" s="12" customFormat="1" ht="25.9" customHeight="1">
      <c r="A96" s="12"/>
      <c r="B96" s="189"/>
      <c r="C96" s="190"/>
      <c r="D96" s="191" t="s">
        <v>71</v>
      </c>
      <c r="E96" s="192" t="s">
        <v>131</v>
      </c>
      <c r="F96" s="192" t="s">
        <v>132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P97+P156+P165+P178+P184+P205+P244+P249+P266+P290+P327</f>
        <v>0</v>
      </c>
      <c r="Q96" s="197"/>
      <c r="R96" s="198">
        <f>R97+R156+R165+R178+R184+R205+R244+R249+R266+R290+R327</f>
        <v>282.95938010000003</v>
      </c>
      <c r="S96" s="197"/>
      <c r="T96" s="199">
        <f>T97+T156+T165+T178+T184+T205+T244+T249+T266+T290+T327</f>
        <v>296.8203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80</v>
      </c>
      <c r="AT96" s="201" t="s">
        <v>71</v>
      </c>
      <c r="AU96" s="201" t="s">
        <v>72</v>
      </c>
      <c r="AY96" s="200" t="s">
        <v>133</v>
      </c>
      <c r="BK96" s="202">
        <f>BK97+BK156+BK165+BK178+BK184+BK205+BK244+BK249+BK266+BK290+BK327</f>
        <v>0</v>
      </c>
    </row>
    <row r="97" spans="1:63" s="12" customFormat="1" ht="22.8" customHeight="1">
      <c r="A97" s="12"/>
      <c r="B97" s="189"/>
      <c r="C97" s="190"/>
      <c r="D97" s="191" t="s">
        <v>71</v>
      </c>
      <c r="E97" s="203" t="s">
        <v>80</v>
      </c>
      <c r="F97" s="203" t="s">
        <v>134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SUM(P98:P155)</f>
        <v>0</v>
      </c>
      <c r="Q97" s="197"/>
      <c r="R97" s="198">
        <f>SUM(R98:R155)</f>
        <v>0</v>
      </c>
      <c r="S97" s="197"/>
      <c r="T97" s="199">
        <f>SUM(T98:T155)</f>
        <v>0.82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80</v>
      </c>
      <c r="AT97" s="201" t="s">
        <v>71</v>
      </c>
      <c r="AU97" s="201" t="s">
        <v>80</v>
      </c>
      <c r="AY97" s="200" t="s">
        <v>133</v>
      </c>
      <c r="BK97" s="202">
        <f>SUM(BK98:BK155)</f>
        <v>0</v>
      </c>
    </row>
    <row r="98" spans="1:65" s="2" customFormat="1" ht="16.5" customHeight="1">
      <c r="A98" s="38"/>
      <c r="B98" s="39"/>
      <c r="C98" s="205" t="s">
        <v>271</v>
      </c>
      <c r="D98" s="205" t="s">
        <v>136</v>
      </c>
      <c r="E98" s="206" t="s">
        <v>744</v>
      </c>
      <c r="F98" s="207" t="s">
        <v>745</v>
      </c>
      <c r="G98" s="208" t="s">
        <v>427</v>
      </c>
      <c r="H98" s="209">
        <v>4</v>
      </c>
      <c r="I98" s="210"/>
      <c r="J98" s="211">
        <f>ROUND(I98*H98,2)</f>
        <v>0</v>
      </c>
      <c r="K98" s="207" t="s">
        <v>139</v>
      </c>
      <c r="L98" s="44"/>
      <c r="M98" s="212" t="s">
        <v>19</v>
      </c>
      <c r="N98" s="213" t="s">
        <v>43</v>
      </c>
      <c r="O98" s="84"/>
      <c r="P98" s="214">
        <f>O98*H98</f>
        <v>0</v>
      </c>
      <c r="Q98" s="214">
        <v>0</v>
      </c>
      <c r="R98" s="214">
        <f>Q98*H98</f>
        <v>0</v>
      </c>
      <c r="S98" s="214">
        <v>0.205</v>
      </c>
      <c r="T98" s="215">
        <f>S98*H98</f>
        <v>0.82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6" t="s">
        <v>140</v>
      </c>
      <c r="AT98" s="216" t="s">
        <v>136</v>
      </c>
      <c r="AU98" s="216" t="s">
        <v>83</v>
      </c>
      <c r="AY98" s="17" t="s">
        <v>133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7" t="s">
        <v>80</v>
      </c>
      <c r="BK98" s="217">
        <f>ROUND(I98*H98,2)</f>
        <v>0</v>
      </c>
      <c r="BL98" s="17" t="s">
        <v>140</v>
      </c>
      <c r="BM98" s="216" t="s">
        <v>746</v>
      </c>
    </row>
    <row r="99" spans="1:47" s="2" customFormat="1" ht="12">
      <c r="A99" s="38"/>
      <c r="B99" s="39"/>
      <c r="C99" s="40"/>
      <c r="D99" s="218" t="s">
        <v>142</v>
      </c>
      <c r="E99" s="40"/>
      <c r="F99" s="219" t="s">
        <v>747</v>
      </c>
      <c r="G99" s="40"/>
      <c r="H99" s="40"/>
      <c r="I99" s="220"/>
      <c r="J99" s="40"/>
      <c r="K99" s="40"/>
      <c r="L99" s="44"/>
      <c r="M99" s="221"/>
      <c r="N99" s="22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142</v>
      </c>
      <c r="AU99" s="17" t="s">
        <v>83</v>
      </c>
    </row>
    <row r="100" spans="1:47" s="2" customFormat="1" ht="12">
      <c r="A100" s="38"/>
      <c r="B100" s="39"/>
      <c r="C100" s="40"/>
      <c r="D100" s="223" t="s">
        <v>144</v>
      </c>
      <c r="E100" s="40"/>
      <c r="F100" s="224" t="s">
        <v>748</v>
      </c>
      <c r="G100" s="40"/>
      <c r="H100" s="40"/>
      <c r="I100" s="220"/>
      <c r="J100" s="40"/>
      <c r="K100" s="40"/>
      <c r="L100" s="44"/>
      <c r="M100" s="221"/>
      <c r="N100" s="222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144</v>
      </c>
      <c r="AU100" s="17" t="s">
        <v>83</v>
      </c>
    </row>
    <row r="101" spans="1:51" s="14" customFormat="1" ht="12">
      <c r="A101" s="14"/>
      <c r="B101" s="235"/>
      <c r="C101" s="236"/>
      <c r="D101" s="218" t="s">
        <v>146</v>
      </c>
      <c r="E101" s="237" t="s">
        <v>19</v>
      </c>
      <c r="F101" s="238" t="s">
        <v>749</v>
      </c>
      <c r="G101" s="236"/>
      <c r="H101" s="239">
        <v>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146</v>
      </c>
      <c r="AU101" s="245" t="s">
        <v>83</v>
      </c>
      <c r="AV101" s="14" t="s">
        <v>83</v>
      </c>
      <c r="AW101" s="14" t="s">
        <v>35</v>
      </c>
      <c r="AX101" s="14" t="s">
        <v>72</v>
      </c>
      <c r="AY101" s="245" t="s">
        <v>133</v>
      </c>
    </row>
    <row r="102" spans="1:65" s="2" customFormat="1" ht="24.15" customHeight="1">
      <c r="A102" s="38"/>
      <c r="B102" s="39"/>
      <c r="C102" s="205" t="s">
        <v>156</v>
      </c>
      <c r="D102" s="205" t="s">
        <v>136</v>
      </c>
      <c r="E102" s="206" t="s">
        <v>157</v>
      </c>
      <c r="F102" s="207" t="s">
        <v>158</v>
      </c>
      <c r="G102" s="208" t="s">
        <v>159</v>
      </c>
      <c r="H102" s="209">
        <v>10.798</v>
      </c>
      <c r="I102" s="210"/>
      <c r="J102" s="211">
        <f>ROUND(I102*H102,2)</f>
        <v>0</v>
      </c>
      <c r="K102" s="207" t="s">
        <v>139</v>
      </c>
      <c r="L102" s="44"/>
      <c r="M102" s="212" t="s">
        <v>19</v>
      </c>
      <c r="N102" s="213" t="s">
        <v>43</v>
      </c>
      <c r="O102" s="84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6" t="s">
        <v>140</v>
      </c>
      <c r="AT102" s="216" t="s">
        <v>136</v>
      </c>
      <c r="AU102" s="216" t="s">
        <v>83</v>
      </c>
      <c r="AY102" s="17" t="s">
        <v>133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7" t="s">
        <v>80</v>
      </c>
      <c r="BK102" s="217">
        <f>ROUND(I102*H102,2)</f>
        <v>0</v>
      </c>
      <c r="BL102" s="17" t="s">
        <v>140</v>
      </c>
      <c r="BM102" s="216" t="s">
        <v>160</v>
      </c>
    </row>
    <row r="103" spans="1:47" s="2" customFormat="1" ht="12">
      <c r="A103" s="38"/>
      <c r="B103" s="39"/>
      <c r="C103" s="40"/>
      <c r="D103" s="218" t="s">
        <v>142</v>
      </c>
      <c r="E103" s="40"/>
      <c r="F103" s="219" t="s">
        <v>161</v>
      </c>
      <c r="G103" s="40"/>
      <c r="H103" s="40"/>
      <c r="I103" s="220"/>
      <c r="J103" s="40"/>
      <c r="K103" s="40"/>
      <c r="L103" s="44"/>
      <c r="M103" s="221"/>
      <c r="N103" s="222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142</v>
      </c>
      <c r="AU103" s="17" t="s">
        <v>83</v>
      </c>
    </row>
    <row r="104" spans="1:47" s="2" customFormat="1" ht="12">
      <c r="A104" s="38"/>
      <c r="B104" s="39"/>
      <c r="C104" s="40"/>
      <c r="D104" s="223" t="s">
        <v>144</v>
      </c>
      <c r="E104" s="40"/>
      <c r="F104" s="224" t="s">
        <v>162</v>
      </c>
      <c r="G104" s="40"/>
      <c r="H104" s="40"/>
      <c r="I104" s="220"/>
      <c r="J104" s="40"/>
      <c r="K104" s="40"/>
      <c r="L104" s="44"/>
      <c r="M104" s="221"/>
      <c r="N104" s="22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144</v>
      </c>
      <c r="AU104" s="17" t="s">
        <v>83</v>
      </c>
    </row>
    <row r="105" spans="1:51" s="14" customFormat="1" ht="12">
      <c r="A105" s="14"/>
      <c r="B105" s="235"/>
      <c r="C105" s="236"/>
      <c r="D105" s="218" t="s">
        <v>146</v>
      </c>
      <c r="E105" s="237" t="s">
        <v>19</v>
      </c>
      <c r="F105" s="238" t="s">
        <v>750</v>
      </c>
      <c r="G105" s="236"/>
      <c r="H105" s="239">
        <v>4.235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146</v>
      </c>
      <c r="AU105" s="245" t="s">
        <v>83</v>
      </c>
      <c r="AV105" s="14" t="s">
        <v>83</v>
      </c>
      <c r="AW105" s="14" t="s">
        <v>35</v>
      </c>
      <c r="AX105" s="14" t="s">
        <v>72</v>
      </c>
      <c r="AY105" s="245" t="s">
        <v>133</v>
      </c>
    </row>
    <row r="106" spans="1:51" s="14" customFormat="1" ht="12">
      <c r="A106" s="14"/>
      <c r="B106" s="235"/>
      <c r="C106" s="236"/>
      <c r="D106" s="218" t="s">
        <v>146</v>
      </c>
      <c r="E106" s="237" t="s">
        <v>19</v>
      </c>
      <c r="F106" s="238" t="s">
        <v>751</v>
      </c>
      <c r="G106" s="236"/>
      <c r="H106" s="239">
        <v>6.5625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146</v>
      </c>
      <c r="AU106" s="245" t="s">
        <v>83</v>
      </c>
      <c r="AV106" s="14" t="s">
        <v>83</v>
      </c>
      <c r="AW106" s="14" t="s">
        <v>35</v>
      </c>
      <c r="AX106" s="14" t="s">
        <v>72</v>
      </c>
      <c r="AY106" s="245" t="s">
        <v>133</v>
      </c>
    </row>
    <row r="107" spans="1:65" s="2" customFormat="1" ht="33" customHeight="1">
      <c r="A107" s="38"/>
      <c r="B107" s="39"/>
      <c r="C107" s="205" t="s">
        <v>165</v>
      </c>
      <c r="D107" s="205" t="s">
        <v>136</v>
      </c>
      <c r="E107" s="206" t="s">
        <v>166</v>
      </c>
      <c r="F107" s="207" t="s">
        <v>167</v>
      </c>
      <c r="G107" s="208" t="s">
        <v>159</v>
      </c>
      <c r="H107" s="209">
        <v>1.62</v>
      </c>
      <c r="I107" s="210"/>
      <c r="J107" s="211">
        <f>ROUND(I107*H107,2)</f>
        <v>0</v>
      </c>
      <c r="K107" s="207" t="s">
        <v>139</v>
      </c>
      <c r="L107" s="44"/>
      <c r="M107" s="212" t="s">
        <v>19</v>
      </c>
      <c r="N107" s="213" t="s">
        <v>43</v>
      </c>
      <c r="O107" s="84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6" t="s">
        <v>140</v>
      </c>
      <c r="AT107" s="216" t="s">
        <v>136</v>
      </c>
      <c r="AU107" s="216" t="s">
        <v>83</v>
      </c>
      <c r="AY107" s="17" t="s">
        <v>133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7" t="s">
        <v>80</v>
      </c>
      <c r="BK107" s="217">
        <f>ROUND(I107*H107,2)</f>
        <v>0</v>
      </c>
      <c r="BL107" s="17" t="s">
        <v>140</v>
      </c>
      <c r="BM107" s="216" t="s">
        <v>168</v>
      </c>
    </row>
    <row r="108" spans="1:47" s="2" customFormat="1" ht="12">
      <c r="A108" s="38"/>
      <c r="B108" s="39"/>
      <c r="C108" s="40"/>
      <c r="D108" s="218" t="s">
        <v>142</v>
      </c>
      <c r="E108" s="40"/>
      <c r="F108" s="219" t="s">
        <v>169</v>
      </c>
      <c r="G108" s="40"/>
      <c r="H108" s="40"/>
      <c r="I108" s="220"/>
      <c r="J108" s="40"/>
      <c r="K108" s="40"/>
      <c r="L108" s="44"/>
      <c r="M108" s="221"/>
      <c r="N108" s="22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142</v>
      </c>
      <c r="AU108" s="17" t="s">
        <v>83</v>
      </c>
    </row>
    <row r="109" spans="1:47" s="2" customFormat="1" ht="12">
      <c r="A109" s="38"/>
      <c r="B109" s="39"/>
      <c r="C109" s="40"/>
      <c r="D109" s="223" t="s">
        <v>144</v>
      </c>
      <c r="E109" s="40"/>
      <c r="F109" s="224" t="s">
        <v>170</v>
      </c>
      <c r="G109" s="40"/>
      <c r="H109" s="40"/>
      <c r="I109" s="220"/>
      <c r="J109" s="40"/>
      <c r="K109" s="40"/>
      <c r="L109" s="44"/>
      <c r="M109" s="221"/>
      <c r="N109" s="22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144</v>
      </c>
      <c r="AU109" s="17" t="s">
        <v>83</v>
      </c>
    </row>
    <row r="110" spans="1:51" s="14" customFormat="1" ht="12">
      <c r="A110" s="14"/>
      <c r="B110" s="235"/>
      <c r="C110" s="236"/>
      <c r="D110" s="218" t="s">
        <v>146</v>
      </c>
      <c r="E110" s="237" t="s">
        <v>19</v>
      </c>
      <c r="F110" s="238" t="s">
        <v>752</v>
      </c>
      <c r="G110" s="236"/>
      <c r="H110" s="239">
        <v>1.62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146</v>
      </c>
      <c r="AU110" s="245" t="s">
        <v>83</v>
      </c>
      <c r="AV110" s="14" t="s">
        <v>83</v>
      </c>
      <c r="AW110" s="14" t="s">
        <v>35</v>
      </c>
      <c r="AX110" s="14" t="s">
        <v>72</v>
      </c>
      <c r="AY110" s="245" t="s">
        <v>133</v>
      </c>
    </row>
    <row r="111" spans="1:65" s="2" customFormat="1" ht="24.15" customHeight="1">
      <c r="A111" s="38"/>
      <c r="B111" s="39"/>
      <c r="C111" s="205" t="s">
        <v>87</v>
      </c>
      <c r="D111" s="205" t="s">
        <v>136</v>
      </c>
      <c r="E111" s="206" t="s">
        <v>173</v>
      </c>
      <c r="F111" s="207" t="s">
        <v>174</v>
      </c>
      <c r="G111" s="208" t="s">
        <v>159</v>
      </c>
      <c r="H111" s="209">
        <v>18.21</v>
      </c>
      <c r="I111" s="210"/>
      <c r="J111" s="211">
        <f>ROUND(I111*H111,2)</f>
        <v>0</v>
      </c>
      <c r="K111" s="207" t="s">
        <v>139</v>
      </c>
      <c r="L111" s="44"/>
      <c r="M111" s="212" t="s">
        <v>19</v>
      </c>
      <c r="N111" s="213" t="s">
        <v>43</v>
      </c>
      <c r="O111" s="84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6" t="s">
        <v>140</v>
      </c>
      <c r="AT111" s="216" t="s">
        <v>136</v>
      </c>
      <c r="AU111" s="216" t="s">
        <v>83</v>
      </c>
      <c r="AY111" s="17" t="s">
        <v>133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7" t="s">
        <v>80</v>
      </c>
      <c r="BK111" s="217">
        <f>ROUND(I111*H111,2)</f>
        <v>0</v>
      </c>
      <c r="BL111" s="17" t="s">
        <v>140</v>
      </c>
      <c r="BM111" s="216" t="s">
        <v>175</v>
      </c>
    </row>
    <row r="112" spans="1:47" s="2" customFormat="1" ht="12">
      <c r="A112" s="38"/>
      <c r="B112" s="39"/>
      <c r="C112" s="40"/>
      <c r="D112" s="218" t="s">
        <v>142</v>
      </c>
      <c r="E112" s="40"/>
      <c r="F112" s="219" t="s">
        <v>176</v>
      </c>
      <c r="G112" s="40"/>
      <c r="H112" s="40"/>
      <c r="I112" s="220"/>
      <c r="J112" s="40"/>
      <c r="K112" s="40"/>
      <c r="L112" s="44"/>
      <c r="M112" s="221"/>
      <c r="N112" s="222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142</v>
      </c>
      <c r="AU112" s="17" t="s">
        <v>83</v>
      </c>
    </row>
    <row r="113" spans="1:47" s="2" customFormat="1" ht="12">
      <c r="A113" s="38"/>
      <c r="B113" s="39"/>
      <c r="C113" s="40"/>
      <c r="D113" s="223" t="s">
        <v>144</v>
      </c>
      <c r="E113" s="40"/>
      <c r="F113" s="224" t="s">
        <v>177</v>
      </c>
      <c r="G113" s="40"/>
      <c r="H113" s="40"/>
      <c r="I113" s="220"/>
      <c r="J113" s="40"/>
      <c r="K113" s="40"/>
      <c r="L113" s="44"/>
      <c r="M113" s="221"/>
      <c r="N113" s="22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144</v>
      </c>
      <c r="AU113" s="17" t="s">
        <v>83</v>
      </c>
    </row>
    <row r="114" spans="1:51" s="13" customFormat="1" ht="12">
      <c r="A114" s="13"/>
      <c r="B114" s="225"/>
      <c r="C114" s="226"/>
      <c r="D114" s="218" t="s">
        <v>146</v>
      </c>
      <c r="E114" s="227" t="s">
        <v>19</v>
      </c>
      <c r="F114" s="228" t="s">
        <v>178</v>
      </c>
      <c r="G114" s="226"/>
      <c r="H114" s="227" t="s">
        <v>19</v>
      </c>
      <c r="I114" s="229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146</v>
      </c>
      <c r="AU114" s="234" t="s">
        <v>83</v>
      </c>
      <c r="AV114" s="13" t="s">
        <v>80</v>
      </c>
      <c r="AW114" s="13" t="s">
        <v>35</v>
      </c>
      <c r="AX114" s="13" t="s">
        <v>72</v>
      </c>
      <c r="AY114" s="234" t="s">
        <v>133</v>
      </c>
    </row>
    <row r="115" spans="1:51" s="14" customFormat="1" ht="12">
      <c r="A115" s="14"/>
      <c r="B115" s="235"/>
      <c r="C115" s="236"/>
      <c r="D115" s="218" t="s">
        <v>146</v>
      </c>
      <c r="E115" s="237" t="s">
        <v>19</v>
      </c>
      <c r="F115" s="238" t="s">
        <v>753</v>
      </c>
      <c r="G115" s="236"/>
      <c r="H115" s="239">
        <v>27.104000000000006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146</v>
      </c>
      <c r="AU115" s="245" t="s">
        <v>83</v>
      </c>
      <c r="AV115" s="14" t="s">
        <v>83</v>
      </c>
      <c r="AW115" s="14" t="s">
        <v>35</v>
      </c>
      <c r="AX115" s="14" t="s">
        <v>72</v>
      </c>
      <c r="AY115" s="245" t="s">
        <v>133</v>
      </c>
    </row>
    <row r="116" spans="1:51" s="14" customFormat="1" ht="12">
      <c r="A116" s="14"/>
      <c r="B116" s="235"/>
      <c r="C116" s="236"/>
      <c r="D116" s="218" t="s">
        <v>146</v>
      </c>
      <c r="E116" s="237" t="s">
        <v>19</v>
      </c>
      <c r="F116" s="238" t="s">
        <v>754</v>
      </c>
      <c r="G116" s="236"/>
      <c r="H116" s="239">
        <v>-8.894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146</v>
      </c>
      <c r="AU116" s="245" t="s">
        <v>83</v>
      </c>
      <c r="AV116" s="14" t="s">
        <v>83</v>
      </c>
      <c r="AW116" s="14" t="s">
        <v>35</v>
      </c>
      <c r="AX116" s="14" t="s">
        <v>72</v>
      </c>
      <c r="AY116" s="245" t="s">
        <v>133</v>
      </c>
    </row>
    <row r="117" spans="1:65" s="2" customFormat="1" ht="37.8" customHeight="1">
      <c r="A117" s="38"/>
      <c r="B117" s="39"/>
      <c r="C117" s="205" t="s">
        <v>618</v>
      </c>
      <c r="D117" s="205" t="s">
        <v>136</v>
      </c>
      <c r="E117" s="206" t="s">
        <v>181</v>
      </c>
      <c r="F117" s="207" t="s">
        <v>182</v>
      </c>
      <c r="G117" s="208" t="s">
        <v>159</v>
      </c>
      <c r="H117" s="209">
        <v>24.773</v>
      </c>
      <c r="I117" s="210"/>
      <c r="J117" s="211">
        <f>ROUND(I117*H117,2)</f>
        <v>0</v>
      </c>
      <c r="K117" s="207" t="s">
        <v>139</v>
      </c>
      <c r="L117" s="44"/>
      <c r="M117" s="212" t="s">
        <v>19</v>
      </c>
      <c r="N117" s="213" t="s">
        <v>43</v>
      </c>
      <c r="O117" s="84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6" t="s">
        <v>140</v>
      </c>
      <c r="AT117" s="216" t="s">
        <v>136</v>
      </c>
      <c r="AU117" s="216" t="s">
        <v>83</v>
      </c>
      <c r="AY117" s="17" t="s">
        <v>133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7" t="s">
        <v>80</v>
      </c>
      <c r="BK117" s="217">
        <f>ROUND(I117*H117,2)</f>
        <v>0</v>
      </c>
      <c r="BL117" s="17" t="s">
        <v>140</v>
      </c>
      <c r="BM117" s="216" t="s">
        <v>183</v>
      </c>
    </row>
    <row r="118" spans="1:47" s="2" customFormat="1" ht="12">
      <c r="A118" s="38"/>
      <c r="B118" s="39"/>
      <c r="C118" s="40"/>
      <c r="D118" s="218" t="s">
        <v>142</v>
      </c>
      <c r="E118" s="40"/>
      <c r="F118" s="219" t="s">
        <v>184</v>
      </c>
      <c r="G118" s="40"/>
      <c r="H118" s="40"/>
      <c r="I118" s="220"/>
      <c r="J118" s="40"/>
      <c r="K118" s="40"/>
      <c r="L118" s="44"/>
      <c r="M118" s="221"/>
      <c r="N118" s="222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142</v>
      </c>
      <c r="AU118" s="17" t="s">
        <v>83</v>
      </c>
    </row>
    <row r="119" spans="1:47" s="2" customFormat="1" ht="12">
      <c r="A119" s="38"/>
      <c r="B119" s="39"/>
      <c r="C119" s="40"/>
      <c r="D119" s="223" t="s">
        <v>144</v>
      </c>
      <c r="E119" s="40"/>
      <c r="F119" s="224" t="s">
        <v>185</v>
      </c>
      <c r="G119" s="40"/>
      <c r="H119" s="40"/>
      <c r="I119" s="220"/>
      <c r="J119" s="40"/>
      <c r="K119" s="40"/>
      <c r="L119" s="44"/>
      <c r="M119" s="221"/>
      <c r="N119" s="222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144</v>
      </c>
      <c r="AU119" s="17" t="s">
        <v>83</v>
      </c>
    </row>
    <row r="120" spans="1:51" s="14" customFormat="1" ht="12">
      <c r="A120" s="14"/>
      <c r="B120" s="235"/>
      <c r="C120" s="236"/>
      <c r="D120" s="218" t="s">
        <v>146</v>
      </c>
      <c r="E120" s="237" t="s">
        <v>19</v>
      </c>
      <c r="F120" s="238" t="s">
        <v>755</v>
      </c>
      <c r="G120" s="236"/>
      <c r="H120" s="239">
        <v>6.563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146</v>
      </c>
      <c r="AU120" s="245" t="s">
        <v>83</v>
      </c>
      <c r="AV120" s="14" t="s">
        <v>83</v>
      </c>
      <c r="AW120" s="14" t="s">
        <v>35</v>
      </c>
      <c r="AX120" s="14" t="s">
        <v>72</v>
      </c>
      <c r="AY120" s="245" t="s">
        <v>133</v>
      </c>
    </row>
    <row r="121" spans="1:51" s="14" customFormat="1" ht="12">
      <c r="A121" s="14"/>
      <c r="B121" s="235"/>
      <c r="C121" s="236"/>
      <c r="D121" s="218" t="s">
        <v>146</v>
      </c>
      <c r="E121" s="237" t="s">
        <v>19</v>
      </c>
      <c r="F121" s="238" t="s">
        <v>756</v>
      </c>
      <c r="G121" s="236"/>
      <c r="H121" s="239">
        <v>18.21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146</v>
      </c>
      <c r="AU121" s="245" t="s">
        <v>83</v>
      </c>
      <c r="AV121" s="14" t="s">
        <v>83</v>
      </c>
      <c r="AW121" s="14" t="s">
        <v>35</v>
      </c>
      <c r="AX121" s="14" t="s">
        <v>72</v>
      </c>
      <c r="AY121" s="245" t="s">
        <v>133</v>
      </c>
    </row>
    <row r="122" spans="1:65" s="2" customFormat="1" ht="37.8" customHeight="1">
      <c r="A122" s="38"/>
      <c r="B122" s="39"/>
      <c r="C122" s="205" t="s">
        <v>757</v>
      </c>
      <c r="D122" s="205" t="s">
        <v>136</v>
      </c>
      <c r="E122" s="206" t="s">
        <v>189</v>
      </c>
      <c r="F122" s="207" t="s">
        <v>190</v>
      </c>
      <c r="G122" s="208" t="s">
        <v>159</v>
      </c>
      <c r="H122" s="209">
        <v>36.42</v>
      </c>
      <c r="I122" s="210"/>
      <c r="J122" s="211">
        <f>ROUND(I122*H122,2)</f>
        <v>0</v>
      </c>
      <c r="K122" s="207" t="s">
        <v>139</v>
      </c>
      <c r="L122" s="44"/>
      <c r="M122" s="212" t="s">
        <v>19</v>
      </c>
      <c r="N122" s="213" t="s">
        <v>43</v>
      </c>
      <c r="O122" s="84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6" t="s">
        <v>140</v>
      </c>
      <c r="AT122" s="216" t="s">
        <v>136</v>
      </c>
      <c r="AU122" s="216" t="s">
        <v>83</v>
      </c>
      <c r="AY122" s="17" t="s">
        <v>133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80</v>
      </c>
      <c r="BK122" s="217">
        <f>ROUND(I122*H122,2)</f>
        <v>0</v>
      </c>
      <c r="BL122" s="17" t="s">
        <v>140</v>
      </c>
      <c r="BM122" s="216" t="s">
        <v>191</v>
      </c>
    </row>
    <row r="123" spans="1:47" s="2" customFormat="1" ht="12">
      <c r="A123" s="38"/>
      <c r="B123" s="39"/>
      <c r="C123" s="40"/>
      <c r="D123" s="218" t="s">
        <v>142</v>
      </c>
      <c r="E123" s="40"/>
      <c r="F123" s="219" t="s">
        <v>192</v>
      </c>
      <c r="G123" s="40"/>
      <c r="H123" s="40"/>
      <c r="I123" s="220"/>
      <c r="J123" s="40"/>
      <c r="K123" s="40"/>
      <c r="L123" s="44"/>
      <c r="M123" s="221"/>
      <c r="N123" s="222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142</v>
      </c>
      <c r="AU123" s="17" t="s">
        <v>83</v>
      </c>
    </row>
    <row r="124" spans="1:47" s="2" customFormat="1" ht="12">
      <c r="A124" s="38"/>
      <c r="B124" s="39"/>
      <c r="C124" s="40"/>
      <c r="D124" s="223" t="s">
        <v>144</v>
      </c>
      <c r="E124" s="40"/>
      <c r="F124" s="224" t="s">
        <v>193</v>
      </c>
      <c r="G124" s="40"/>
      <c r="H124" s="40"/>
      <c r="I124" s="220"/>
      <c r="J124" s="40"/>
      <c r="K124" s="40"/>
      <c r="L124" s="44"/>
      <c r="M124" s="221"/>
      <c r="N124" s="22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144</v>
      </c>
      <c r="AU124" s="17" t="s">
        <v>83</v>
      </c>
    </row>
    <row r="125" spans="1:51" s="14" customFormat="1" ht="12">
      <c r="A125" s="14"/>
      <c r="B125" s="235"/>
      <c r="C125" s="236"/>
      <c r="D125" s="218" t="s">
        <v>146</v>
      </c>
      <c r="E125" s="237" t="s">
        <v>19</v>
      </c>
      <c r="F125" s="238" t="s">
        <v>758</v>
      </c>
      <c r="G125" s="236"/>
      <c r="H125" s="239">
        <v>36.42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146</v>
      </c>
      <c r="AU125" s="245" t="s">
        <v>83</v>
      </c>
      <c r="AV125" s="14" t="s">
        <v>83</v>
      </c>
      <c r="AW125" s="14" t="s">
        <v>35</v>
      </c>
      <c r="AX125" s="14" t="s">
        <v>72</v>
      </c>
      <c r="AY125" s="245" t="s">
        <v>133</v>
      </c>
    </row>
    <row r="126" spans="1:65" s="2" customFormat="1" ht="37.8" customHeight="1">
      <c r="A126" s="38"/>
      <c r="B126" s="39"/>
      <c r="C126" s="205" t="s">
        <v>194</v>
      </c>
      <c r="D126" s="205" t="s">
        <v>136</v>
      </c>
      <c r="E126" s="206" t="s">
        <v>195</v>
      </c>
      <c r="F126" s="207" t="s">
        <v>196</v>
      </c>
      <c r="G126" s="208" t="s">
        <v>159</v>
      </c>
      <c r="H126" s="209">
        <v>24.773</v>
      </c>
      <c r="I126" s="210"/>
      <c r="J126" s="211">
        <f>ROUND(I126*H126,2)</f>
        <v>0</v>
      </c>
      <c r="K126" s="207" t="s">
        <v>139</v>
      </c>
      <c r="L126" s="44"/>
      <c r="M126" s="212" t="s">
        <v>19</v>
      </c>
      <c r="N126" s="213" t="s">
        <v>43</v>
      </c>
      <c r="O126" s="84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6" t="s">
        <v>140</v>
      </c>
      <c r="AT126" s="216" t="s">
        <v>136</v>
      </c>
      <c r="AU126" s="216" t="s">
        <v>83</v>
      </c>
      <c r="AY126" s="17" t="s">
        <v>133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80</v>
      </c>
      <c r="BK126" s="217">
        <f>ROUND(I126*H126,2)</f>
        <v>0</v>
      </c>
      <c r="BL126" s="17" t="s">
        <v>140</v>
      </c>
      <c r="BM126" s="216" t="s">
        <v>197</v>
      </c>
    </row>
    <row r="127" spans="1:47" s="2" customFormat="1" ht="12">
      <c r="A127" s="38"/>
      <c r="B127" s="39"/>
      <c r="C127" s="40"/>
      <c r="D127" s="218" t="s">
        <v>142</v>
      </c>
      <c r="E127" s="40"/>
      <c r="F127" s="219" t="s">
        <v>198</v>
      </c>
      <c r="G127" s="40"/>
      <c r="H127" s="40"/>
      <c r="I127" s="220"/>
      <c r="J127" s="40"/>
      <c r="K127" s="40"/>
      <c r="L127" s="44"/>
      <c r="M127" s="221"/>
      <c r="N127" s="222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142</v>
      </c>
      <c r="AU127" s="17" t="s">
        <v>83</v>
      </c>
    </row>
    <row r="128" spans="1:47" s="2" customFormat="1" ht="12">
      <c r="A128" s="38"/>
      <c r="B128" s="39"/>
      <c r="C128" s="40"/>
      <c r="D128" s="223" t="s">
        <v>144</v>
      </c>
      <c r="E128" s="40"/>
      <c r="F128" s="224" t="s">
        <v>199</v>
      </c>
      <c r="G128" s="40"/>
      <c r="H128" s="40"/>
      <c r="I128" s="220"/>
      <c r="J128" s="40"/>
      <c r="K128" s="40"/>
      <c r="L128" s="44"/>
      <c r="M128" s="221"/>
      <c r="N128" s="222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144</v>
      </c>
      <c r="AU128" s="17" t="s">
        <v>83</v>
      </c>
    </row>
    <row r="129" spans="1:51" s="14" customFormat="1" ht="12">
      <c r="A129" s="14"/>
      <c r="B129" s="235"/>
      <c r="C129" s="236"/>
      <c r="D129" s="218" t="s">
        <v>146</v>
      </c>
      <c r="E129" s="237" t="s">
        <v>19</v>
      </c>
      <c r="F129" s="238" t="s">
        <v>755</v>
      </c>
      <c r="G129" s="236"/>
      <c r="H129" s="239">
        <v>6.563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146</v>
      </c>
      <c r="AU129" s="245" t="s">
        <v>83</v>
      </c>
      <c r="AV129" s="14" t="s">
        <v>83</v>
      </c>
      <c r="AW129" s="14" t="s">
        <v>35</v>
      </c>
      <c r="AX129" s="14" t="s">
        <v>72</v>
      </c>
      <c r="AY129" s="245" t="s">
        <v>133</v>
      </c>
    </row>
    <row r="130" spans="1:51" s="14" customFormat="1" ht="12">
      <c r="A130" s="14"/>
      <c r="B130" s="235"/>
      <c r="C130" s="236"/>
      <c r="D130" s="218" t="s">
        <v>146</v>
      </c>
      <c r="E130" s="237" t="s">
        <v>19</v>
      </c>
      <c r="F130" s="238" t="s">
        <v>756</v>
      </c>
      <c r="G130" s="236"/>
      <c r="H130" s="239">
        <v>18.21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146</v>
      </c>
      <c r="AU130" s="245" t="s">
        <v>83</v>
      </c>
      <c r="AV130" s="14" t="s">
        <v>83</v>
      </c>
      <c r="AW130" s="14" t="s">
        <v>35</v>
      </c>
      <c r="AX130" s="14" t="s">
        <v>72</v>
      </c>
      <c r="AY130" s="245" t="s">
        <v>133</v>
      </c>
    </row>
    <row r="131" spans="1:65" s="2" customFormat="1" ht="24.15" customHeight="1">
      <c r="A131" s="38"/>
      <c r="B131" s="39"/>
      <c r="C131" s="205" t="s">
        <v>200</v>
      </c>
      <c r="D131" s="205" t="s">
        <v>136</v>
      </c>
      <c r="E131" s="206" t="s">
        <v>201</v>
      </c>
      <c r="F131" s="207" t="s">
        <v>202</v>
      </c>
      <c r="G131" s="208" t="s">
        <v>159</v>
      </c>
      <c r="H131" s="209">
        <v>24.773</v>
      </c>
      <c r="I131" s="210"/>
      <c r="J131" s="211">
        <f>ROUND(I131*H131,2)</f>
        <v>0</v>
      </c>
      <c r="K131" s="207" t="s">
        <v>139</v>
      </c>
      <c r="L131" s="44"/>
      <c r="M131" s="212" t="s">
        <v>19</v>
      </c>
      <c r="N131" s="213" t="s">
        <v>43</v>
      </c>
      <c r="O131" s="84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6" t="s">
        <v>140</v>
      </c>
      <c r="AT131" s="216" t="s">
        <v>136</v>
      </c>
      <c r="AU131" s="216" t="s">
        <v>83</v>
      </c>
      <c r="AY131" s="17" t="s">
        <v>133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80</v>
      </c>
      <c r="BK131" s="217">
        <f>ROUND(I131*H131,2)</f>
        <v>0</v>
      </c>
      <c r="BL131" s="17" t="s">
        <v>140</v>
      </c>
      <c r="BM131" s="216" t="s">
        <v>203</v>
      </c>
    </row>
    <row r="132" spans="1:47" s="2" customFormat="1" ht="12">
      <c r="A132" s="38"/>
      <c r="B132" s="39"/>
      <c r="C132" s="40"/>
      <c r="D132" s="218" t="s">
        <v>142</v>
      </c>
      <c r="E132" s="40"/>
      <c r="F132" s="219" t="s">
        <v>204</v>
      </c>
      <c r="G132" s="40"/>
      <c r="H132" s="40"/>
      <c r="I132" s="220"/>
      <c r="J132" s="40"/>
      <c r="K132" s="40"/>
      <c r="L132" s="44"/>
      <c r="M132" s="221"/>
      <c r="N132" s="22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142</v>
      </c>
      <c r="AU132" s="17" t="s">
        <v>83</v>
      </c>
    </row>
    <row r="133" spans="1:47" s="2" customFormat="1" ht="12">
      <c r="A133" s="38"/>
      <c r="B133" s="39"/>
      <c r="C133" s="40"/>
      <c r="D133" s="223" t="s">
        <v>144</v>
      </c>
      <c r="E133" s="40"/>
      <c r="F133" s="224" t="s">
        <v>205</v>
      </c>
      <c r="G133" s="40"/>
      <c r="H133" s="40"/>
      <c r="I133" s="220"/>
      <c r="J133" s="40"/>
      <c r="K133" s="40"/>
      <c r="L133" s="44"/>
      <c r="M133" s="221"/>
      <c r="N133" s="222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144</v>
      </c>
      <c r="AU133" s="17" t="s">
        <v>83</v>
      </c>
    </row>
    <row r="134" spans="1:51" s="14" customFormat="1" ht="12">
      <c r="A134" s="14"/>
      <c r="B134" s="235"/>
      <c r="C134" s="236"/>
      <c r="D134" s="218" t="s">
        <v>146</v>
      </c>
      <c r="E134" s="237" t="s">
        <v>19</v>
      </c>
      <c r="F134" s="238" t="s">
        <v>755</v>
      </c>
      <c r="G134" s="236"/>
      <c r="H134" s="239">
        <v>6.563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146</v>
      </c>
      <c r="AU134" s="245" t="s">
        <v>83</v>
      </c>
      <c r="AV134" s="14" t="s">
        <v>83</v>
      </c>
      <c r="AW134" s="14" t="s">
        <v>35</v>
      </c>
      <c r="AX134" s="14" t="s">
        <v>72</v>
      </c>
      <c r="AY134" s="245" t="s">
        <v>133</v>
      </c>
    </row>
    <row r="135" spans="1:51" s="14" customFormat="1" ht="12">
      <c r="A135" s="14"/>
      <c r="B135" s="235"/>
      <c r="C135" s="236"/>
      <c r="D135" s="218" t="s">
        <v>146</v>
      </c>
      <c r="E135" s="237" t="s">
        <v>19</v>
      </c>
      <c r="F135" s="238" t="s">
        <v>756</v>
      </c>
      <c r="G135" s="236"/>
      <c r="H135" s="239">
        <v>18.21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146</v>
      </c>
      <c r="AU135" s="245" t="s">
        <v>83</v>
      </c>
      <c r="AV135" s="14" t="s">
        <v>83</v>
      </c>
      <c r="AW135" s="14" t="s">
        <v>35</v>
      </c>
      <c r="AX135" s="14" t="s">
        <v>72</v>
      </c>
      <c r="AY135" s="245" t="s">
        <v>133</v>
      </c>
    </row>
    <row r="136" spans="1:65" s="2" customFormat="1" ht="33" customHeight="1">
      <c r="A136" s="38"/>
      <c r="B136" s="39"/>
      <c r="C136" s="205" t="s">
        <v>206</v>
      </c>
      <c r="D136" s="205" t="s">
        <v>136</v>
      </c>
      <c r="E136" s="206" t="s">
        <v>207</v>
      </c>
      <c r="F136" s="207" t="s">
        <v>208</v>
      </c>
      <c r="G136" s="208" t="s">
        <v>209</v>
      </c>
      <c r="H136" s="209">
        <v>45.169</v>
      </c>
      <c r="I136" s="210"/>
      <c r="J136" s="211">
        <f>ROUND(I136*H136,2)</f>
        <v>0</v>
      </c>
      <c r="K136" s="207" t="s">
        <v>139</v>
      </c>
      <c r="L136" s="44"/>
      <c r="M136" s="212" t="s">
        <v>19</v>
      </c>
      <c r="N136" s="213" t="s">
        <v>43</v>
      </c>
      <c r="O136" s="84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6" t="s">
        <v>140</v>
      </c>
      <c r="AT136" s="216" t="s">
        <v>136</v>
      </c>
      <c r="AU136" s="216" t="s">
        <v>83</v>
      </c>
      <c r="AY136" s="17" t="s">
        <v>133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80</v>
      </c>
      <c r="BK136" s="217">
        <f>ROUND(I136*H136,2)</f>
        <v>0</v>
      </c>
      <c r="BL136" s="17" t="s">
        <v>140</v>
      </c>
      <c r="BM136" s="216" t="s">
        <v>210</v>
      </c>
    </row>
    <row r="137" spans="1:47" s="2" customFormat="1" ht="12">
      <c r="A137" s="38"/>
      <c r="B137" s="39"/>
      <c r="C137" s="40"/>
      <c r="D137" s="218" t="s">
        <v>142</v>
      </c>
      <c r="E137" s="40"/>
      <c r="F137" s="219" t="s">
        <v>211</v>
      </c>
      <c r="G137" s="40"/>
      <c r="H137" s="40"/>
      <c r="I137" s="220"/>
      <c r="J137" s="40"/>
      <c r="K137" s="40"/>
      <c r="L137" s="44"/>
      <c r="M137" s="221"/>
      <c r="N137" s="222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83</v>
      </c>
    </row>
    <row r="138" spans="1:47" s="2" customFormat="1" ht="12">
      <c r="A138" s="38"/>
      <c r="B138" s="39"/>
      <c r="C138" s="40"/>
      <c r="D138" s="223" t="s">
        <v>144</v>
      </c>
      <c r="E138" s="40"/>
      <c r="F138" s="224" t="s">
        <v>212</v>
      </c>
      <c r="G138" s="40"/>
      <c r="H138" s="40"/>
      <c r="I138" s="220"/>
      <c r="J138" s="40"/>
      <c r="K138" s="40"/>
      <c r="L138" s="44"/>
      <c r="M138" s="221"/>
      <c r="N138" s="222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144</v>
      </c>
      <c r="AU138" s="17" t="s">
        <v>83</v>
      </c>
    </row>
    <row r="139" spans="1:51" s="14" customFormat="1" ht="12">
      <c r="A139" s="14"/>
      <c r="B139" s="235"/>
      <c r="C139" s="236"/>
      <c r="D139" s="218" t="s">
        <v>146</v>
      </c>
      <c r="E139" s="237" t="s">
        <v>19</v>
      </c>
      <c r="F139" s="238" t="s">
        <v>759</v>
      </c>
      <c r="G139" s="236"/>
      <c r="H139" s="239">
        <v>23.773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146</v>
      </c>
      <c r="AU139" s="245" t="s">
        <v>83</v>
      </c>
      <c r="AV139" s="14" t="s">
        <v>83</v>
      </c>
      <c r="AW139" s="14" t="s">
        <v>35</v>
      </c>
      <c r="AX139" s="14" t="s">
        <v>72</v>
      </c>
      <c r="AY139" s="245" t="s">
        <v>133</v>
      </c>
    </row>
    <row r="140" spans="1:51" s="14" customFormat="1" ht="12">
      <c r="A140" s="14"/>
      <c r="B140" s="235"/>
      <c r="C140" s="236"/>
      <c r="D140" s="218" t="s">
        <v>146</v>
      </c>
      <c r="E140" s="236"/>
      <c r="F140" s="238" t="s">
        <v>760</v>
      </c>
      <c r="G140" s="236"/>
      <c r="H140" s="239">
        <v>45.169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146</v>
      </c>
      <c r="AU140" s="245" t="s">
        <v>83</v>
      </c>
      <c r="AV140" s="14" t="s">
        <v>83</v>
      </c>
      <c r="AW140" s="14" t="s">
        <v>4</v>
      </c>
      <c r="AX140" s="14" t="s">
        <v>80</v>
      </c>
      <c r="AY140" s="245" t="s">
        <v>133</v>
      </c>
    </row>
    <row r="141" spans="1:65" s="2" customFormat="1" ht="24.15" customHeight="1">
      <c r="A141" s="38"/>
      <c r="B141" s="39"/>
      <c r="C141" s="205" t="s">
        <v>215</v>
      </c>
      <c r="D141" s="205" t="s">
        <v>136</v>
      </c>
      <c r="E141" s="206" t="s">
        <v>216</v>
      </c>
      <c r="F141" s="207" t="s">
        <v>217</v>
      </c>
      <c r="G141" s="208" t="s">
        <v>159</v>
      </c>
      <c r="H141" s="209">
        <v>5.855</v>
      </c>
      <c r="I141" s="210"/>
      <c r="J141" s="211">
        <f>ROUND(I141*H141,2)</f>
        <v>0</v>
      </c>
      <c r="K141" s="207" t="s">
        <v>139</v>
      </c>
      <c r="L141" s="44"/>
      <c r="M141" s="212" t="s">
        <v>19</v>
      </c>
      <c r="N141" s="213" t="s">
        <v>43</v>
      </c>
      <c r="O141" s="84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6" t="s">
        <v>140</v>
      </c>
      <c r="AT141" s="216" t="s">
        <v>136</v>
      </c>
      <c r="AU141" s="216" t="s">
        <v>83</v>
      </c>
      <c r="AY141" s="17" t="s">
        <v>133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80</v>
      </c>
      <c r="BK141" s="217">
        <f>ROUND(I141*H141,2)</f>
        <v>0</v>
      </c>
      <c r="BL141" s="17" t="s">
        <v>140</v>
      </c>
      <c r="BM141" s="216" t="s">
        <v>218</v>
      </c>
    </row>
    <row r="142" spans="1:47" s="2" customFormat="1" ht="12">
      <c r="A142" s="38"/>
      <c r="B142" s="39"/>
      <c r="C142" s="40"/>
      <c r="D142" s="218" t="s">
        <v>142</v>
      </c>
      <c r="E142" s="40"/>
      <c r="F142" s="219" t="s">
        <v>219</v>
      </c>
      <c r="G142" s="40"/>
      <c r="H142" s="40"/>
      <c r="I142" s="220"/>
      <c r="J142" s="40"/>
      <c r="K142" s="40"/>
      <c r="L142" s="44"/>
      <c r="M142" s="221"/>
      <c r="N142" s="22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142</v>
      </c>
      <c r="AU142" s="17" t="s">
        <v>83</v>
      </c>
    </row>
    <row r="143" spans="1:47" s="2" customFormat="1" ht="12">
      <c r="A143" s="38"/>
      <c r="B143" s="39"/>
      <c r="C143" s="40"/>
      <c r="D143" s="223" t="s">
        <v>144</v>
      </c>
      <c r="E143" s="40"/>
      <c r="F143" s="224" t="s">
        <v>220</v>
      </c>
      <c r="G143" s="40"/>
      <c r="H143" s="40"/>
      <c r="I143" s="220"/>
      <c r="J143" s="40"/>
      <c r="K143" s="40"/>
      <c r="L143" s="44"/>
      <c r="M143" s="221"/>
      <c r="N143" s="222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144</v>
      </c>
      <c r="AU143" s="17" t="s">
        <v>83</v>
      </c>
    </row>
    <row r="144" spans="1:51" s="14" customFormat="1" ht="12">
      <c r="A144" s="14"/>
      <c r="B144" s="235"/>
      <c r="C144" s="236"/>
      <c r="D144" s="218" t="s">
        <v>146</v>
      </c>
      <c r="E144" s="237" t="s">
        <v>19</v>
      </c>
      <c r="F144" s="238" t="s">
        <v>750</v>
      </c>
      <c r="G144" s="236"/>
      <c r="H144" s="239">
        <v>4.235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146</v>
      </c>
      <c r="AU144" s="245" t="s">
        <v>83</v>
      </c>
      <c r="AV144" s="14" t="s">
        <v>83</v>
      </c>
      <c r="AW144" s="14" t="s">
        <v>35</v>
      </c>
      <c r="AX144" s="14" t="s">
        <v>72</v>
      </c>
      <c r="AY144" s="245" t="s">
        <v>133</v>
      </c>
    </row>
    <row r="145" spans="1:51" s="14" customFormat="1" ht="12">
      <c r="A145" s="14"/>
      <c r="B145" s="235"/>
      <c r="C145" s="236"/>
      <c r="D145" s="218" t="s">
        <v>146</v>
      </c>
      <c r="E145" s="237" t="s">
        <v>19</v>
      </c>
      <c r="F145" s="238" t="s">
        <v>761</v>
      </c>
      <c r="G145" s="236"/>
      <c r="H145" s="239">
        <v>1.62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146</v>
      </c>
      <c r="AU145" s="245" t="s">
        <v>83</v>
      </c>
      <c r="AV145" s="14" t="s">
        <v>83</v>
      </c>
      <c r="AW145" s="14" t="s">
        <v>35</v>
      </c>
      <c r="AX145" s="14" t="s">
        <v>72</v>
      </c>
      <c r="AY145" s="245" t="s">
        <v>133</v>
      </c>
    </row>
    <row r="146" spans="1:65" s="2" customFormat="1" ht="37.8" customHeight="1">
      <c r="A146" s="38"/>
      <c r="B146" s="39"/>
      <c r="C146" s="205" t="s">
        <v>221</v>
      </c>
      <c r="D146" s="205" t="s">
        <v>136</v>
      </c>
      <c r="E146" s="206" t="s">
        <v>222</v>
      </c>
      <c r="F146" s="207" t="s">
        <v>223</v>
      </c>
      <c r="G146" s="208" t="s">
        <v>92</v>
      </c>
      <c r="H146" s="209">
        <v>639.55</v>
      </c>
      <c r="I146" s="210"/>
      <c r="J146" s="211">
        <f>ROUND(I146*H146,2)</f>
        <v>0</v>
      </c>
      <c r="K146" s="207" t="s">
        <v>139</v>
      </c>
      <c r="L146" s="44"/>
      <c r="M146" s="212" t="s">
        <v>19</v>
      </c>
      <c r="N146" s="213" t="s">
        <v>43</v>
      </c>
      <c r="O146" s="84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6" t="s">
        <v>140</v>
      </c>
      <c r="AT146" s="216" t="s">
        <v>136</v>
      </c>
      <c r="AU146" s="216" t="s">
        <v>83</v>
      </c>
      <c r="AY146" s="17" t="s">
        <v>133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80</v>
      </c>
      <c r="BK146" s="217">
        <f>ROUND(I146*H146,2)</f>
        <v>0</v>
      </c>
      <c r="BL146" s="17" t="s">
        <v>140</v>
      </c>
      <c r="BM146" s="216" t="s">
        <v>224</v>
      </c>
    </row>
    <row r="147" spans="1:47" s="2" customFormat="1" ht="12">
      <c r="A147" s="38"/>
      <c r="B147" s="39"/>
      <c r="C147" s="40"/>
      <c r="D147" s="218" t="s">
        <v>142</v>
      </c>
      <c r="E147" s="40"/>
      <c r="F147" s="219" t="s">
        <v>225</v>
      </c>
      <c r="G147" s="40"/>
      <c r="H147" s="40"/>
      <c r="I147" s="220"/>
      <c r="J147" s="40"/>
      <c r="K147" s="40"/>
      <c r="L147" s="44"/>
      <c r="M147" s="221"/>
      <c r="N147" s="222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83</v>
      </c>
    </row>
    <row r="148" spans="1:47" s="2" customFormat="1" ht="12">
      <c r="A148" s="38"/>
      <c r="B148" s="39"/>
      <c r="C148" s="40"/>
      <c r="D148" s="223" t="s">
        <v>144</v>
      </c>
      <c r="E148" s="40"/>
      <c r="F148" s="224" t="s">
        <v>226</v>
      </c>
      <c r="G148" s="40"/>
      <c r="H148" s="40"/>
      <c r="I148" s="220"/>
      <c r="J148" s="40"/>
      <c r="K148" s="40"/>
      <c r="L148" s="44"/>
      <c r="M148" s="221"/>
      <c r="N148" s="222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144</v>
      </c>
      <c r="AU148" s="17" t="s">
        <v>83</v>
      </c>
    </row>
    <row r="149" spans="1:51" s="14" customFormat="1" ht="12">
      <c r="A149" s="14"/>
      <c r="B149" s="235"/>
      <c r="C149" s="236"/>
      <c r="D149" s="218" t="s">
        <v>146</v>
      </c>
      <c r="E149" s="237" t="s">
        <v>19</v>
      </c>
      <c r="F149" s="238" t="s">
        <v>762</v>
      </c>
      <c r="G149" s="236"/>
      <c r="H149" s="239">
        <v>127.05000000000001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146</v>
      </c>
      <c r="AU149" s="245" t="s">
        <v>83</v>
      </c>
      <c r="AV149" s="14" t="s">
        <v>83</v>
      </c>
      <c r="AW149" s="14" t="s">
        <v>35</v>
      </c>
      <c r="AX149" s="14" t="s">
        <v>72</v>
      </c>
      <c r="AY149" s="245" t="s">
        <v>133</v>
      </c>
    </row>
    <row r="150" spans="1:51" s="14" customFormat="1" ht="12">
      <c r="A150" s="14"/>
      <c r="B150" s="235"/>
      <c r="C150" s="236"/>
      <c r="D150" s="218" t="s">
        <v>146</v>
      </c>
      <c r="E150" s="237" t="s">
        <v>19</v>
      </c>
      <c r="F150" s="238" t="s">
        <v>763</v>
      </c>
      <c r="G150" s="236"/>
      <c r="H150" s="239">
        <v>287.5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146</v>
      </c>
      <c r="AU150" s="245" t="s">
        <v>83</v>
      </c>
      <c r="AV150" s="14" t="s">
        <v>83</v>
      </c>
      <c r="AW150" s="14" t="s">
        <v>35</v>
      </c>
      <c r="AX150" s="14" t="s">
        <v>72</v>
      </c>
      <c r="AY150" s="245" t="s">
        <v>133</v>
      </c>
    </row>
    <row r="151" spans="1:51" s="14" customFormat="1" ht="12">
      <c r="A151" s="14"/>
      <c r="B151" s="235"/>
      <c r="C151" s="236"/>
      <c r="D151" s="218" t="s">
        <v>146</v>
      </c>
      <c r="E151" s="237" t="s">
        <v>19</v>
      </c>
      <c r="F151" s="238" t="s">
        <v>764</v>
      </c>
      <c r="G151" s="236"/>
      <c r="H151" s="239">
        <v>225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146</v>
      </c>
      <c r="AU151" s="245" t="s">
        <v>83</v>
      </c>
      <c r="AV151" s="14" t="s">
        <v>83</v>
      </c>
      <c r="AW151" s="14" t="s">
        <v>35</v>
      </c>
      <c r="AX151" s="14" t="s">
        <v>72</v>
      </c>
      <c r="AY151" s="245" t="s">
        <v>133</v>
      </c>
    </row>
    <row r="152" spans="1:65" s="2" customFormat="1" ht="33" customHeight="1">
      <c r="A152" s="38"/>
      <c r="B152" s="39"/>
      <c r="C152" s="205" t="s">
        <v>230</v>
      </c>
      <c r="D152" s="205" t="s">
        <v>136</v>
      </c>
      <c r="E152" s="206" t="s">
        <v>231</v>
      </c>
      <c r="F152" s="207" t="s">
        <v>232</v>
      </c>
      <c r="G152" s="208" t="s">
        <v>92</v>
      </c>
      <c r="H152" s="209">
        <v>127.05</v>
      </c>
      <c r="I152" s="210"/>
      <c r="J152" s="211">
        <f>ROUND(I152*H152,2)</f>
        <v>0</v>
      </c>
      <c r="K152" s="207" t="s">
        <v>139</v>
      </c>
      <c r="L152" s="44"/>
      <c r="M152" s="212" t="s">
        <v>19</v>
      </c>
      <c r="N152" s="213" t="s">
        <v>43</v>
      </c>
      <c r="O152" s="84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6" t="s">
        <v>140</v>
      </c>
      <c r="AT152" s="216" t="s">
        <v>136</v>
      </c>
      <c r="AU152" s="216" t="s">
        <v>83</v>
      </c>
      <c r="AY152" s="17" t="s">
        <v>133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80</v>
      </c>
      <c r="BK152" s="217">
        <f>ROUND(I152*H152,2)</f>
        <v>0</v>
      </c>
      <c r="BL152" s="17" t="s">
        <v>140</v>
      </c>
      <c r="BM152" s="216" t="s">
        <v>233</v>
      </c>
    </row>
    <row r="153" spans="1:47" s="2" customFormat="1" ht="12">
      <c r="A153" s="38"/>
      <c r="B153" s="39"/>
      <c r="C153" s="40"/>
      <c r="D153" s="218" t="s">
        <v>142</v>
      </c>
      <c r="E153" s="40"/>
      <c r="F153" s="219" t="s">
        <v>234</v>
      </c>
      <c r="G153" s="40"/>
      <c r="H153" s="40"/>
      <c r="I153" s="220"/>
      <c r="J153" s="40"/>
      <c r="K153" s="40"/>
      <c r="L153" s="44"/>
      <c r="M153" s="221"/>
      <c r="N153" s="222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142</v>
      </c>
      <c r="AU153" s="17" t="s">
        <v>83</v>
      </c>
    </row>
    <row r="154" spans="1:47" s="2" customFormat="1" ht="12">
      <c r="A154" s="38"/>
      <c r="B154" s="39"/>
      <c r="C154" s="40"/>
      <c r="D154" s="223" t="s">
        <v>144</v>
      </c>
      <c r="E154" s="40"/>
      <c r="F154" s="224" t="s">
        <v>235</v>
      </c>
      <c r="G154" s="40"/>
      <c r="H154" s="40"/>
      <c r="I154" s="220"/>
      <c r="J154" s="40"/>
      <c r="K154" s="40"/>
      <c r="L154" s="44"/>
      <c r="M154" s="221"/>
      <c r="N154" s="222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144</v>
      </c>
      <c r="AU154" s="17" t="s">
        <v>83</v>
      </c>
    </row>
    <row r="155" spans="1:51" s="14" customFormat="1" ht="12">
      <c r="A155" s="14"/>
      <c r="B155" s="235"/>
      <c r="C155" s="236"/>
      <c r="D155" s="218" t="s">
        <v>146</v>
      </c>
      <c r="E155" s="237" t="s">
        <v>19</v>
      </c>
      <c r="F155" s="238" t="s">
        <v>765</v>
      </c>
      <c r="G155" s="236"/>
      <c r="H155" s="239">
        <v>127.05000000000001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146</v>
      </c>
      <c r="AU155" s="245" t="s">
        <v>83</v>
      </c>
      <c r="AV155" s="14" t="s">
        <v>83</v>
      </c>
      <c r="AW155" s="14" t="s">
        <v>35</v>
      </c>
      <c r="AX155" s="14" t="s">
        <v>72</v>
      </c>
      <c r="AY155" s="245" t="s">
        <v>133</v>
      </c>
    </row>
    <row r="156" spans="1:63" s="12" customFormat="1" ht="22.8" customHeight="1">
      <c r="A156" s="12"/>
      <c r="B156" s="189"/>
      <c r="C156" s="190"/>
      <c r="D156" s="191" t="s">
        <v>71</v>
      </c>
      <c r="E156" s="203" t="s">
        <v>83</v>
      </c>
      <c r="F156" s="203" t="s">
        <v>237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SUM(P157:P164)</f>
        <v>0</v>
      </c>
      <c r="Q156" s="197"/>
      <c r="R156" s="198">
        <f>SUM(R157:R164)</f>
        <v>55.6128342</v>
      </c>
      <c r="S156" s="197"/>
      <c r="T156" s="199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80</v>
      </c>
      <c r="AT156" s="201" t="s">
        <v>71</v>
      </c>
      <c r="AU156" s="201" t="s">
        <v>80</v>
      </c>
      <c r="AY156" s="200" t="s">
        <v>133</v>
      </c>
      <c r="BK156" s="202">
        <f>SUM(BK157:BK164)</f>
        <v>0</v>
      </c>
    </row>
    <row r="157" spans="1:65" s="2" customFormat="1" ht="24.15" customHeight="1">
      <c r="A157" s="38"/>
      <c r="B157" s="39"/>
      <c r="C157" s="205" t="s">
        <v>238</v>
      </c>
      <c r="D157" s="205" t="s">
        <v>136</v>
      </c>
      <c r="E157" s="206" t="s">
        <v>239</v>
      </c>
      <c r="F157" s="207" t="s">
        <v>240</v>
      </c>
      <c r="G157" s="208" t="s">
        <v>159</v>
      </c>
      <c r="H157" s="209">
        <v>15.246</v>
      </c>
      <c r="I157" s="210"/>
      <c r="J157" s="211">
        <f>ROUND(I157*H157,2)</f>
        <v>0</v>
      </c>
      <c r="K157" s="207" t="s">
        <v>139</v>
      </c>
      <c r="L157" s="44"/>
      <c r="M157" s="212" t="s">
        <v>19</v>
      </c>
      <c r="N157" s="213" t="s">
        <v>43</v>
      </c>
      <c r="O157" s="84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6" t="s">
        <v>140</v>
      </c>
      <c r="AT157" s="216" t="s">
        <v>136</v>
      </c>
      <c r="AU157" s="216" t="s">
        <v>83</v>
      </c>
      <c r="AY157" s="17" t="s">
        <v>133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80</v>
      </c>
      <c r="BK157" s="217">
        <f>ROUND(I157*H157,2)</f>
        <v>0</v>
      </c>
      <c r="BL157" s="17" t="s">
        <v>140</v>
      </c>
      <c r="BM157" s="216" t="s">
        <v>241</v>
      </c>
    </row>
    <row r="158" spans="1:47" s="2" customFormat="1" ht="12">
      <c r="A158" s="38"/>
      <c r="B158" s="39"/>
      <c r="C158" s="40"/>
      <c r="D158" s="218" t="s">
        <v>142</v>
      </c>
      <c r="E158" s="40"/>
      <c r="F158" s="219" t="s">
        <v>242</v>
      </c>
      <c r="G158" s="40"/>
      <c r="H158" s="40"/>
      <c r="I158" s="220"/>
      <c r="J158" s="40"/>
      <c r="K158" s="40"/>
      <c r="L158" s="44"/>
      <c r="M158" s="221"/>
      <c r="N158" s="222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142</v>
      </c>
      <c r="AU158" s="17" t="s">
        <v>83</v>
      </c>
    </row>
    <row r="159" spans="1:47" s="2" customFormat="1" ht="12">
      <c r="A159" s="38"/>
      <c r="B159" s="39"/>
      <c r="C159" s="40"/>
      <c r="D159" s="223" t="s">
        <v>144</v>
      </c>
      <c r="E159" s="40"/>
      <c r="F159" s="224" t="s">
        <v>243</v>
      </c>
      <c r="G159" s="40"/>
      <c r="H159" s="40"/>
      <c r="I159" s="220"/>
      <c r="J159" s="40"/>
      <c r="K159" s="40"/>
      <c r="L159" s="44"/>
      <c r="M159" s="221"/>
      <c r="N159" s="222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144</v>
      </c>
      <c r="AU159" s="17" t="s">
        <v>83</v>
      </c>
    </row>
    <row r="160" spans="1:51" s="14" customFormat="1" ht="12">
      <c r="A160" s="14"/>
      <c r="B160" s="235"/>
      <c r="C160" s="236"/>
      <c r="D160" s="218" t="s">
        <v>146</v>
      </c>
      <c r="E160" s="237" t="s">
        <v>19</v>
      </c>
      <c r="F160" s="238" t="s">
        <v>766</v>
      </c>
      <c r="G160" s="236"/>
      <c r="H160" s="239">
        <v>15.246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146</v>
      </c>
      <c r="AU160" s="245" t="s">
        <v>83</v>
      </c>
      <c r="AV160" s="14" t="s">
        <v>83</v>
      </c>
      <c r="AW160" s="14" t="s">
        <v>35</v>
      </c>
      <c r="AX160" s="14" t="s">
        <v>72</v>
      </c>
      <c r="AY160" s="245" t="s">
        <v>133</v>
      </c>
    </row>
    <row r="161" spans="1:65" s="2" customFormat="1" ht="24.15" customHeight="1">
      <c r="A161" s="38"/>
      <c r="B161" s="39"/>
      <c r="C161" s="205" t="s">
        <v>245</v>
      </c>
      <c r="D161" s="205" t="s">
        <v>136</v>
      </c>
      <c r="E161" s="206" t="s">
        <v>246</v>
      </c>
      <c r="F161" s="207" t="s">
        <v>247</v>
      </c>
      <c r="G161" s="208" t="s">
        <v>159</v>
      </c>
      <c r="H161" s="209">
        <v>15.246</v>
      </c>
      <c r="I161" s="210"/>
      <c r="J161" s="211">
        <f>ROUND(I161*H161,2)</f>
        <v>0</v>
      </c>
      <c r="K161" s="207" t="s">
        <v>139</v>
      </c>
      <c r="L161" s="44"/>
      <c r="M161" s="212" t="s">
        <v>19</v>
      </c>
      <c r="N161" s="213" t="s">
        <v>43</v>
      </c>
      <c r="O161" s="84"/>
      <c r="P161" s="214">
        <f>O161*H161</f>
        <v>0</v>
      </c>
      <c r="Q161" s="214">
        <v>3.6477</v>
      </c>
      <c r="R161" s="214">
        <f>Q161*H161</f>
        <v>55.6128342</v>
      </c>
      <c r="S161" s="214">
        <v>0</v>
      </c>
      <c r="T161" s="21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6" t="s">
        <v>140</v>
      </c>
      <c r="AT161" s="216" t="s">
        <v>136</v>
      </c>
      <c r="AU161" s="216" t="s">
        <v>83</v>
      </c>
      <c r="AY161" s="17" t="s">
        <v>133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80</v>
      </c>
      <c r="BK161" s="217">
        <f>ROUND(I161*H161,2)</f>
        <v>0</v>
      </c>
      <c r="BL161" s="17" t="s">
        <v>140</v>
      </c>
      <c r="BM161" s="216" t="s">
        <v>248</v>
      </c>
    </row>
    <row r="162" spans="1:47" s="2" customFormat="1" ht="12">
      <c r="A162" s="38"/>
      <c r="B162" s="39"/>
      <c r="C162" s="40"/>
      <c r="D162" s="218" t="s">
        <v>142</v>
      </c>
      <c r="E162" s="40"/>
      <c r="F162" s="219" t="s">
        <v>249</v>
      </c>
      <c r="G162" s="40"/>
      <c r="H162" s="40"/>
      <c r="I162" s="220"/>
      <c r="J162" s="40"/>
      <c r="K162" s="40"/>
      <c r="L162" s="44"/>
      <c r="M162" s="221"/>
      <c r="N162" s="222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142</v>
      </c>
      <c r="AU162" s="17" t="s">
        <v>83</v>
      </c>
    </row>
    <row r="163" spans="1:47" s="2" customFormat="1" ht="12">
      <c r="A163" s="38"/>
      <c r="B163" s="39"/>
      <c r="C163" s="40"/>
      <c r="D163" s="223" t="s">
        <v>144</v>
      </c>
      <c r="E163" s="40"/>
      <c r="F163" s="224" t="s">
        <v>250</v>
      </c>
      <c r="G163" s="40"/>
      <c r="H163" s="40"/>
      <c r="I163" s="220"/>
      <c r="J163" s="40"/>
      <c r="K163" s="40"/>
      <c r="L163" s="44"/>
      <c r="M163" s="221"/>
      <c r="N163" s="22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144</v>
      </c>
      <c r="AU163" s="17" t="s">
        <v>83</v>
      </c>
    </row>
    <row r="164" spans="1:51" s="14" customFormat="1" ht="12">
      <c r="A164" s="14"/>
      <c r="B164" s="235"/>
      <c r="C164" s="236"/>
      <c r="D164" s="218" t="s">
        <v>146</v>
      </c>
      <c r="E164" s="237" t="s">
        <v>19</v>
      </c>
      <c r="F164" s="238" t="s">
        <v>766</v>
      </c>
      <c r="G164" s="236"/>
      <c r="H164" s="239">
        <v>15.246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146</v>
      </c>
      <c r="AU164" s="245" t="s">
        <v>83</v>
      </c>
      <c r="AV164" s="14" t="s">
        <v>83</v>
      </c>
      <c r="AW164" s="14" t="s">
        <v>35</v>
      </c>
      <c r="AX164" s="14" t="s">
        <v>80</v>
      </c>
      <c r="AY164" s="245" t="s">
        <v>133</v>
      </c>
    </row>
    <row r="165" spans="1:63" s="12" customFormat="1" ht="22.8" customHeight="1">
      <c r="A165" s="12"/>
      <c r="B165" s="189"/>
      <c r="C165" s="190"/>
      <c r="D165" s="191" t="s">
        <v>71</v>
      </c>
      <c r="E165" s="203" t="s">
        <v>94</v>
      </c>
      <c r="F165" s="203" t="s">
        <v>251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SUM(P166:P177)</f>
        <v>0</v>
      </c>
      <c r="Q165" s="197"/>
      <c r="R165" s="198">
        <f>SUM(R166:R177)</f>
        <v>15.3277423</v>
      </c>
      <c r="S165" s="197"/>
      <c r="T165" s="199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80</v>
      </c>
      <c r="AT165" s="201" t="s">
        <v>71</v>
      </c>
      <c r="AU165" s="201" t="s">
        <v>80</v>
      </c>
      <c r="AY165" s="200" t="s">
        <v>133</v>
      </c>
      <c r="BK165" s="202">
        <f>SUM(BK166:BK177)</f>
        <v>0</v>
      </c>
    </row>
    <row r="166" spans="1:65" s="2" customFormat="1" ht="24.15" customHeight="1">
      <c r="A166" s="38"/>
      <c r="B166" s="39"/>
      <c r="C166" s="205" t="s">
        <v>252</v>
      </c>
      <c r="D166" s="205" t="s">
        <v>136</v>
      </c>
      <c r="E166" s="206" t="s">
        <v>253</v>
      </c>
      <c r="F166" s="207" t="s">
        <v>254</v>
      </c>
      <c r="G166" s="208" t="s">
        <v>92</v>
      </c>
      <c r="H166" s="209">
        <v>26.25</v>
      </c>
      <c r="I166" s="210"/>
      <c r="J166" s="211">
        <f>ROUND(I166*H166,2)</f>
        <v>0</v>
      </c>
      <c r="K166" s="207" t="s">
        <v>139</v>
      </c>
      <c r="L166" s="44"/>
      <c r="M166" s="212" t="s">
        <v>19</v>
      </c>
      <c r="N166" s="213" t="s">
        <v>43</v>
      </c>
      <c r="O166" s="84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6" t="s">
        <v>140</v>
      </c>
      <c r="AT166" s="216" t="s">
        <v>136</v>
      </c>
      <c r="AU166" s="216" t="s">
        <v>83</v>
      </c>
      <c r="AY166" s="17" t="s">
        <v>133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80</v>
      </c>
      <c r="BK166" s="217">
        <f>ROUND(I166*H166,2)</f>
        <v>0</v>
      </c>
      <c r="BL166" s="17" t="s">
        <v>140</v>
      </c>
      <c r="BM166" s="216" t="s">
        <v>255</v>
      </c>
    </row>
    <row r="167" spans="1:47" s="2" customFormat="1" ht="12">
      <c r="A167" s="38"/>
      <c r="B167" s="39"/>
      <c r="C167" s="40"/>
      <c r="D167" s="218" t="s">
        <v>142</v>
      </c>
      <c r="E167" s="40"/>
      <c r="F167" s="219" t="s">
        <v>256</v>
      </c>
      <c r="G167" s="40"/>
      <c r="H167" s="40"/>
      <c r="I167" s="220"/>
      <c r="J167" s="40"/>
      <c r="K167" s="40"/>
      <c r="L167" s="44"/>
      <c r="M167" s="221"/>
      <c r="N167" s="222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83</v>
      </c>
    </row>
    <row r="168" spans="1:47" s="2" customFormat="1" ht="12">
      <c r="A168" s="38"/>
      <c r="B168" s="39"/>
      <c r="C168" s="40"/>
      <c r="D168" s="223" t="s">
        <v>144</v>
      </c>
      <c r="E168" s="40"/>
      <c r="F168" s="224" t="s">
        <v>257</v>
      </c>
      <c r="G168" s="40"/>
      <c r="H168" s="40"/>
      <c r="I168" s="220"/>
      <c r="J168" s="40"/>
      <c r="K168" s="40"/>
      <c r="L168" s="44"/>
      <c r="M168" s="221"/>
      <c r="N168" s="222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144</v>
      </c>
      <c r="AU168" s="17" t="s">
        <v>83</v>
      </c>
    </row>
    <row r="169" spans="1:51" s="14" customFormat="1" ht="12">
      <c r="A169" s="14"/>
      <c r="B169" s="235"/>
      <c r="C169" s="236"/>
      <c r="D169" s="218" t="s">
        <v>146</v>
      </c>
      <c r="E169" s="237" t="s">
        <v>19</v>
      </c>
      <c r="F169" s="238" t="s">
        <v>767</v>
      </c>
      <c r="G169" s="236"/>
      <c r="H169" s="239">
        <v>26.25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146</v>
      </c>
      <c r="AU169" s="245" t="s">
        <v>83</v>
      </c>
      <c r="AV169" s="14" t="s">
        <v>83</v>
      </c>
      <c r="AW169" s="14" t="s">
        <v>35</v>
      </c>
      <c r="AX169" s="14" t="s">
        <v>80</v>
      </c>
      <c r="AY169" s="245" t="s">
        <v>133</v>
      </c>
    </row>
    <row r="170" spans="1:65" s="2" customFormat="1" ht="24.15" customHeight="1">
      <c r="A170" s="38"/>
      <c r="B170" s="39"/>
      <c r="C170" s="205" t="s">
        <v>259</v>
      </c>
      <c r="D170" s="205" t="s">
        <v>136</v>
      </c>
      <c r="E170" s="206" t="s">
        <v>260</v>
      </c>
      <c r="F170" s="207" t="s">
        <v>261</v>
      </c>
      <c r="G170" s="208" t="s">
        <v>159</v>
      </c>
      <c r="H170" s="209">
        <v>7.219</v>
      </c>
      <c r="I170" s="210"/>
      <c r="J170" s="211">
        <f>ROUND(I170*H170,2)</f>
        <v>0</v>
      </c>
      <c r="K170" s="207" t="s">
        <v>19</v>
      </c>
      <c r="L170" s="44"/>
      <c r="M170" s="212" t="s">
        <v>19</v>
      </c>
      <c r="N170" s="213" t="s">
        <v>43</v>
      </c>
      <c r="O170" s="84"/>
      <c r="P170" s="214">
        <f>O170*H170</f>
        <v>0</v>
      </c>
      <c r="Q170" s="214">
        <v>0.4122</v>
      </c>
      <c r="R170" s="214">
        <f>Q170*H170</f>
        <v>2.9756718</v>
      </c>
      <c r="S170" s="214">
        <v>0</v>
      </c>
      <c r="T170" s="21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6" t="s">
        <v>140</v>
      </c>
      <c r="AT170" s="216" t="s">
        <v>136</v>
      </c>
      <c r="AU170" s="216" t="s">
        <v>83</v>
      </c>
      <c r="AY170" s="17" t="s">
        <v>133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80</v>
      </c>
      <c r="BK170" s="217">
        <f>ROUND(I170*H170,2)</f>
        <v>0</v>
      </c>
      <c r="BL170" s="17" t="s">
        <v>140</v>
      </c>
      <c r="BM170" s="216" t="s">
        <v>262</v>
      </c>
    </row>
    <row r="171" spans="1:47" s="2" customFormat="1" ht="12">
      <c r="A171" s="38"/>
      <c r="B171" s="39"/>
      <c r="C171" s="40"/>
      <c r="D171" s="218" t="s">
        <v>142</v>
      </c>
      <c r="E171" s="40"/>
      <c r="F171" s="219" t="s">
        <v>261</v>
      </c>
      <c r="G171" s="40"/>
      <c r="H171" s="40"/>
      <c r="I171" s="220"/>
      <c r="J171" s="40"/>
      <c r="K171" s="40"/>
      <c r="L171" s="44"/>
      <c r="M171" s="221"/>
      <c r="N171" s="222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142</v>
      </c>
      <c r="AU171" s="17" t="s">
        <v>83</v>
      </c>
    </row>
    <row r="172" spans="1:47" s="2" customFormat="1" ht="12">
      <c r="A172" s="38"/>
      <c r="B172" s="39"/>
      <c r="C172" s="40"/>
      <c r="D172" s="218" t="s">
        <v>263</v>
      </c>
      <c r="E172" s="40"/>
      <c r="F172" s="246" t="s">
        <v>264</v>
      </c>
      <c r="G172" s="40"/>
      <c r="H172" s="40"/>
      <c r="I172" s="220"/>
      <c r="J172" s="40"/>
      <c r="K172" s="40"/>
      <c r="L172" s="44"/>
      <c r="M172" s="221"/>
      <c r="N172" s="22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263</v>
      </c>
      <c r="AU172" s="17" t="s">
        <v>83</v>
      </c>
    </row>
    <row r="173" spans="1:51" s="14" customFormat="1" ht="12">
      <c r="A173" s="14"/>
      <c r="B173" s="235"/>
      <c r="C173" s="236"/>
      <c r="D173" s="218" t="s">
        <v>146</v>
      </c>
      <c r="E173" s="237" t="s">
        <v>19</v>
      </c>
      <c r="F173" s="238" t="s">
        <v>768</v>
      </c>
      <c r="G173" s="236"/>
      <c r="H173" s="239">
        <v>7.218750000000001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146</v>
      </c>
      <c r="AU173" s="245" t="s">
        <v>83</v>
      </c>
      <c r="AV173" s="14" t="s">
        <v>83</v>
      </c>
      <c r="AW173" s="14" t="s">
        <v>35</v>
      </c>
      <c r="AX173" s="14" t="s">
        <v>72</v>
      </c>
      <c r="AY173" s="245" t="s">
        <v>133</v>
      </c>
    </row>
    <row r="174" spans="1:65" s="2" customFormat="1" ht="24.15" customHeight="1">
      <c r="A174" s="38"/>
      <c r="B174" s="39"/>
      <c r="C174" s="247" t="s">
        <v>266</v>
      </c>
      <c r="D174" s="247" t="s">
        <v>267</v>
      </c>
      <c r="E174" s="248" t="s">
        <v>268</v>
      </c>
      <c r="F174" s="249" t="s">
        <v>269</v>
      </c>
      <c r="G174" s="250" t="s">
        <v>270</v>
      </c>
      <c r="H174" s="251">
        <v>2245.831</v>
      </c>
      <c r="I174" s="252"/>
      <c r="J174" s="253">
        <f>ROUND(I174*H174,2)</f>
        <v>0</v>
      </c>
      <c r="K174" s="249" t="s">
        <v>19</v>
      </c>
      <c r="L174" s="254"/>
      <c r="M174" s="255" t="s">
        <v>19</v>
      </c>
      <c r="N174" s="256" t="s">
        <v>43</v>
      </c>
      <c r="O174" s="84"/>
      <c r="P174" s="214">
        <f>O174*H174</f>
        <v>0</v>
      </c>
      <c r="Q174" s="214">
        <v>0.0055</v>
      </c>
      <c r="R174" s="214">
        <f>Q174*H174</f>
        <v>12.3520705</v>
      </c>
      <c r="S174" s="214">
        <v>0</v>
      </c>
      <c r="T174" s="21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6" t="s">
        <v>271</v>
      </c>
      <c r="AT174" s="216" t="s">
        <v>267</v>
      </c>
      <c r="AU174" s="216" t="s">
        <v>83</v>
      </c>
      <c r="AY174" s="17" t="s">
        <v>133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7" t="s">
        <v>80</v>
      </c>
      <c r="BK174" s="217">
        <f>ROUND(I174*H174,2)</f>
        <v>0</v>
      </c>
      <c r="BL174" s="17" t="s">
        <v>140</v>
      </c>
      <c r="BM174" s="216" t="s">
        <v>272</v>
      </c>
    </row>
    <row r="175" spans="1:47" s="2" customFormat="1" ht="12">
      <c r="A175" s="38"/>
      <c r="B175" s="39"/>
      <c r="C175" s="40"/>
      <c r="D175" s="218" t="s">
        <v>142</v>
      </c>
      <c r="E175" s="40"/>
      <c r="F175" s="219" t="s">
        <v>269</v>
      </c>
      <c r="G175" s="40"/>
      <c r="H175" s="40"/>
      <c r="I175" s="220"/>
      <c r="J175" s="40"/>
      <c r="K175" s="40"/>
      <c r="L175" s="44"/>
      <c r="M175" s="221"/>
      <c r="N175" s="222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142</v>
      </c>
      <c r="AU175" s="17" t="s">
        <v>83</v>
      </c>
    </row>
    <row r="176" spans="1:51" s="14" customFormat="1" ht="12">
      <c r="A176" s="14"/>
      <c r="B176" s="235"/>
      <c r="C176" s="236"/>
      <c r="D176" s="218" t="s">
        <v>146</v>
      </c>
      <c r="E176" s="237" t="s">
        <v>19</v>
      </c>
      <c r="F176" s="238" t="s">
        <v>769</v>
      </c>
      <c r="G176" s="236"/>
      <c r="H176" s="239">
        <v>2201.795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146</v>
      </c>
      <c r="AU176" s="245" t="s">
        <v>83</v>
      </c>
      <c r="AV176" s="14" t="s">
        <v>83</v>
      </c>
      <c r="AW176" s="14" t="s">
        <v>35</v>
      </c>
      <c r="AX176" s="14" t="s">
        <v>72</v>
      </c>
      <c r="AY176" s="245" t="s">
        <v>133</v>
      </c>
    </row>
    <row r="177" spans="1:51" s="14" customFormat="1" ht="12">
      <c r="A177" s="14"/>
      <c r="B177" s="235"/>
      <c r="C177" s="236"/>
      <c r="D177" s="218" t="s">
        <v>146</v>
      </c>
      <c r="E177" s="236"/>
      <c r="F177" s="238" t="s">
        <v>770</v>
      </c>
      <c r="G177" s="236"/>
      <c r="H177" s="239">
        <v>2245.831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146</v>
      </c>
      <c r="AU177" s="245" t="s">
        <v>83</v>
      </c>
      <c r="AV177" s="14" t="s">
        <v>83</v>
      </c>
      <c r="AW177" s="14" t="s">
        <v>4</v>
      </c>
      <c r="AX177" s="14" t="s">
        <v>80</v>
      </c>
      <c r="AY177" s="245" t="s">
        <v>133</v>
      </c>
    </row>
    <row r="178" spans="1:63" s="12" customFormat="1" ht="22.8" customHeight="1">
      <c r="A178" s="12"/>
      <c r="B178" s="189"/>
      <c r="C178" s="190"/>
      <c r="D178" s="191" t="s">
        <v>71</v>
      </c>
      <c r="E178" s="203" t="s">
        <v>274</v>
      </c>
      <c r="F178" s="203" t="s">
        <v>275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SUM(P179:P183)</f>
        <v>0</v>
      </c>
      <c r="Q178" s="197"/>
      <c r="R178" s="198">
        <f>SUM(R179:R183)</f>
        <v>0</v>
      </c>
      <c r="S178" s="197"/>
      <c r="T178" s="199">
        <f>SUM(T179:T183)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0" t="s">
        <v>80</v>
      </c>
      <c r="AT178" s="201" t="s">
        <v>71</v>
      </c>
      <c r="AU178" s="201" t="s">
        <v>80</v>
      </c>
      <c r="AY178" s="200" t="s">
        <v>133</v>
      </c>
      <c r="BK178" s="202">
        <f>SUM(BK179:BK183)</f>
        <v>0</v>
      </c>
    </row>
    <row r="179" spans="1:65" s="2" customFormat="1" ht="37.8" customHeight="1">
      <c r="A179" s="38"/>
      <c r="B179" s="39"/>
      <c r="C179" s="205" t="s">
        <v>282</v>
      </c>
      <c r="D179" s="205" t="s">
        <v>136</v>
      </c>
      <c r="E179" s="206" t="s">
        <v>283</v>
      </c>
      <c r="F179" s="207" t="s">
        <v>284</v>
      </c>
      <c r="G179" s="208" t="s">
        <v>92</v>
      </c>
      <c r="H179" s="209">
        <v>639.55</v>
      </c>
      <c r="I179" s="210"/>
      <c r="J179" s="211">
        <f>ROUND(I179*H179,2)</f>
        <v>0</v>
      </c>
      <c r="K179" s="207" t="s">
        <v>19</v>
      </c>
      <c r="L179" s="44"/>
      <c r="M179" s="212" t="s">
        <v>19</v>
      </c>
      <c r="N179" s="213" t="s">
        <v>43</v>
      </c>
      <c r="O179" s="84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6" t="s">
        <v>140</v>
      </c>
      <c r="AT179" s="216" t="s">
        <v>136</v>
      </c>
      <c r="AU179" s="216" t="s">
        <v>83</v>
      </c>
      <c r="AY179" s="17" t="s">
        <v>133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80</v>
      </c>
      <c r="BK179" s="217">
        <f>ROUND(I179*H179,2)</f>
        <v>0</v>
      </c>
      <c r="BL179" s="17" t="s">
        <v>140</v>
      </c>
      <c r="BM179" s="216" t="s">
        <v>285</v>
      </c>
    </row>
    <row r="180" spans="1:47" s="2" customFormat="1" ht="12">
      <c r="A180" s="38"/>
      <c r="B180" s="39"/>
      <c r="C180" s="40"/>
      <c r="D180" s="218" t="s">
        <v>142</v>
      </c>
      <c r="E180" s="40"/>
      <c r="F180" s="219" t="s">
        <v>284</v>
      </c>
      <c r="G180" s="40"/>
      <c r="H180" s="40"/>
      <c r="I180" s="220"/>
      <c r="J180" s="40"/>
      <c r="K180" s="40"/>
      <c r="L180" s="44"/>
      <c r="M180" s="221"/>
      <c r="N180" s="222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142</v>
      </c>
      <c r="AU180" s="17" t="s">
        <v>83</v>
      </c>
    </row>
    <row r="181" spans="1:51" s="14" customFormat="1" ht="12">
      <c r="A181" s="14"/>
      <c r="B181" s="235"/>
      <c r="C181" s="236"/>
      <c r="D181" s="218" t="s">
        <v>146</v>
      </c>
      <c r="E181" s="237" t="s">
        <v>19</v>
      </c>
      <c r="F181" s="238" t="s">
        <v>762</v>
      </c>
      <c r="G181" s="236"/>
      <c r="H181" s="239">
        <v>127.05000000000001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146</v>
      </c>
      <c r="AU181" s="245" t="s">
        <v>83</v>
      </c>
      <c r="AV181" s="14" t="s">
        <v>83</v>
      </c>
      <c r="AW181" s="14" t="s">
        <v>35</v>
      </c>
      <c r="AX181" s="14" t="s">
        <v>72</v>
      </c>
      <c r="AY181" s="245" t="s">
        <v>133</v>
      </c>
    </row>
    <row r="182" spans="1:51" s="14" customFormat="1" ht="12">
      <c r="A182" s="14"/>
      <c r="B182" s="235"/>
      <c r="C182" s="236"/>
      <c r="D182" s="218" t="s">
        <v>146</v>
      </c>
      <c r="E182" s="237" t="s">
        <v>19</v>
      </c>
      <c r="F182" s="238" t="s">
        <v>763</v>
      </c>
      <c r="G182" s="236"/>
      <c r="H182" s="239">
        <v>287.5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146</v>
      </c>
      <c r="AU182" s="245" t="s">
        <v>83</v>
      </c>
      <c r="AV182" s="14" t="s">
        <v>83</v>
      </c>
      <c r="AW182" s="14" t="s">
        <v>35</v>
      </c>
      <c r="AX182" s="14" t="s">
        <v>72</v>
      </c>
      <c r="AY182" s="245" t="s">
        <v>133</v>
      </c>
    </row>
    <row r="183" spans="1:51" s="14" customFormat="1" ht="12">
      <c r="A183" s="14"/>
      <c r="B183" s="235"/>
      <c r="C183" s="236"/>
      <c r="D183" s="218" t="s">
        <v>146</v>
      </c>
      <c r="E183" s="237" t="s">
        <v>19</v>
      </c>
      <c r="F183" s="238" t="s">
        <v>764</v>
      </c>
      <c r="G183" s="236"/>
      <c r="H183" s="239">
        <v>225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146</v>
      </c>
      <c r="AU183" s="245" t="s">
        <v>83</v>
      </c>
      <c r="AV183" s="14" t="s">
        <v>83</v>
      </c>
      <c r="AW183" s="14" t="s">
        <v>35</v>
      </c>
      <c r="AX183" s="14" t="s">
        <v>72</v>
      </c>
      <c r="AY183" s="245" t="s">
        <v>133</v>
      </c>
    </row>
    <row r="184" spans="1:63" s="12" customFormat="1" ht="22.8" customHeight="1">
      <c r="A184" s="12"/>
      <c r="B184" s="189"/>
      <c r="C184" s="190"/>
      <c r="D184" s="191" t="s">
        <v>71</v>
      </c>
      <c r="E184" s="203" t="s">
        <v>135</v>
      </c>
      <c r="F184" s="203" t="s">
        <v>300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SUM(P185:P204)</f>
        <v>0</v>
      </c>
      <c r="Q184" s="197"/>
      <c r="R184" s="198">
        <f>SUM(R185:R204)</f>
        <v>1.2134841</v>
      </c>
      <c r="S184" s="197"/>
      <c r="T184" s="199">
        <f>SUM(T185:T204)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80</v>
      </c>
      <c r="AT184" s="201" t="s">
        <v>71</v>
      </c>
      <c r="AU184" s="201" t="s">
        <v>80</v>
      </c>
      <c r="AY184" s="200" t="s">
        <v>133</v>
      </c>
      <c r="BK184" s="202">
        <f>SUM(BK185:BK204)</f>
        <v>0</v>
      </c>
    </row>
    <row r="185" spans="1:65" s="2" customFormat="1" ht="24.15" customHeight="1">
      <c r="A185" s="38"/>
      <c r="B185" s="39"/>
      <c r="C185" s="205" t="s">
        <v>309</v>
      </c>
      <c r="D185" s="205" t="s">
        <v>136</v>
      </c>
      <c r="E185" s="206" t="s">
        <v>310</v>
      </c>
      <c r="F185" s="207" t="s">
        <v>311</v>
      </c>
      <c r="G185" s="208" t="s">
        <v>92</v>
      </c>
      <c r="H185" s="209">
        <v>436.263</v>
      </c>
      <c r="I185" s="210"/>
      <c r="J185" s="211">
        <f>ROUND(I185*H185,2)</f>
        <v>0</v>
      </c>
      <c r="K185" s="207" t="s">
        <v>139</v>
      </c>
      <c r="L185" s="44"/>
      <c r="M185" s="212" t="s">
        <v>19</v>
      </c>
      <c r="N185" s="213" t="s">
        <v>43</v>
      </c>
      <c r="O185" s="84"/>
      <c r="P185" s="214">
        <f>O185*H185</f>
        <v>0</v>
      </c>
      <c r="Q185" s="214">
        <v>0.0027</v>
      </c>
      <c r="R185" s="214">
        <f>Q185*H185</f>
        <v>1.1779101</v>
      </c>
      <c r="S185" s="214">
        <v>0</v>
      </c>
      <c r="T185" s="21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6" t="s">
        <v>140</v>
      </c>
      <c r="AT185" s="216" t="s">
        <v>136</v>
      </c>
      <c r="AU185" s="216" t="s">
        <v>83</v>
      </c>
      <c r="AY185" s="17" t="s">
        <v>133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80</v>
      </c>
      <c r="BK185" s="217">
        <f>ROUND(I185*H185,2)</f>
        <v>0</v>
      </c>
      <c r="BL185" s="17" t="s">
        <v>140</v>
      </c>
      <c r="BM185" s="216" t="s">
        <v>312</v>
      </c>
    </row>
    <row r="186" spans="1:47" s="2" customFormat="1" ht="12">
      <c r="A186" s="38"/>
      <c r="B186" s="39"/>
      <c r="C186" s="40"/>
      <c r="D186" s="218" t="s">
        <v>142</v>
      </c>
      <c r="E186" s="40"/>
      <c r="F186" s="219" t="s">
        <v>313</v>
      </c>
      <c r="G186" s="40"/>
      <c r="H186" s="40"/>
      <c r="I186" s="220"/>
      <c r="J186" s="40"/>
      <c r="K186" s="40"/>
      <c r="L186" s="44"/>
      <c r="M186" s="221"/>
      <c r="N186" s="222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142</v>
      </c>
      <c r="AU186" s="17" t="s">
        <v>83</v>
      </c>
    </row>
    <row r="187" spans="1:47" s="2" customFormat="1" ht="12">
      <c r="A187" s="38"/>
      <c r="B187" s="39"/>
      <c r="C187" s="40"/>
      <c r="D187" s="223" t="s">
        <v>144</v>
      </c>
      <c r="E187" s="40"/>
      <c r="F187" s="224" t="s">
        <v>314</v>
      </c>
      <c r="G187" s="40"/>
      <c r="H187" s="40"/>
      <c r="I187" s="220"/>
      <c r="J187" s="40"/>
      <c r="K187" s="40"/>
      <c r="L187" s="44"/>
      <c r="M187" s="221"/>
      <c r="N187" s="222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144</v>
      </c>
      <c r="AU187" s="17" t="s">
        <v>83</v>
      </c>
    </row>
    <row r="188" spans="1:51" s="14" customFormat="1" ht="12">
      <c r="A188" s="14"/>
      <c r="B188" s="235"/>
      <c r="C188" s="236"/>
      <c r="D188" s="218" t="s">
        <v>146</v>
      </c>
      <c r="E188" s="237" t="s">
        <v>19</v>
      </c>
      <c r="F188" s="238" t="s">
        <v>771</v>
      </c>
      <c r="G188" s="236"/>
      <c r="H188" s="239">
        <v>434.578250000001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146</v>
      </c>
      <c r="AU188" s="245" t="s">
        <v>83</v>
      </c>
      <c r="AV188" s="14" t="s">
        <v>83</v>
      </c>
      <c r="AW188" s="14" t="s">
        <v>35</v>
      </c>
      <c r="AX188" s="14" t="s">
        <v>72</v>
      </c>
      <c r="AY188" s="245" t="s">
        <v>133</v>
      </c>
    </row>
    <row r="189" spans="1:51" s="14" customFormat="1" ht="12">
      <c r="A189" s="14"/>
      <c r="B189" s="235"/>
      <c r="C189" s="236"/>
      <c r="D189" s="218" t="s">
        <v>146</v>
      </c>
      <c r="E189" s="237" t="s">
        <v>19</v>
      </c>
      <c r="F189" s="238" t="s">
        <v>772</v>
      </c>
      <c r="G189" s="236"/>
      <c r="H189" s="239">
        <v>5.499999999999999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146</v>
      </c>
      <c r="AU189" s="245" t="s">
        <v>83</v>
      </c>
      <c r="AV189" s="14" t="s">
        <v>83</v>
      </c>
      <c r="AW189" s="14" t="s">
        <v>35</v>
      </c>
      <c r="AX189" s="14" t="s">
        <v>72</v>
      </c>
      <c r="AY189" s="245" t="s">
        <v>133</v>
      </c>
    </row>
    <row r="190" spans="1:51" s="14" customFormat="1" ht="12">
      <c r="A190" s="14"/>
      <c r="B190" s="235"/>
      <c r="C190" s="236"/>
      <c r="D190" s="218" t="s">
        <v>146</v>
      </c>
      <c r="E190" s="237" t="s">
        <v>19</v>
      </c>
      <c r="F190" s="238" t="s">
        <v>773</v>
      </c>
      <c r="G190" s="236"/>
      <c r="H190" s="239">
        <v>13.125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146</v>
      </c>
      <c r="AU190" s="245" t="s">
        <v>83</v>
      </c>
      <c r="AV190" s="14" t="s">
        <v>83</v>
      </c>
      <c r="AW190" s="14" t="s">
        <v>35</v>
      </c>
      <c r="AX190" s="14" t="s">
        <v>72</v>
      </c>
      <c r="AY190" s="245" t="s">
        <v>133</v>
      </c>
    </row>
    <row r="191" spans="1:51" s="14" customFormat="1" ht="12">
      <c r="A191" s="14"/>
      <c r="B191" s="235"/>
      <c r="C191" s="236"/>
      <c r="D191" s="218" t="s">
        <v>146</v>
      </c>
      <c r="E191" s="237" t="s">
        <v>19</v>
      </c>
      <c r="F191" s="238" t="s">
        <v>774</v>
      </c>
      <c r="G191" s="236"/>
      <c r="H191" s="239">
        <v>-16.94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146</v>
      </c>
      <c r="AU191" s="245" t="s">
        <v>83</v>
      </c>
      <c r="AV191" s="14" t="s">
        <v>83</v>
      </c>
      <c r="AW191" s="14" t="s">
        <v>35</v>
      </c>
      <c r="AX191" s="14" t="s">
        <v>72</v>
      </c>
      <c r="AY191" s="245" t="s">
        <v>133</v>
      </c>
    </row>
    <row r="192" spans="1:65" s="2" customFormat="1" ht="24.15" customHeight="1">
      <c r="A192" s="38"/>
      <c r="B192" s="39"/>
      <c r="C192" s="205" t="s">
        <v>319</v>
      </c>
      <c r="D192" s="205" t="s">
        <v>136</v>
      </c>
      <c r="E192" s="206" t="s">
        <v>320</v>
      </c>
      <c r="F192" s="207" t="s">
        <v>321</v>
      </c>
      <c r="G192" s="208" t="s">
        <v>92</v>
      </c>
      <c r="H192" s="209">
        <v>25.41</v>
      </c>
      <c r="I192" s="210"/>
      <c r="J192" s="211">
        <f>ROUND(I192*H192,2)</f>
        <v>0</v>
      </c>
      <c r="K192" s="207" t="s">
        <v>139</v>
      </c>
      <c r="L192" s="44"/>
      <c r="M192" s="212" t="s">
        <v>19</v>
      </c>
      <c r="N192" s="213" t="s">
        <v>43</v>
      </c>
      <c r="O192" s="84"/>
      <c r="P192" s="214">
        <f>O192*H192</f>
        <v>0</v>
      </c>
      <c r="Q192" s="214">
        <v>0.0014</v>
      </c>
      <c r="R192" s="214">
        <f>Q192*H192</f>
        <v>0.035574</v>
      </c>
      <c r="S192" s="214">
        <v>0</v>
      </c>
      <c r="T192" s="21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6" t="s">
        <v>140</v>
      </c>
      <c r="AT192" s="216" t="s">
        <v>136</v>
      </c>
      <c r="AU192" s="216" t="s">
        <v>83</v>
      </c>
      <c r="AY192" s="17" t="s">
        <v>133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80</v>
      </c>
      <c r="BK192" s="217">
        <f>ROUND(I192*H192,2)</f>
        <v>0</v>
      </c>
      <c r="BL192" s="17" t="s">
        <v>140</v>
      </c>
      <c r="BM192" s="216" t="s">
        <v>322</v>
      </c>
    </row>
    <row r="193" spans="1:47" s="2" customFormat="1" ht="12">
      <c r="A193" s="38"/>
      <c r="B193" s="39"/>
      <c r="C193" s="40"/>
      <c r="D193" s="218" t="s">
        <v>142</v>
      </c>
      <c r="E193" s="40"/>
      <c r="F193" s="219" t="s">
        <v>323</v>
      </c>
      <c r="G193" s="40"/>
      <c r="H193" s="40"/>
      <c r="I193" s="220"/>
      <c r="J193" s="40"/>
      <c r="K193" s="40"/>
      <c r="L193" s="44"/>
      <c r="M193" s="221"/>
      <c r="N193" s="222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142</v>
      </c>
      <c r="AU193" s="17" t="s">
        <v>83</v>
      </c>
    </row>
    <row r="194" spans="1:47" s="2" customFormat="1" ht="12">
      <c r="A194" s="38"/>
      <c r="B194" s="39"/>
      <c r="C194" s="40"/>
      <c r="D194" s="223" t="s">
        <v>144</v>
      </c>
      <c r="E194" s="40"/>
      <c r="F194" s="224" t="s">
        <v>324</v>
      </c>
      <c r="G194" s="40"/>
      <c r="H194" s="40"/>
      <c r="I194" s="220"/>
      <c r="J194" s="40"/>
      <c r="K194" s="40"/>
      <c r="L194" s="44"/>
      <c r="M194" s="221"/>
      <c r="N194" s="222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144</v>
      </c>
      <c r="AU194" s="17" t="s">
        <v>83</v>
      </c>
    </row>
    <row r="195" spans="1:51" s="14" customFormat="1" ht="12">
      <c r="A195" s="14"/>
      <c r="B195" s="235"/>
      <c r="C195" s="236"/>
      <c r="D195" s="218" t="s">
        <v>146</v>
      </c>
      <c r="E195" s="237" t="s">
        <v>19</v>
      </c>
      <c r="F195" s="238" t="s">
        <v>775</v>
      </c>
      <c r="G195" s="236"/>
      <c r="H195" s="239">
        <v>25.41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146</v>
      </c>
      <c r="AU195" s="245" t="s">
        <v>83</v>
      </c>
      <c r="AV195" s="14" t="s">
        <v>83</v>
      </c>
      <c r="AW195" s="14" t="s">
        <v>35</v>
      </c>
      <c r="AX195" s="14" t="s">
        <v>72</v>
      </c>
      <c r="AY195" s="245" t="s">
        <v>133</v>
      </c>
    </row>
    <row r="196" spans="1:65" s="2" customFormat="1" ht="24.15" customHeight="1">
      <c r="A196" s="38"/>
      <c r="B196" s="39"/>
      <c r="C196" s="205" t="s">
        <v>333</v>
      </c>
      <c r="D196" s="205" t="s">
        <v>136</v>
      </c>
      <c r="E196" s="206" t="s">
        <v>334</v>
      </c>
      <c r="F196" s="207" t="s">
        <v>335</v>
      </c>
      <c r="G196" s="208" t="s">
        <v>92</v>
      </c>
      <c r="H196" s="209">
        <v>27.21</v>
      </c>
      <c r="I196" s="210"/>
      <c r="J196" s="211">
        <f>ROUND(I196*H196,2)</f>
        <v>0</v>
      </c>
      <c r="K196" s="207" t="s">
        <v>139</v>
      </c>
      <c r="L196" s="44"/>
      <c r="M196" s="212" t="s">
        <v>19</v>
      </c>
      <c r="N196" s="213" t="s">
        <v>43</v>
      </c>
      <c r="O196" s="84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6" t="s">
        <v>140</v>
      </c>
      <c r="AT196" s="216" t="s">
        <v>136</v>
      </c>
      <c r="AU196" s="216" t="s">
        <v>83</v>
      </c>
      <c r="AY196" s="17" t="s">
        <v>133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80</v>
      </c>
      <c r="BK196" s="217">
        <f>ROUND(I196*H196,2)</f>
        <v>0</v>
      </c>
      <c r="BL196" s="17" t="s">
        <v>140</v>
      </c>
      <c r="BM196" s="216" t="s">
        <v>776</v>
      </c>
    </row>
    <row r="197" spans="1:47" s="2" customFormat="1" ht="12">
      <c r="A197" s="38"/>
      <c r="B197" s="39"/>
      <c r="C197" s="40"/>
      <c r="D197" s="218" t="s">
        <v>142</v>
      </c>
      <c r="E197" s="40"/>
      <c r="F197" s="219" t="s">
        <v>337</v>
      </c>
      <c r="G197" s="40"/>
      <c r="H197" s="40"/>
      <c r="I197" s="220"/>
      <c r="J197" s="40"/>
      <c r="K197" s="40"/>
      <c r="L197" s="44"/>
      <c r="M197" s="221"/>
      <c r="N197" s="222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142</v>
      </c>
      <c r="AU197" s="17" t="s">
        <v>83</v>
      </c>
    </row>
    <row r="198" spans="1:47" s="2" customFormat="1" ht="12">
      <c r="A198" s="38"/>
      <c r="B198" s="39"/>
      <c r="C198" s="40"/>
      <c r="D198" s="223" t="s">
        <v>144</v>
      </c>
      <c r="E198" s="40"/>
      <c r="F198" s="224" t="s">
        <v>338</v>
      </c>
      <c r="G198" s="40"/>
      <c r="H198" s="40"/>
      <c r="I198" s="220"/>
      <c r="J198" s="40"/>
      <c r="K198" s="40"/>
      <c r="L198" s="44"/>
      <c r="M198" s="221"/>
      <c r="N198" s="222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144</v>
      </c>
      <c r="AU198" s="17" t="s">
        <v>83</v>
      </c>
    </row>
    <row r="199" spans="1:51" s="14" customFormat="1" ht="12">
      <c r="A199" s="14"/>
      <c r="B199" s="235"/>
      <c r="C199" s="236"/>
      <c r="D199" s="218" t="s">
        <v>146</v>
      </c>
      <c r="E199" s="237" t="s">
        <v>19</v>
      </c>
      <c r="F199" s="238" t="s">
        <v>777</v>
      </c>
      <c r="G199" s="236"/>
      <c r="H199" s="239">
        <v>1.7999999999999998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146</v>
      </c>
      <c r="AU199" s="245" t="s">
        <v>83</v>
      </c>
      <c r="AV199" s="14" t="s">
        <v>83</v>
      </c>
      <c r="AW199" s="14" t="s">
        <v>35</v>
      </c>
      <c r="AX199" s="14" t="s">
        <v>72</v>
      </c>
      <c r="AY199" s="245" t="s">
        <v>133</v>
      </c>
    </row>
    <row r="200" spans="1:51" s="14" customFormat="1" ht="12">
      <c r="A200" s="14"/>
      <c r="B200" s="235"/>
      <c r="C200" s="236"/>
      <c r="D200" s="218" t="s">
        <v>146</v>
      </c>
      <c r="E200" s="237" t="s">
        <v>19</v>
      </c>
      <c r="F200" s="238" t="s">
        <v>778</v>
      </c>
      <c r="G200" s="236"/>
      <c r="H200" s="239">
        <v>25.41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146</v>
      </c>
      <c r="AU200" s="245" t="s">
        <v>83</v>
      </c>
      <c r="AV200" s="14" t="s">
        <v>83</v>
      </c>
      <c r="AW200" s="14" t="s">
        <v>35</v>
      </c>
      <c r="AX200" s="14" t="s">
        <v>72</v>
      </c>
      <c r="AY200" s="245" t="s">
        <v>133</v>
      </c>
    </row>
    <row r="201" spans="1:65" s="2" customFormat="1" ht="16.5" customHeight="1">
      <c r="A201" s="38"/>
      <c r="B201" s="39"/>
      <c r="C201" s="205" t="s">
        <v>342</v>
      </c>
      <c r="D201" s="205" t="s">
        <v>136</v>
      </c>
      <c r="E201" s="206" t="s">
        <v>343</v>
      </c>
      <c r="F201" s="207" t="s">
        <v>344</v>
      </c>
      <c r="G201" s="208" t="s">
        <v>92</v>
      </c>
      <c r="H201" s="209">
        <v>1.8</v>
      </c>
      <c r="I201" s="210"/>
      <c r="J201" s="211">
        <f>ROUND(I201*H201,2)</f>
        <v>0</v>
      </c>
      <c r="K201" s="207" t="s">
        <v>139</v>
      </c>
      <c r="L201" s="44"/>
      <c r="M201" s="212" t="s">
        <v>19</v>
      </c>
      <c r="N201" s="213" t="s">
        <v>43</v>
      </c>
      <c r="O201" s="84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6" t="s">
        <v>140</v>
      </c>
      <c r="AT201" s="216" t="s">
        <v>136</v>
      </c>
      <c r="AU201" s="216" t="s">
        <v>83</v>
      </c>
      <c r="AY201" s="17" t="s">
        <v>133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80</v>
      </c>
      <c r="BK201" s="217">
        <f>ROUND(I201*H201,2)</f>
        <v>0</v>
      </c>
      <c r="BL201" s="17" t="s">
        <v>140</v>
      </c>
      <c r="BM201" s="216" t="s">
        <v>345</v>
      </c>
    </row>
    <row r="202" spans="1:47" s="2" customFormat="1" ht="12">
      <c r="A202" s="38"/>
      <c r="B202" s="39"/>
      <c r="C202" s="40"/>
      <c r="D202" s="218" t="s">
        <v>142</v>
      </c>
      <c r="E202" s="40"/>
      <c r="F202" s="219" t="s">
        <v>346</v>
      </c>
      <c r="G202" s="40"/>
      <c r="H202" s="40"/>
      <c r="I202" s="220"/>
      <c r="J202" s="40"/>
      <c r="K202" s="40"/>
      <c r="L202" s="44"/>
      <c r="M202" s="221"/>
      <c r="N202" s="222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142</v>
      </c>
      <c r="AU202" s="17" t="s">
        <v>83</v>
      </c>
    </row>
    <row r="203" spans="1:47" s="2" customFormat="1" ht="12">
      <c r="A203" s="38"/>
      <c r="B203" s="39"/>
      <c r="C203" s="40"/>
      <c r="D203" s="223" t="s">
        <v>144</v>
      </c>
      <c r="E203" s="40"/>
      <c r="F203" s="224" t="s">
        <v>347</v>
      </c>
      <c r="G203" s="40"/>
      <c r="H203" s="40"/>
      <c r="I203" s="220"/>
      <c r="J203" s="40"/>
      <c r="K203" s="40"/>
      <c r="L203" s="44"/>
      <c r="M203" s="221"/>
      <c r="N203" s="222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144</v>
      </c>
      <c r="AU203" s="17" t="s">
        <v>83</v>
      </c>
    </row>
    <row r="204" spans="1:51" s="14" customFormat="1" ht="12">
      <c r="A204" s="14"/>
      <c r="B204" s="235"/>
      <c r="C204" s="236"/>
      <c r="D204" s="218" t="s">
        <v>146</v>
      </c>
      <c r="E204" s="237" t="s">
        <v>19</v>
      </c>
      <c r="F204" s="238" t="s">
        <v>779</v>
      </c>
      <c r="G204" s="236"/>
      <c r="H204" s="239">
        <v>1.7999999999999998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146</v>
      </c>
      <c r="AU204" s="245" t="s">
        <v>83</v>
      </c>
      <c r="AV204" s="14" t="s">
        <v>83</v>
      </c>
      <c r="AW204" s="14" t="s">
        <v>35</v>
      </c>
      <c r="AX204" s="14" t="s">
        <v>72</v>
      </c>
      <c r="AY204" s="245" t="s">
        <v>133</v>
      </c>
    </row>
    <row r="205" spans="1:63" s="12" customFormat="1" ht="22.8" customHeight="1">
      <c r="A205" s="12"/>
      <c r="B205" s="189"/>
      <c r="C205" s="190"/>
      <c r="D205" s="191" t="s">
        <v>71</v>
      </c>
      <c r="E205" s="203" t="s">
        <v>354</v>
      </c>
      <c r="F205" s="203" t="s">
        <v>355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SUM(P206:P243)</f>
        <v>0</v>
      </c>
      <c r="Q205" s="197"/>
      <c r="R205" s="198">
        <f>SUM(R206:R243)</f>
        <v>0</v>
      </c>
      <c r="S205" s="197"/>
      <c r="T205" s="199">
        <f>SUM(T206:T243)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80</v>
      </c>
      <c r="AT205" s="201" t="s">
        <v>71</v>
      </c>
      <c r="AU205" s="201" t="s">
        <v>80</v>
      </c>
      <c r="AY205" s="200" t="s">
        <v>133</v>
      </c>
      <c r="BK205" s="202">
        <f>SUM(BK206:BK243)</f>
        <v>0</v>
      </c>
    </row>
    <row r="206" spans="1:65" s="2" customFormat="1" ht="33" customHeight="1">
      <c r="A206" s="38"/>
      <c r="B206" s="39"/>
      <c r="C206" s="205" t="s">
        <v>356</v>
      </c>
      <c r="D206" s="205" t="s">
        <v>136</v>
      </c>
      <c r="E206" s="206" t="s">
        <v>357</v>
      </c>
      <c r="F206" s="207" t="s">
        <v>358</v>
      </c>
      <c r="G206" s="208" t="s">
        <v>159</v>
      </c>
      <c r="H206" s="209">
        <v>939.157</v>
      </c>
      <c r="I206" s="210"/>
      <c r="J206" s="211">
        <f>ROUND(I206*H206,2)</f>
        <v>0</v>
      </c>
      <c r="K206" s="207" t="s">
        <v>139</v>
      </c>
      <c r="L206" s="44"/>
      <c r="M206" s="212" t="s">
        <v>19</v>
      </c>
      <c r="N206" s="213" t="s">
        <v>43</v>
      </c>
      <c r="O206" s="84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6" t="s">
        <v>140</v>
      </c>
      <c r="AT206" s="216" t="s">
        <v>136</v>
      </c>
      <c r="AU206" s="216" t="s">
        <v>83</v>
      </c>
      <c r="AY206" s="17" t="s">
        <v>133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80</v>
      </c>
      <c r="BK206" s="217">
        <f>ROUND(I206*H206,2)</f>
        <v>0</v>
      </c>
      <c r="BL206" s="17" t="s">
        <v>140</v>
      </c>
      <c r="BM206" s="216" t="s">
        <v>359</v>
      </c>
    </row>
    <row r="207" spans="1:47" s="2" customFormat="1" ht="12">
      <c r="A207" s="38"/>
      <c r="B207" s="39"/>
      <c r="C207" s="40"/>
      <c r="D207" s="218" t="s">
        <v>142</v>
      </c>
      <c r="E207" s="40"/>
      <c r="F207" s="219" t="s">
        <v>360</v>
      </c>
      <c r="G207" s="40"/>
      <c r="H207" s="40"/>
      <c r="I207" s="220"/>
      <c r="J207" s="40"/>
      <c r="K207" s="40"/>
      <c r="L207" s="44"/>
      <c r="M207" s="221"/>
      <c r="N207" s="222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142</v>
      </c>
      <c r="AU207" s="17" t="s">
        <v>83</v>
      </c>
    </row>
    <row r="208" spans="1:47" s="2" customFormat="1" ht="12">
      <c r="A208" s="38"/>
      <c r="B208" s="39"/>
      <c r="C208" s="40"/>
      <c r="D208" s="223" t="s">
        <v>144</v>
      </c>
      <c r="E208" s="40"/>
      <c r="F208" s="224" t="s">
        <v>361</v>
      </c>
      <c r="G208" s="40"/>
      <c r="H208" s="40"/>
      <c r="I208" s="220"/>
      <c r="J208" s="40"/>
      <c r="K208" s="40"/>
      <c r="L208" s="44"/>
      <c r="M208" s="221"/>
      <c r="N208" s="222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144</v>
      </c>
      <c r="AU208" s="17" t="s">
        <v>83</v>
      </c>
    </row>
    <row r="209" spans="1:51" s="14" customFormat="1" ht="12">
      <c r="A209" s="14"/>
      <c r="B209" s="235"/>
      <c r="C209" s="236"/>
      <c r="D209" s="218" t="s">
        <v>146</v>
      </c>
      <c r="E209" s="237" t="s">
        <v>19</v>
      </c>
      <c r="F209" s="238" t="s">
        <v>780</v>
      </c>
      <c r="G209" s="236"/>
      <c r="H209" s="239">
        <v>869.156500000002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146</v>
      </c>
      <c r="AU209" s="245" t="s">
        <v>83</v>
      </c>
      <c r="AV209" s="14" t="s">
        <v>83</v>
      </c>
      <c r="AW209" s="14" t="s">
        <v>35</v>
      </c>
      <c r="AX209" s="14" t="s">
        <v>72</v>
      </c>
      <c r="AY209" s="245" t="s">
        <v>133</v>
      </c>
    </row>
    <row r="210" spans="1:51" s="14" customFormat="1" ht="12">
      <c r="A210" s="14"/>
      <c r="B210" s="235"/>
      <c r="C210" s="236"/>
      <c r="D210" s="218" t="s">
        <v>146</v>
      </c>
      <c r="E210" s="237" t="s">
        <v>19</v>
      </c>
      <c r="F210" s="238" t="s">
        <v>781</v>
      </c>
      <c r="G210" s="236"/>
      <c r="H210" s="239">
        <v>70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146</v>
      </c>
      <c r="AU210" s="245" t="s">
        <v>83</v>
      </c>
      <c r="AV210" s="14" t="s">
        <v>83</v>
      </c>
      <c r="AW210" s="14" t="s">
        <v>35</v>
      </c>
      <c r="AX210" s="14" t="s">
        <v>72</v>
      </c>
      <c r="AY210" s="245" t="s">
        <v>133</v>
      </c>
    </row>
    <row r="211" spans="1:65" s="2" customFormat="1" ht="33" customHeight="1">
      <c r="A211" s="38"/>
      <c r="B211" s="39"/>
      <c r="C211" s="205" t="s">
        <v>363</v>
      </c>
      <c r="D211" s="205" t="s">
        <v>136</v>
      </c>
      <c r="E211" s="206" t="s">
        <v>364</v>
      </c>
      <c r="F211" s="207" t="s">
        <v>365</v>
      </c>
      <c r="G211" s="208" t="s">
        <v>159</v>
      </c>
      <c r="H211" s="209">
        <v>116220.555</v>
      </c>
      <c r="I211" s="210"/>
      <c r="J211" s="211">
        <f>ROUND(I211*H211,2)</f>
        <v>0</v>
      </c>
      <c r="K211" s="207" t="s">
        <v>139</v>
      </c>
      <c r="L211" s="44"/>
      <c r="M211" s="212" t="s">
        <v>19</v>
      </c>
      <c r="N211" s="213" t="s">
        <v>43</v>
      </c>
      <c r="O211" s="84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6" t="s">
        <v>140</v>
      </c>
      <c r="AT211" s="216" t="s">
        <v>136</v>
      </c>
      <c r="AU211" s="216" t="s">
        <v>83</v>
      </c>
      <c r="AY211" s="17" t="s">
        <v>133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80</v>
      </c>
      <c r="BK211" s="217">
        <f>ROUND(I211*H211,2)</f>
        <v>0</v>
      </c>
      <c r="BL211" s="17" t="s">
        <v>140</v>
      </c>
      <c r="BM211" s="216" t="s">
        <v>366</v>
      </c>
    </row>
    <row r="212" spans="1:47" s="2" customFormat="1" ht="12">
      <c r="A212" s="38"/>
      <c r="B212" s="39"/>
      <c r="C212" s="40"/>
      <c r="D212" s="218" t="s">
        <v>142</v>
      </c>
      <c r="E212" s="40"/>
      <c r="F212" s="219" t="s">
        <v>367</v>
      </c>
      <c r="G212" s="40"/>
      <c r="H212" s="40"/>
      <c r="I212" s="220"/>
      <c r="J212" s="40"/>
      <c r="K212" s="40"/>
      <c r="L212" s="44"/>
      <c r="M212" s="221"/>
      <c r="N212" s="222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142</v>
      </c>
      <c r="AU212" s="17" t="s">
        <v>83</v>
      </c>
    </row>
    <row r="213" spans="1:47" s="2" customFormat="1" ht="12">
      <c r="A213" s="38"/>
      <c r="B213" s="39"/>
      <c r="C213" s="40"/>
      <c r="D213" s="223" t="s">
        <v>144</v>
      </c>
      <c r="E213" s="40"/>
      <c r="F213" s="224" t="s">
        <v>368</v>
      </c>
      <c r="G213" s="40"/>
      <c r="H213" s="40"/>
      <c r="I213" s="220"/>
      <c r="J213" s="40"/>
      <c r="K213" s="40"/>
      <c r="L213" s="44"/>
      <c r="M213" s="221"/>
      <c r="N213" s="222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144</v>
      </c>
      <c r="AU213" s="17" t="s">
        <v>83</v>
      </c>
    </row>
    <row r="214" spans="1:51" s="14" customFormat="1" ht="12">
      <c r="A214" s="14"/>
      <c r="B214" s="235"/>
      <c r="C214" s="236"/>
      <c r="D214" s="218" t="s">
        <v>146</v>
      </c>
      <c r="E214" s="236"/>
      <c r="F214" s="238" t="s">
        <v>782</v>
      </c>
      <c r="G214" s="236"/>
      <c r="H214" s="239">
        <v>116220.555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146</v>
      </c>
      <c r="AU214" s="245" t="s">
        <v>83</v>
      </c>
      <c r="AV214" s="14" t="s">
        <v>83</v>
      </c>
      <c r="AW214" s="14" t="s">
        <v>4</v>
      </c>
      <c r="AX214" s="14" t="s">
        <v>80</v>
      </c>
      <c r="AY214" s="245" t="s">
        <v>133</v>
      </c>
    </row>
    <row r="215" spans="1:65" s="2" customFormat="1" ht="33" customHeight="1">
      <c r="A215" s="38"/>
      <c r="B215" s="39"/>
      <c r="C215" s="205" t="s">
        <v>370</v>
      </c>
      <c r="D215" s="205" t="s">
        <v>136</v>
      </c>
      <c r="E215" s="206" t="s">
        <v>371</v>
      </c>
      <c r="F215" s="207" t="s">
        <v>372</v>
      </c>
      <c r="G215" s="208" t="s">
        <v>159</v>
      </c>
      <c r="H215" s="209">
        <v>704.367</v>
      </c>
      <c r="I215" s="210"/>
      <c r="J215" s="211">
        <f>ROUND(I215*H215,2)</f>
        <v>0</v>
      </c>
      <c r="K215" s="207" t="s">
        <v>139</v>
      </c>
      <c r="L215" s="44"/>
      <c r="M215" s="212" t="s">
        <v>19</v>
      </c>
      <c r="N215" s="213" t="s">
        <v>43</v>
      </c>
      <c r="O215" s="84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6" t="s">
        <v>140</v>
      </c>
      <c r="AT215" s="216" t="s">
        <v>136</v>
      </c>
      <c r="AU215" s="216" t="s">
        <v>83</v>
      </c>
      <c r="AY215" s="17" t="s">
        <v>133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80</v>
      </c>
      <c r="BK215" s="217">
        <f>ROUND(I215*H215,2)</f>
        <v>0</v>
      </c>
      <c r="BL215" s="17" t="s">
        <v>140</v>
      </c>
      <c r="BM215" s="216" t="s">
        <v>373</v>
      </c>
    </row>
    <row r="216" spans="1:47" s="2" customFormat="1" ht="12">
      <c r="A216" s="38"/>
      <c r="B216" s="39"/>
      <c r="C216" s="40"/>
      <c r="D216" s="218" t="s">
        <v>142</v>
      </c>
      <c r="E216" s="40"/>
      <c r="F216" s="219" t="s">
        <v>374</v>
      </c>
      <c r="G216" s="40"/>
      <c r="H216" s="40"/>
      <c r="I216" s="220"/>
      <c r="J216" s="40"/>
      <c r="K216" s="40"/>
      <c r="L216" s="44"/>
      <c r="M216" s="221"/>
      <c r="N216" s="222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142</v>
      </c>
      <c r="AU216" s="17" t="s">
        <v>83</v>
      </c>
    </row>
    <row r="217" spans="1:47" s="2" customFormat="1" ht="12">
      <c r="A217" s="38"/>
      <c r="B217" s="39"/>
      <c r="C217" s="40"/>
      <c r="D217" s="223" t="s">
        <v>144</v>
      </c>
      <c r="E217" s="40"/>
      <c r="F217" s="224" t="s">
        <v>375</v>
      </c>
      <c r="G217" s="40"/>
      <c r="H217" s="40"/>
      <c r="I217" s="220"/>
      <c r="J217" s="40"/>
      <c r="K217" s="40"/>
      <c r="L217" s="44"/>
      <c r="M217" s="221"/>
      <c r="N217" s="222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144</v>
      </c>
      <c r="AU217" s="17" t="s">
        <v>83</v>
      </c>
    </row>
    <row r="218" spans="1:65" s="2" customFormat="1" ht="16.5" customHeight="1">
      <c r="A218" s="38"/>
      <c r="B218" s="39"/>
      <c r="C218" s="205" t="s">
        <v>376</v>
      </c>
      <c r="D218" s="205" t="s">
        <v>136</v>
      </c>
      <c r="E218" s="206" t="s">
        <v>377</v>
      </c>
      <c r="F218" s="207" t="s">
        <v>378</v>
      </c>
      <c r="G218" s="208" t="s">
        <v>92</v>
      </c>
      <c r="H218" s="209">
        <v>469.578</v>
      </c>
      <c r="I218" s="210"/>
      <c r="J218" s="211">
        <f>ROUND(I218*H218,2)</f>
        <v>0</v>
      </c>
      <c r="K218" s="207" t="s">
        <v>139</v>
      </c>
      <c r="L218" s="44"/>
      <c r="M218" s="212" t="s">
        <v>19</v>
      </c>
      <c r="N218" s="213" t="s">
        <v>43</v>
      </c>
      <c r="O218" s="84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6" t="s">
        <v>140</v>
      </c>
      <c r="AT218" s="216" t="s">
        <v>136</v>
      </c>
      <c r="AU218" s="216" t="s">
        <v>83</v>
      </c>
      <c r="AY218" s="17" t="s">
        <v>133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7" t="s">
        <v>80</v>
      </c>
      <c r="BK218" s="217">
        <f>ROUND(I218*H218,2)</f>
        <v>0</v>
      </c>
      <c r="BL218" s="17" t="s">
        <v>140</v>
      </c>
      <c r="BM218" s="216" t="s">
        <v>379</v>
      </c>
    </row>
    <row r="219" spans="1:47" s="2" customFormat="1" ht="12">
      <c r="A219" s="38"/>
      <c r="B219" s="39"/>
      <c r="C219" s="40"/>
      <c r="D219" s="218" t="s">
        <v>142</v>
      </c>
      <c r="E219" s="40"/>
      <c r="F219" s="219" t="s">
        <v>380</v>
      </c>
      <c r="G219" s="40"/>
      <c r="H219" s="40"/>
      <c r="I219" s="220"/>
      <c r="J219" s="40"/>
      <c r="K219" s="40"/>
      <c r="L219" s="44"/>
      <c r="M219" s="221"/>
      <c r="N219" s="222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142</v>
      </c>
      <c r="AU219" s="17" t="s">
        <v>83</v>
      </c>
    </row>
    <row r="220" spans="1:47" s="2" customFormat="1" ht="12">
      <c r="A220" s="38"/>
      <c r="B220" s="39"/>
      <c r="C220" s="40"/>
      <c r="D220" s="223" t="s">
        <v>144</v>
      </c>
      <c r="E220" s="40"/>
      <c r="F220" s="224" t="s">
        <v>381</v>
      </c>
      <c r="G220" s="40"/>
      <c r="H220" s="40"/>
      <c r="I220" s="220"/>
      <c r="J220" s="40"/>
      <c r="K220" s="40"/>
      <c r="L220" s="44"/>
      <c r="M220" s="221"/>
      <c r="N220" s="222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144</v>
      </c>
      <c r="AU220" s="17" t="s">
        <v>83</v>
      </c>
    </row>
    <row r="221" spans="1:51" s="14" customFormat="1" ht="12">
      <c r="A221" s="14"/>
      <c r="B221" s="235"/>
      <c r="C221" s="236"/>
      <c r="D221" s="218" t="s">
        <v>146</v>
      </c>
      <c r="E221" s="237" t="s">
        <v>19</v>
      </c>
      <c r="F221" s="238" t="s">
        <v>771</v>
      </c>
      <c r="G221" s="236"/>
      <c r="H221" s="239">
        <v>434.578250000001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146</v>
      </c>
      <c r="AU221" s="245" t="s">
        <v>83</v>
      </c>
      <c r="AV221" s="14" t="s">
        <v>83</v>
      </c>
      <c r="AW221" s="14" t="s">
        <v>35</v>
      </c>
      <c r="AX221" s="14" t="s">
        <v>72</v>
      </c>
      <c r="AY221" s="245" t="s">
        <v>133</v>
      </c>
    </row>
    <row r="222" spans="1:51" s="14" customFormat="1" ht="12">
      <c r="A222" s="14"/>
      <c r="B222" s="235"/>
      <c r="C222" s="236"/>
      <c r="D222" s="218" t="s">
        <v>146</v>
      </c>
      <c r="E222" s="237" t="s">
        <v>19</v>
      </c>
      <c r="F222" s="238" t="s">
        <v>783</v>
      </c>
      <c r="G222" s="236"/>
      <c r="H222" s="239">
        <v>35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146</v>
      </c>
      <c r="AU222" s="245" t="s">
        <v>83</v>
      </c>
      <c r="AV222" s="14" t="s">
        <v>83</v>
      </c>
      <c r="AW222" s="14" t="s">
        <v>35</v>
      </c>
      <c r="AX222" s="14" t="s">
        <v>72</v>
      </c>
      <c r="AY222" s="245" t="s">
        <v>133</v>
      </c>
    </row>
    <row r="223" spans="1:65" s="2" customFormat="1" ht="21.75" customHeight="1">
      <c r="A223" s="38"/>
      <c r="B223" s="39"/>
      <c r="C223" s="205" t="s">
        <v>383</v>
      </c>
      <c r="D223" s="205" t="s">
        <v>136</v>
      </c>
      <c r="E223" s="206" t="s">
        <v>384</v>
      </c>
      <c r="F223" s="207" t="s">
        <v>385</v>
      </c>
      <c r="G223" s="208" t="s">
        <v>92</v>
      </c>
      <c r="H223" s="209">
        <v>77480.37</v>
      </c>
      <c r="I223" s="210"/>
      <c r="J223" s="211">
        <f>ROUND(I223*H223,2)</f>
        <v>0</v>
      </c>
      <c r="K223" s="207" t="s">
        <v>139</v>
      </c>
      <c r="L223" s="44"/>
      <c r="M223" s="212" t="s">
        <v>19</v>
      </c>
      <c r="N223" s="213" t="s">
        <v>43</v>
      </c>
      <c r="O223" s="84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6" t="s">
        <v>140</v>
      </c>
      <c r="AT223" s="216" t="s">
        <v>136</v>
      </c>
      <c r="AU223" s="216" t="s">
        <v>83</v>
      </c>
      <c r="AY223" s="17" t="s">
        <v>133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7" t="s">
        <v>80</v>
      </c>
      <c r="BK223" s="217">
        <f>ROUND(I223*H223,2)</f>
        <v>0</v>
      </c>
      <c r="BL223" s="17" t="s">
        <v>140</v>
      </c>
      <c r="BM223" s="216" t="s">
        <v>386</v>
      </c>
    </row>
    <row r="224" spans="1:47" s="2" customFormat="1" ht="12">
      <c r="A224" s="38"/>
      <c r="B224" s="39"/>
      <c r="C224" s="40"/>
      <c r="D224" s="218" t="s">
        <v>142</v>
      </c>
      <c r="E224" s="40"/>
      <c r="F224" s="219" t="s">
        <v>387</v>
      </c>
      <c r="G224" s="40"/>
      <c r="H224" s="40"/>
      <c r="I224" s="220"/>
      <c r="J224" s="40"/>
      <c r="K224" s="40"/>
      <c r="L224" s="44"/>
      <c r="M224" s="221"/>
      <c r="N224" s="222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142</v>
      </c>
      <c r="AU224" s="17" t="s">
        <v>83</v>
      </c>
    </row>
    <row r="225" spans="1:47" s="2" customFormat="1" ht="12">
      <c r="A225" s="38"/>
      <c r="B225" s="39"/>
      <c r="C225" s="40"/>
      <c r="D225" s="223" t="s">
        <v>144</v>
      </c>
      <c r="E225" s="40"/>
      <c r="F225" s="224" t="s">
        <v>388</v>
      </c>
      <c r="G225" s="40"/>
      <c r="H225" s="40"/>
      <c r="I225" s="220"/>
      <c r="J225" s="40"/>
      <c r="K225" s="40"/>
      <c r="L225" s="44"/>
      <c r="M225" s="221"/>
      <c r="N225" s="222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144</v>
      </c>
      <c r="AU225" s="17" t="s">
        <v>83</v>
      </c>
    </row>
    <row r="226" spans="1:51" s="14" customFormat="1" ht="12">
      <c r="A226" s="14"/>
      <c r="B226" s="235"/>
      <c r="C226" s="236"/>
      <c r="D226" s="218" t="s">
        <v>146</v>
      </c>
      <c r="E226" s="236"/>
      <c r="F226" s="238" t="s">
        <v>784</v>
      </c>
      <c r="G226" s="236"/>
      <c r="H226" s="239">
        <v>77480.37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146</v>
      </c>
      <c r="AU226" s="245" t="s">
        <v>83</v>
      </c>
      <c r="AV226" s="14" t="s">
        <v>83</v>
      </c>
      <c r="AW226" s="14" t="s">
        <v>4</v>
      </c>
      <c r="AX226" s="14" t="s">
        <v>80</v>
      </c>
      <c r="AY226" s="245" t="s">
        <v>133</v>
      </c>
    </row>
    <row r="227" spans="1:65" s="2" customFormat="1" ht="21.75" customHeight="1">
      <c r="A227" s="38"/>
      <c r="B227" s="39"/>
      <c r="C227" s="205" t="s">
        <v>390</v>
      </c>
      <c r="D227" s="205" t="s">
        <v>136</v>
      </c>
      <c r="E227" s="206" t="s">
        <v>391</v>
      </c>
      <c r="F227" s="207" t="s">
        <v>392</v>
      </c>
      <c r="G227" s="208" t="s">
        <v>92</v>
      </c>
      <c r="H227" s="209">
        <v>469.578</v>
      </c>
      <c r="I227" s="210"/>
      <c r="J227" s="211">
        <f>ROUND(I227*H227,2)</f>
        <v>0</v>
      </c>
      <c r="K227" s="207" t="s">
        <v>139</v>
      </c>
      <c r="L227" s="44"/>
      <c r="M227" s="212" t="s">
        <v>19</v>
      </c>
      <c r="N227" s="213" t="s">
        <v>43</v>
      </c>
      <c r="O227" s="84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6" t="s">
        <v>140</v>
      </c>
      <c r="AT227" s="216" t="s">
        <v>136</v>
      </c>
      <c r="AU227" s="216" t="s">
        <v>83</v>
      </c>
      <c r="AY227" s="17" t="s">
        <v>133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7" t="s">
        <v>80</v>
      </c>
      <c r="BK227" s="217">
        <f>ROUND(I227*H227,2)</f>
        <v>0</v>
      </c>
      <c r="BL227" s="17" t="s">
        <v>140</v>
      </c>
      <c r="BM227" s="216" t="s">
        <v>393</v>
      </c>
    </row>
    <row r="228" spans="1:47" s="2" customFormat="1" ht="12">
      <c r="A228" s="38"/>
      <c r="B228" s="39"/>
      <c r="C228" s="40"/>
      <c r="D228" s="218" t="s">
        <v>142</v>
      </c>
      <c r="E228" s="40"/>
      <c r="F228" s="219" t="s">
        <v>394</v>
      </c>
      <c r="G228" s="40"/>
      <c r="H228" s="40"/>
      <c r="I228" s="220"/>
      <c r="J228" s="40"/>
      <c r="K228" s="40"/>
      <c r="L228" s="44"/>
      <c r="M228" s="221"/>
      <c r="N228" s="222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142</v>
      </c>
      <c r="AU228" s="17" t="s">
        <v>83</v>
      </c>
    </row>
    <row r="229" spans="1:47" s="2" customFormat="1" ht="12">
      <c r="A229" s="38"/>
      <c r="B229" s="39"/>
      <c r="C229" s="40"/>
      <c r="D229" s="223" t="s">
        <v>144</v>
      </c>
      <c r="E229" s="40"/>
      <c r="F229" s="224" t="s">
        <v>395</v>
      </c>
      <c r="G229" s="40"/>
      <c r="H229" s="40"/>
      <c r="I229" s="220"/>
      <c r="J229" s="40"/>
      <c r="K229" s="40"/>
      <c r="L229" s="44"/>
      <c r="M229" s="221"/>
      <c r="N229" s="222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144</v>
      </c>
      <c r="AU229" s="17" t="s">
        <v>83</v>
      </c>
    </row>
    <row r="230" spans="1:65" s="2" customFormat="1" ht="24.15" customHeight="1">
      <c r="A230" s="38"/>
      <c r="B230" s="39"/>
      <c r="C230" s="205" t="s">
        <v>785</v>
      </c>
      <c r="D230" s="205" t="s">
        <v>136</v>
      </c>
      <c r="E230" s="206" t="s">
        <v>397</v>
      </c>
      <c r="F230" s="207" t="s">
        <v>398</v>
      </c>
      <c r="G230" s="208" t="s">
        <v>399</v>
      </c>
      <c r="H230" s="209">
        <v>1</v>
      </c>
      <c r="I230" s="210"/>
      <c r="J230" s="211">
        <f>ROUND(I230*H230,2)</f>
        <v>0</v>
      </c>
      <c r="K230" s="207" t="s">
        <v>19</v>
      </c>
      <c r="L230" s="44"/>
      <c r="M230" s="212" t="s">
        <v>19</v>
      </c>
      <c r="N230" s="213" t="s">
        <v>43</v>
      </c>
      <c r="O230" s="84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6" t="s">
        <v>140</v>
      </c>
      <c r="AT230" s="216" t="s">
        <v>136</v>
      </c>
      <c r="AU230" s="216" t="s">
        <v>83</v>
      </c>
      <c r="AY230" s="17" t="s">
        <v>133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80</v>
      </c>
      <c r="BK230" s="217">
        <f>ROUND(I230*H230,2)</f>
        <v>0</v>
      </c>
      <c r="BL230" s="17" t="s">
        <v>140</v>
      </c>
      <c r="BM230" s="216" t="s">
        <v>786</v>
      </c>
    </row>
    <row r="231" spans="1:47" s="2" customFormat="1" ht="12">
      <c r="A231" s="38"/>
      <c r="B231" s="39"/>
      <c r="C231" s="40"/>
      <c r="D231" s="218" t="s">
        <v>142</v>
      </c>
      <c r="E231" s="40"/>
      <c r="F231" s="219" t="s">
        <v>398</v>
      </c>
      <c r="G231" s="40"/>
      <c r="H231" s="40"/>
      <c r="I231" s="220"/>
      <c r="J231" s="40"/>
      <c r="K231" s="40"/>
      <c r="L231" s="44"/>
      <c r="M231" s="221"/>
      <c r="N231" s="222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142</v>
      </c>
      <c r="AU231" s="17" t="s">
        <v>83</v>
      </c>
    </row>
    <row r="232" spans="1:47" s="2" customFormat="1" ht="12">
      <c r="A232" s="38"/>
      <c r="B232" s="39"/>
      <c r="C232" s="40"/>
      <c r="D232" s="218" t="s">
        <v>263</v>
      </c>
      <c r="E232" s="40"/>
      <c r="F232" s="246" t="s">
        <v>401</v>
      </c>
      <c r="G232" s="40"/>
      <c r="H232" s="40"/>
      <c r="I232" s="220"/>
      <c r="J232" s="40"/>
      <c r="K232" s="40"/>
      <c r="L232" s="44"/>
      <c r="M232" s="221"/>
      <c r="N232" s="222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263</v>
      </c>
      <c r="AU232" s="17" t="s">
        <v>83</v>
      </c>
    </row>
    <row r="233" spans="1:65" s="2" customFormat="1" ht="24.15" customHeight="1">
      <c r="A233" s="38"/>
      <c r="B233" s="39"/>
      <c r="C233" s="205" t="s">
        <v>402</v>
      </c>
      <c r="D233" s="205" t="s">
        <v>136</v>
      </c>
      <c r="E233" s="206" t="s">
        <v>403</v>
      </c>
      <c r="F233" s="207" t="s">
        <v>404</v>
      </c>
      <c r="G233" s="208" t="s">
        <v>92</v>
      </c>
      <c r="H233" s="209">
        <v>414.5</v>
      </c>
      <c r="I233" s="210"/>
      <c r="J233" s="211">
        <f>ROUND(I233*H233,2)</f>
        <v>0</v>
      </c>
      <c r="K233" s="207" t="s">
        <v>139</v>
      </c>
      <c r="L233" s="44"/>
      <c r="M233" s="212" t="s">
        <v>19</v>
      </c>
      <c r="N233" s="213" t="s">
        <v>43</v>
      </c>
      <c r="O233" s="84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6" t="s">
        <v>140</v>
      </c>
      <c r="AT233" s="216" t="s">
        <v>136</v>
      </c>
      <c r="AU233" s="216" t="s">
        <v>83</v>
      </c>
      <c r="AY233" s="17" t="s">
        <v>133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7" t="s">
        <v>80</v>
      </c>
      <c r="BK233" s="217">
        <f>ROUND(I233*H233,2)</f>
        <v>0</v>
      </c>
      <c r="BL233" s="17" t="s">
        <v>140</v>
      </c>
      <c r="BM233" s="216" t="s">
        <v>405</v>
      </c>
    </row>
    <row r="234" spans="1:47" s="2" customFormat="1" ht="12">
      <c r="A234" s="38"/>
      <c r="B234" s="39"/>
      <c r="C234" s="40"/>
      <c r="D234" s="218" t="s">
        <v>142</v>
      </c>
      <c r="E234" s="40"/>
      <c r="F234" s="219" t="s">
        <v>406</v>
      </c>
      <c r="G234" s="40"/>
      <c r="H234" s="40"/>
      <c r="I234" s="220"/>
      <c r="J234" s="40"/>
      <c r="K234" s="40"/>
      <c r="L234" s="44"/>
      <c r="M234" s="221"/>
      <c r="N234" s="222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142</v>
      </c>
      <c r="AU234" s="17" t="s">
        <v>83</v>
      </c>
    </row>
    <row r="235" spans="1:47" s="2" customFormat="1" ht="12">
      <c r="A235" s="38"/>
      <c r="B235" s="39"/>
      <c r="C235" s="40"/>
      <c r="D235" s="223" t="s">
        <v>144</v>
      </c>
      <c r="E235" s="40"/>
      <c r="F235" s="224" t="s">
        <v>407</v>
      </c>
      <c r="G235" s="40"/>
      <c r="H235" s="40"/>
      <c r="I235" s="220"/>
      <c r="J235" s="40"/>
      <c r="K235" s="40"/>
      <c r="L235" s="44"/>
      <c r="M235" s="221"/>
      <c r="N235" s="222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144</v>
      </c>
      <c r="AU235" s="17" t="s">
        <v>83</v>
      </c>
    </row>
    <row r="236" spans="1:51" s="14" customFormat="1" ht="12">
      <c r="A236" s="14"/>
      <c r="B236" s="235"/>
      <c r="C236" s="236"/>
      <c r="D236" s="218" t="s">
        <v>146</v>
      </c>
      <c r="E236" s="237" t="s">
        <v>19</v>
      </c>
      <c r="F236" s="238" t="s">
        <v>787</v>
      </c>
      <c r="G236" s="236"/>
      <c r="H236" s="239">
        <v>414.5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146</v>
      </c>
      <c r="AU236" s="245" t="s">
        <v>83</v>
      </c>
      <c r="AV236" s="14" t="s">
        <v>83</v>
      </c>
      <c r="AW236" s="14" t="s">
        <v>35</v>
      </c>
      <c r="AX236" s="14" t="s">
        <v>72</v>
      </c>
      <c r="AY236" s="245" t="s">
        <v>133</v>
      </c>
    </row>
    <row r="237" spans="1:65" s="2" customFormat="1" ht="24.15" customHeight="1">
      <c r="A237" s="38"/>
      <c r="B237" s="39"/>
      <c r="C237" s="205" t="s">
        <v>409</v>
      </c>
      <c r="D237" s="205" t="s">
        <v>136</v>
      </c>
      <c r="E237" s="206" t="s">
        <v>410</v>
      </c>
      <c r="F237" s="207" t="s">
        <v>411</v>
      </c>
      <c r="G237" s="208" t="s">
        <v>92</v>
      </c>
      <c r="H237" s="209">
        <v>68392.5</v>
      </c>
      <c r="I237" s="210"/>
      <c r="J237" s="211">
        <f>ROUND(I237*H237,2)</f>
        <v>0</v>
      </c>
      <c r="K237" s="207" t="s">
        <v>139</v>
      </c>
      <c r="L237" s="44"/>
      <c r="M237" s="212" t="s">
        <v>19</v>
      </c>
      <c r="N237" s="213" t="s">
        <v>43</v>
      </c>
      <c r="O237" s="84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6" t="s">
        <v>140</v>
      </c>
      <c r="AT237" s="216" t="s">
        <v>136</v>
      </c>
      <c r="AU237" s="216" t="s">
        <v>83</v>
      </c>
      <c r="AY237" s="17" t="s">
        <v>133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7" t="s">
        <v>80</v>
      </c>
      <c r="BK237" s="217">
        <f>ROUND(I237*H237,2)</f>
        <v>0</v>
      </c>
      <c r="BL237" s="17" t="s">
        <v>140</v>
      </c>
      <c r="BM237" s="216" t="s">
        <v>412</v>
      </c>
    </row>
    <row r="238" spans="1:47" s="2" customFormat="1" ht="12">
      <c r="A238" s="38"/>
      <c r="B238" s="39"/>
      <c r="C238" s="40"/>
      <c r="D238" s="218" t="s">
        <v>142</v>
      </c>
      <c r="E238" s="40"/>
      <c r="F238" s="219" t="s">
        <v>413</v>
      </c>
      <c r="G238" s="40"/>
      <c r="H238" s="40"/>
      <c r="I238" s="220"/>
      <c r="J238" s="40"/>
      <c r="K238" s="40"/>
      <c r="L238" s="44"/>
      <c r="M238" s="221"/>
      <c r="N238" s="222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142</v>
      </c>
      <c r="AU238" s="17" t="s">
        <v>83</v>
      </c>
    </row>
    <row r="239" spans="1:47" s="2" customFormat="1" ht="12">
      <c r="A239" s="38"/>
      <c r="B239" s="39"/>
      <c r="C239" s="40"/>
      <c r="D239" s="223" t="s">
        <v>144</v>
      </c>
      <c r="E239" s="40"/>
      <c r="F239" s="224" t="s">
        <v>414</v>
      </c>
      <c r="G239" s="40"/>
      <c r="H239" s="40"/>
      <c r="I239" s="220"/>
      <c r="J239" s="40"/>
      <c r="K239" s="40"/>
      <c r="L239" s="44"/>
      <c r="M239" s="221"/>
      <c r="N239" s="222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144</v>
      </c>
      <c r="AU239" s="17" t="s">
        <v>83</v>
      </c>
    </row>
    <row r="240" spans="1:51" s="14" customFormat="1" ht="12">
      <c r="A240" s="14"/>
      <c r="B240" s="235"/>
      <c r="C240" s="236"/>
      <c r="D240" s="218" t="s">
        <v>146</v>
      </c>
      <c r="E240" s="236"/>
      <c r="F240" s="238" t="s">
        <v>788</v>
      </c>
      <c r="G240" s="236"/>
      <c r="H240" s="239">
        <v>68392.5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146</v>
      </c>
      <c r="AU240" s="245" t="s">
        <v>83</v>
      </c>
      <c r="AV240" s="14" t="s">
        <v>83</v>
      </c>
      <c r="AW240" s="14" t="s">
        <v>4</v>
      </c>
      <c r="AX240" s="14" t="s">
        <v>80</v>
      </c>
      <c r="AY240" s="245" t="s">
        <v>133</v>
      </c>
    </row>
    <row r="241" spans="1:65" s="2" customFormat="1" ht="24.15" customHeight="1">
      <c r="A241" s="38"/>
      <c r="B241" s="39"/>
      <c r="C241" s="205" t="s">
        <v>416</v>
      </c>
      <c r="D241" s="205" t="s">
        <v>136</v>
      </c>
      <c r="E241" s="206" t="s">
        <v>417</v>
      </c>
      <c r="F241" s="207" t="s">
        <v>418</v>
      </c>
      <c r="G241" s="208" t="s">
        <v>92</v>
      </c>
      <c r="H241" s="209">
        <v>414.5</v>
      </c>
      <c r="I241" s="210"/>
      <c r="J241" s="211">
        <f>ROUND(I241*H241,2)</f>
        <v>0</v>
      </c>
      <c r="K241" s="207" t="s">
        <v>139</v>
      </c>
      <c r="L241" s="44"/>
      <c r="M241" s="212" t="s">
        <v>19</v>
      </c>
      <c r="N241" s="213" t="s">
        <v>43</v>
      </c>
      <c r="O241" s="84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6" t="s">
        <v>140</v>
      </c>
      <c r="AT241" s="216" t="s">
        <v>136</v>
      </c>
      <c r="AU241" s="216" t="s">
        <v>83</v>
      </c>
      <c r="AY241" s="17" t="s">
        <v>133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80</v>
      </c>
      <c r="BK241" s="217">
        <f>ROUND(I241*H241,2)</f>
        <v>0</v>
      </c>
      <c r="BL241" s="17" t="s">
        <v>140</v>
      </c>
      <c r="BM241" s="216" t="s">
        <v>419</v>
      </c>
    </row>
    <row r="242" spans="1:47" s="2" customFormat="1" ht="12">
      <c r="A242" s="38"/>
      <c r="B242" s="39"/>
      <c r="C242" s="40"/>
      <c r="D242" s="218" t="s">
        <v>142</v>
      </c>
      <c r="E242" s="40"/>
      <c r="F242" s="219" t="s">
        <v>420</v>
      </c>
      <c r="G242" s="40"/>
      <c r="H242" s="40"/>
      <c r="I242" s="220"/>
      <c r="J242" s="40"/>
      <c r="K242" s="40"/>
      <c r="L242" s="44"/>
      <c r="M242" s="221"/>
      <c r="N242" s="222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142</v>
      </c>
      <c r="AU242" s="17" t="s">
        <v>83</v>
      </c>
    </row>
    <row r="243" spans="1:47" s="2" customFormat="1" ht="12">
      <c r="A243" s="38"/>
      <c r="B243" s="39"/>
      <c r="C243" s="40"/>
      <c r="D243" s="223" t="s">
        <v>144</v>
      </c>
      <c r="E243" s="40"/>
      <c r="F243" s="224" t="s">
        <v>421</v>
      </c>
      <c r="G243" s="40"/>
      <c r="H243" s="40"/>
      <c r="I243" s="220"/>
      <c r="J243" s="40"/>
      <c r="K243" s="40"/>
      <c r="L243" s="44"/>
      <c r="M243" s="221"/>
      <c r="N243" s="222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144</v>
      </c>
      <c r="AU243" s="17" t="s">
        <v>83</v>
      </c>
    </row>
    <row r="244" spans="1:63" s="12" customFormat="1" ht="22.8" customHeight="1">
      <c r="A244" s="12"/>
      <c r="B244" s="189"/>
      <c r="C244" s="190"/>
      <c r="D244" s="191" t="s">
        <v>71</v>
      </c>
      <c r="E244" s="203" t="s">
        <v>422</v>
      </c>
      <c r="F244" s="203" t="s">
        <v>423</v>
      </c>
      <c r="G244" s="190"/>
      <c r="H244" s="190"/>
      <c r="I244" s="193"/>
      <c r="J244" s="204">
        <f>BK244</f>
        <v>0</v>
      </c>
      <c r="K244" s="190"/>
      <c r="L244" s="195"/>
      <c r="M244" s="196"/>
      <c r="N244" s="197"/>
      <c r="O244" s="197"/>
      <c r="P244" s="198">
        <f>SUM(P245:P248)</f>
        <v>0</v>
      </c>
      <c r="Q244" s="197"/>
      <c r="R244" s="198">
        <f>SUM(R245:R248)</f>
        <v>0.0012</v>
      </c>
      <c r="S244" s="197"/>
      <c r="T244" s="199">
        <f>SUM(T245:T248)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0" t="s">
        <v>80</v>
      </c>
      <c r="AT244" s="201" t="s">
        <v>71</v>
      </c>
      <c r="AU244" s="201" t="s">
        <v>80</v>
      </c>
      <c r="AY244" s="200" t="s">
        <v>133</v>
      </c>
      <c r="BK244" s="202">
        <f>SUM(BK245:BK248)</f>
        <v>0</v>
      </c>
    </row>
    <row r="245" spans="1:65" s="2" customFormat="1" ht="33" customHeight="1">
      <c r="A245" s="38"/>
      <c r="B245" s="39"/>
      <c r="C245" s="205" t="s">
        <v>447</v>
      </c>
      <c r="D245" s="205" t="s">
        <v>136</v>
      </c>
      <c r="E245" s="206" t="s">
        <v>448</v>
      </c>
      <c r="F245" s="207" t="s">
        <v>449</v>
      </c>
      <c r="G245" s="208" t="s">
        <v>270</v>
      </c>
      <c r="H245" s="209">
        <v>4</v>
      </c>
      <c r="I245" s="210"/>
      <c r="J245" s="211">
        <f>ROUND(I245*H245,2)</f>
        <v>0</v>
      </c>
      <c r="K245" s="207" t="s">
        <v>139</v>
      </c>
      <c r="L245" s="44"/>
      <c r="M245" s="212" t="s">
        <v>19</v>
      </c>
      <c r="N245" s="213" t="s">
        <v>43</v>
      </c>
      <c r="O245" s="84"/>
      <c r="P245" s="214">
        <f>O245*H245</f>
        <v>0</v>
      </c>
      <c r="Q245" s="214">
        <v>0.0003</v>
      </c>
      <c r="R245" s="214">
        <f>Q245*H245</f>
        <v>0.0012</v>
      </c>
      <c r="S245" s="214">
        <v>0</v>
      </c>
      <c r="T245" s="21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6" t="s">
        <v>140</v>
      </c>
      <c r="AT245" s="216" t="s">
        <v>136</v>
      </c>
      <c r="AU245" s="216" t="s">
        <v>83</v>
      </c>
      <c r="AY245" s="17" t="s">
        <v>133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7" t="s">
        <v>80</v>
      </c>
      <c r="BK245" s="217">
        <f>ROUND(I245*H245,2)</f>
        <v>0</v>
      </c>
      <c r="BL245" s="17" t="s">
        <v>140</v>
      </c>
      <c r="BM245" s="216" t="s">
        <v>450</v>
      </c>
    </row>
    <row r="246" spans="1:47" s="2" customFormat="1" ht="12">
      <c r="A246" s="38"/>
      <c r="B246" s="39"/>
      <c r="C246" s="40"/>
      <c r="D246" s="218" t="s">
        <v>142</v>
      </c>
      <c r="E246" s="40"/>
      <c r="F246" s="219" t="s">
        <v>451</v>
      </c>
      <c r="G246" s="40"/>
      <c r="H246" s="40"/>
      <c r="I246" s="220"/>
      <c r="J246" s="40"/>
      <c r="K246" s="40"/>
      <c r="L246" s="44"/>
      <c r="M246" s="221"/>
      <c r="N246" s="222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142</v>
      </c>
      <c r="AU246" s="17" t="s">
        <v>83</v>
      </c>
    </row>
    <row r="247" spans="1:47" s="2" customFormat="1" ht="12">
      <c r="A247" s="38"/>
      <c r="B247" s="39"/>
      <c r="C247" s="40"/>
      <c r="D247" s="223" t="s">
        <v>144</v>
      </c>
      <c r="E247" s="40"/>
      <c r="F247" s="224" t="s">
        <v>452</v>
      </c>
      <c r="G247" s="40"/>
      <c r="H247" s="40"/>
      <c r="I247" s="220"/>
      <c r="J247" s="40"/>
      <c r="K247" s="40"/>
      <c r="L247" s="44"/>
      <c r="M247" s="221"/>
      <c r="N247" s="222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144</v>
      </c>
      <c r="AU247" s="17" t="s">
        <v>83</v>
      </c>
    </row>
    <row r="248" spans="1:51" s="14" customFormat="1" ht="12">
      <c r="A248" s="14"/>
      <c r="B248" s="235"/>
      <c r="C248" s="236"/>
      <c r="D248" s="218" t="s">
        <v>146</v>
      </c>
      <c r="E248" s="237" t="s">
        <v>19</v>
      </c>
      <c r="F248" s="238" t="s">
        <v>789</v>
      </c>
      <c r="G248" s="236"/>
      <c r="H248" s="239">
        <v>4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146</v>
      </c>
      <c r="AU248" s="245" t="s">
        <v>83</v>
      </c>
      <c r="AV248" s="14" t="s">
        <v>83</v>
      </c>
      <c r="AW248" s="14" t="s">
        <v>35</v>
      </c>
      <c r="AX248" s="14" t="s">
        <v>72</v>
      </c>
      <c r="AY248" s="245" t="s">
        <v>133</v>
      </c>
    </row>
    <row r="249" spans="1:63" s="12" customFormat="1" ht="22.8" customHeight="1">
      <c r="A249" s="12"/>
      <c r="B249" s="189"/>
      <c r="C249" s="190"/>
      <c r="D249" s="191" t="s">
        <v>71</v>
      </c>
      <c r="E249" s="203" t="s">
        <v>454</v>
      </c>
      <c r="F249" s="203" t="s">
        <v>455</v>
      </c>
      <c r="G249" s="190"/>
      <c r="H249" s="190"/>
      <c r="I249" s="193"/>
      <c r="J249" s="204">
        <f>BK249</f>
        <v>0</v>
      </c>
      <c r="K249" s="190"/>
      <c r="L249" s="195"/>
      <c r="M249" s="196"/>
      <c r="N249" s="197"/>
      <c r="O249" s="197"/>
      <c r="P249" s="198">
        <f>SUM(P250:P265)</f>
        <v>0</v>
      </c>
      <c r="Q249" s="197"/>
      <c r="R249" s="198">
        <f>SUM(R250:R265)</f>
        <v>0</v>
      </c>
      <c r="S249" s="197"/>
      <c r="T249" s="199">
        <f>SUM(T250:T265)</f>
        <v>56.903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0" t="s">
        <v>80</v>
      </c>
      <c r="AT249" s="201" t="s">
        <v>71</v>
      </c>
      <c r="AU249" s="201" t="s">
        <v>80</v>
      </c>
      <c r="AY249" s="200" t="s">
        <v>133</v>
      </c>
      <c r="BK249" s="202">
        <f>SUM(BK250:BK265)</f>
        <v>0</v>
      </c>
    </row>
    <row r="250" spans="1:65" s="2" customFormat="1" ht="24.15" customHeight="1">
      <c r="A250" s="38"/>
      <c r="B250" s="39"/>
      <c r="C250" s="205" t="s">
        <v>456</v>
      </c>
      <c r="D250" s="205" t="s">
        <v>136</v>
      </c>
      <c r="E250" s="206" t="s">
        <v>457</v>
      </c>
      <c r="F250" s="207" t="s">
        <v>458</v>
      </c>
      <c r="G250" s="208" t="s">
        <v>159</v>
      </c>
      <c r="H250" s="209">
        <v>7.219</v>
      </c>
      <c r="I250" s="210"/>
      <c r="J250" s="211">
        <f>ROUND(I250*H250,2)</f>
        <v>0</v>
      </c>
      <c r="K250" s="207" t="s">
        <v>139</v>
      </c>
      <c r="L250" s="44"/>
      <c r="M250" s="212" t="s">
        <v>19</v>
      </c>
      <c r="N250" s="213" t="s">
        <v>43</v>
      </c>
      <c r="O250" s="84"/>
      <c r="P250" s="214">
        <f>O250*H250</f>
        <v>0</v>
      </c>
      <c r="Q250" s="214">
        <v>0</v>
      </c>
      <c r="R250" s="214">
        <f>Q250*H250</f>
        <v>0</v>
      </c>
      <c r="S250" s="214">
        <v>1.8</v>
      </c>
      <c r="T250" s="215">
        <f>S250*H250</f>
        <v>12.994200000000001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6" t="s">
        <v>140</v>
      </c>
      <c r="AT250" s="216" t="s">
        <v>136</v>
      </c>
      <c r="AU250" s="216" t="s">
        <v>83</v>
      </c>
      <c r="AY250" s="17" t="s">
        <v>133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7" t="s">
        <v>80</v>
      </c>
      <c r="BK250" s="217">
        <f>ROUND(I250*H250,2)</f>
        <v>0</v>
      </c>
      <c r="BL250" s="17" t="s">
        <v>140</v>
      </c>
      <c r="BM250" s="216" t="s">
        <v>459</v>
      </c>
    </row>
    <row r="251" spans="1:47" s="2" customFormat="1" ht="12">
      <c r="A251" s="38"/>
      <c r="B251" s="39"/>
      <c r="C251" s="40"/>
      <c r="D251" s="218" t="s">
        <v>142</v>
      </c>
      <c r="E251" s="40"/>
      <c r="F251" s="219" t="s">
        <v>460</v>
      </c>
      <c r="G251" s="40"/>
      <c r="H251" s="40"/>
      <c r="I251" s="220"/>
      <c r="J251" s="40"/>
      <c r="K251" s="40"/>
      <c r="L251" s="44"/>
      <c r="M251" s="221"/>
      <c r="N251" s="222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142</v>
      </c>
      <c r="AU251" s="17" t="s">
        <v>83</v>
      </c>
    </row>
    <row r="252" spans="1:47" s="2" customFormat="1" ht="12">
      <c r="A252" s="38"/>
      <c r="B252" s="39"/>
      <c r="C252" s="40"/>
      <c r="D252" s="223" t="s">
        <v>144</v>
      </c>
      <c r="E252" s="40"/>
      <c r="F252" s="224" t="s">
        <v>461</v>
      </c>
      <c r="G252" s="40"/>
      <c r="H252" s="40"/>
      <c r="I252" s="220"/>
      <c r="J252" s="40"/>
      <c r="K252" s="40"/>
      <c r="L252" s="44"/>
      <c r="M252" s="221"/>
      <c r="N252" s="222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144</v>
      </c>
      <c r="AU252" s="17" t="s">
        <v>83</v>
      </c>
    </row>
    <row r="253" spans="1:51" s="14" customFormat="1" ht="12">
      <c r="A253" s="14"/>
      <c r="B253" s="235"/>
      <c r="C253" s="236"/>
      <c r="D253" s="218" t="s">
        <v>146</v>
      </c>
      <c r="E253" s="237" t="s">
        <v>19</v>
      </c>
      <c r="F253" s="238" t="s">
        <v>768</v>
      </c>
      <c r="G253" s="236"/>
      <c r="H253" s="239">
        <v>7.218750000000001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146</v>
      </c>
      <c r="AU253" s="245" t="s">
        <v>83</v>
      </c>
      <c r="AV253" s="14" t="s">
        <v>83</v>
      </c>
      <c r="AW253" s="14" t="s">
        <v>35</v>
      </c>
      <c r="AX253" s="14" t="s">
        <v>72</v>
      </c>
      <c r="AY253" s="245" t="s">
        <v>133</v>
      </c>
    </row>
    <row r="254" spans="1:65" s="2" customFormat="1" ht="16.5" customHeight="1">
      <c r="A254" s="38"/>
      <c r="B254" s="39"/>
      <c r="C254" s="205" t="s">
        <v>462</v>
      </c>
      <c r="D254" s="205" t="s">
        <v>136</v>
      </c>
      <c r="E254" s="206" t="s">
        <v>463</v>
      </c>
      <c r="F254" s="207" t="s">
        <v>464</v>
      </c>
      <c r="G254" s="208" t="s">
        <v>159</v>
      </c>
      <c r="H254" s="209">
        <v>4.266</v>
      </c>
      <c r="I254" s="210"/>
      <c r="J254" s="211">
        <f>ROUND(I254*H254,2)</f>
        <v>0</v>
      </c>
      <c r="K254" s="207" t="s">
        <v>139</v>
      </c>
      <c r="L254" s="44"/>
      <c r="M254" s="212" t="s">
        <v>19</v>
      </c>
      <c r="N254" s="213" t="s">
        <v>43</v>
      </c>
      <c r="O254" s="84"/>
      <c r="P254" s="214">
        <f>O254*H254</f>
        <v>0</v>
      </c>
      <c r="Q254" s="214">
        <v>0</v>
      </c>
      <c r="R254" s="214">
        <f>Q254*H254</f>
        <v>0</v>
      </c>
      <c r="S254" s="214">
        <v>2.4</v>
      </c>
      <c r="T254" s="215">
        <f>S254*H254</f>
        <v>10.2384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6" t="s">
        <v>140</v>
      </c>
      <c r="AT254" s="216" t="s">
        <v>136</v>
      </c>
      <c r="AU254" s="216" t="s">
        <v>83</v>
      </c>
      <c r="AY254" s="17" t="s">
        <v>133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80</v>
      </c>
      <c r="BK254" s="217">
        <f>ROUND(I254*H254,2)</f>
        <v>0</v>
      </c>
      <c r="BL254" s="17" t="s">
        <v>140</v>
      </c>
      <c r="BM254" s="216" t="s">
        <v>465</v>
      </c>
    </row>
    <row r="255" spans="1:47" s="2" customFormat="1" ht="12">
      <c r="A255" s="38"/>
      <c r="B255" s="39"/>
      <c r="C255" s="40"/>
      <c r="D255" s="218" t="s">
        <v>142</v>
      </c>
      <c r="E255" s="40"/>
      <c r="F255" s="219" t="s">
        <v>466</v>
      </c>
      <c r="G255" s="40"/>
      <c r="H255" s="40"/>
      <c r="I255" s="220"/>
      <c r="J255" s="40"/>
      <c r="K255" s="40"/>
      <c r="L255" s="44"/>
      <c r="M255" s="221"/>
      <c r="N255" s="222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142</v>
      </c>
      <c r="AU255" s="17" t="s">
        <v>83</v>
      </c>
    </row>
    <row r="256" spans="1:47" s="2" customFormat="1" ht="12">
      <c r="A256" s="38"/>
      <c r="B256" s="39"/>
      <c r="C256" s="40"/>
      <c r="D256" s="223" t="s">
        <v>144</v>
      </c>
      <c r="E256" s="40"/>
      <c r="F256" s="224" t="s">
        <v>467</v>
      </c>
      <c r="G256" s="40"/>
      <c r="H256" s="40"/>
      <c r="I256" s="220"/>
      <c r="J256" s="40"/>
      <c r="K256" s="40"/>
      <c r="L256" s="44"/>
      <c r="M256" s="221"/>
      <c r="N256" s="222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144</v>
      </c>
      <c r="AU256" s="17" t="s">
        <v>83</v>
      </c>
    </row>
    <row r="257" spans="1:51" s="14" customFormat="1" ht="12">
      <c r="A257" s="14"/>
      <c r="B257" s="235"/>
      <c r="C257" s="236"/>
      <c r="D257" s="218" t="s">
        <v>146</v>
      </c>
      <c r="E257" s="237" t="s">
        <v>19</v>
      </c>
      <c r="F257" s="238" t="s">
        <v>790</v>
      </c>
      <c r="G257" s="236"/>
      <c r="H257" s="239">
        <v>4.265625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146</v>
      </c>
      <c r="AU257" s="245" t="s">
        <v>83</v>
      </c>
      <c r="AV257" s="14" t="s">
        <v>83</v>
      </c>
      <c r="AW257" s="14" t="s">
        <v>35</v>
      </c>
      <c r="AX257" s="14" t="s">
        <v>72</v>
      </c>
      <c r="AY257" s="245" t="s">
        <v>133</v>
      </c>
    </row>
    <row r="258" spans="1:65" s="2" customFormat="1" ht="24.15" customHeight="1">
      <c r="A258" s="38"/>
      <c r="B258" s="39"/>
      <c r="C258" s="205" t="s">
        <v>469</v>
      </c>
      <c r="D258" s="205" t="s">
        <v>136</v>
      </c>
      <c r="E258" s="206" t="s">
        <v>470</v>
      </c>
      <c r="F258" s="207" t="s">
        <v>471</v>
      </c>
      <c r="G258" s="208" t="s">
        <v>159</v>
      </c>
      <c r="H258" s="209">
        <v>8.894</v>
      </c>
      <c r="I258" s="210"/>
      <c r="J258" s="211">
        <f>ROUND(I258*H258,2)</f>
        <v>0</v>
      </c>
      <c r="K258" s="207" t="s">
        <v>139</v>
      </c>
      <c r="L258" s="44"/>
      <c r="M258" s="212" t="s">
        <v>19</v>
      </c>
      <c r="N258" s="213" t="s">
        <v>43</v>
      </c>
      <c r="O258" s="84"/>
      <c r="P258" s="214">
        <f>O258*H258</f>
        <v>0</v>
      </c>
      <c r="Q258" s="214">
        <v>0</v>
      </c>
      <c r="R258" s="214">
        <f>Q258*H258</f>
        <v>0</v>
      </c>
      <c r="S258" s="214">
        <v>2.5</v>
      </c>
      <c r="T258" s="215">
        <f>S258*H258</f>
        <v>22.235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6" t="s">
        <v>140</v>
      </c>
      <c r="AT258" s="216" t="s">
        <v>136</v>
      </c>
      <c r="AU258" s="216" t="s">
        <v>83</v>
      </c>
      <c r="AY258" s="17" t="s">
        <v>133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7" t="s">
        <v>80</v>
      </c>
      <c r="BK258" s="217">
        <f>ROUND(I258*H258,2)</f>
        <v>0</v>
      </c>
      <c r="BL258" s="17" t="s">
        <v>140</v>
      </c>
      <c r="BM258" s="216" t="s">
        <v>472</v>
      </c>
    </row>
    <row r="259" spans="1:47" s="2" customFormat="1" ht="12">
      <c r="A259" s="38"/>
      <c r="B259" s="39"/>
      <c r="C259" s="40"/>
      <c r="D259" s="218" t="s">
        <v>142</v>
      </c>
      <c r="E259" s="40"/>
      <c r="F259" s="219" t="s">
        <v>473</v>
      </c>
      <c r="G259" s="40"/>
      <c r="H259" s="40"/>
      <c r="I259" s="220"/>
      <c r="J259" s="40"/>
      <c r="K259" s="40"/>
      <c r="L259" s="44"/>
      <c r="M259" s="221"/>
      <c r="N259" s="222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142</v>
      </c>
      <c r="AU259" s="17" t="s">
        <v>83</v>
      </c>
    </row>
    <row r="260" spans="1:47" s="2" customFormat="1" ht="12">
      <c r="A260" s="38"/>
      <c r="B260" s="39"/>
      <c r="C260" s="40"/>
      <c r="D260" s="223" t="s">
        <v>144</v>
      </c>
      <c r="E260" s="40"/>
      <c r="F260" s="224" t="s">
        <v>474</v>
      </c>
      <c r="G260" s="40"/>
      <c r="H260" s="40"/>
      <c r="I260" s="220"/>
      <c r="J260" s="40"/>
      <c r="K260" s="40"/>
      <c r="L260" s="44"/>
      <c r="M260" s="221"/>
      <c r="N260" s="222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144</v>
      </c>
      <c r="AU260" s="17" t="s">
        <v>83</v>
      </c>
    </row>
    <row r="261" spans="1:51" s="14" customFormat="1" ht="12">
      <c r="A261" s="14"/>
      <c r="B261" s="235"/>
      <c r="C261" s="236"/>
      <c r="D261" s="218" t="s">
        <v>146</v>
      </c>
      <c r="E261" s="237" t="s">
        <v>19</v>
      </c>
      <c r="F261" s="238" t="s">
        <v>791</v>
      </c>
      <c r="G261" s="236"/>
      <c r="H261" s="239">
        <v>8.8935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146</v>
      </c>
      <c r="AU261" s="245" t="s">
        <v>83</v>
      </c>
      <c r="AV261" s="14" t="s">
        <v>83</v>
      </c>
      <c r="AW261" s="14" t="s">
        <v>35</v>
      </c>
      <c r="AX261" s="14" t="s">
        <v>72</v>
      </c>
      <c r="AY261" s="245" t="s">
        <v>133</v>
      </c>
    </row>
    <row r="262" spans="1:65" s="2" customFormat="1" ht="24.15" customHeight="1">
      <c r="A262" s="38"/>
      <c r="B262" s="39"/>
      <c r="C262" s="205" t="s">
        <v>476</v>
      </c>
      <c r="D262" s="205" t="s">
        <v>136</v>
      </c>
      <c r="E262" s="206" t="s">
        <v>477</v>
      </c>
      <c r="F262" s="207" t="s">
        <v>478</v>
      </c>
      <c r="G262" s="208" t="s">
        <v>159</v>
      </c>
      <c r="H262" s="209">
        <v>6.353</v>
      </c>
      <c r="I262" s="210"/>
      <c r="J262" s="211">
        <f>ROUND(I262*H262,2)</f>
        <v>0</v>
      </c>
      <c r="K262" s="207" t="s">
        <v>139</v>
      </c>
      <c r="L262" s="44"/>
      <c r="M262" s="212" t="s">
        <v>19</v>
      </c>
      <c r="N262" s="213" t="s">
        <v>43</v>
      </c>
      <c r="O262" s="84"/>
      <c r="P262" s="214">
        <f>O262*H262</f>
        <v>0</v>
      </c>
      <c r="Q262" s="214">
        <v>0</v>
      </c>
      <c r="R262" s="214">
        <f>Q262*H262</f>
        <v>0</v>
      </c>
      <c r="S262" s="214">
        <v>1.8</v>
      </c>
      <c r="T262" s="215">
        <f>S262*H262</f>
        <v>11.4354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6" t="s">
        <v>140</v>
      </c>
      <c r="AT262" s="216" t="s">
        <v>136</v>
      </c>
      <c r="AU262" s="216" t="s">
        <v>83</v>
      </c>
      <c r="AY262" s="17" t="s">
        <v>133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7" t="s">
        <v>80</v>
      </c>
      <c r="BK262" s="217">
        <f>ROUND(I262*H262,2)</f>
        <v>0</v>
      </c>
      <c r="BL262" s="17" t="s">
        <v>140</v>
      </c>
      <c r="BM262" s="216" t="s">
        <v>479</v>
      </c>
    </row>
    <row r="263" spans="1:47" s="2" customFormat="1" ht="12">
      <c r="A263" s="38"/>
      <c r="B263" s="39"/>
      <c r="C263" s="40"/>
      <c r="D263" s="218" t="s">
        <v>142</v>
      </c>
      <c r="E263" s="40"/>
      <c r="F263" s="219" t="s">
        <v>480</v>
      </c>
      <c r="G263" s="40"/>
      <c r="H263" s="40"/>
      <c r="I263" s="220"/>
      <c r="J263" s="40"/>
      <c r="K263" s="40"/>
      <c r="L263" s="44"/>
      <c r="M263" s="221"/>
      <c r="N263" s="222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142</v>
      </c>
      <c r="AU263" s="17" t="s">
        <v>83</v>
      </c>
    </row>
    <row r="264" spans="1:47" s="2" customFormat="1" ht="12">
      <c r="A264" s="38"/>
      <c r="B264" s="39"/>
      <c r="C264" s="40"/>
      <c r="D264" s="223" t="s">
        <v>144</v>
      </c>
      <c r="E264" s="40"/>
      <c r="F264" s="224" t="s">
        <v>481</v>
      </c>
      <c r="G264" s="40"/>
      <c r="H264" s="40"/>
      <c r="I264" s="220"/>
      <c r="J264" s="40"/>
      <c r="K264" s="40"/>
      <c r="L264" s="44"/>
      <c r="M264" s="221"/>
      <c r="N264" s="222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144</v>
      </c>
      <c r="AU264" s="17" t="s">
        <v>83</v>
      </c>
    </row>
    <row r="265" spans="1:51" s="14" customFormat="1" ht="12">
      <c r="A265" s="14"/>
      <c r="B265" s="235"/>
      <c r="C265" s="236"/>
      <c r="D265" s="218" t="s">
        <v>146</v>
      </c>
      <c r="E265" s="237" t="s">
        <v>19</v>
      </c>
      <c r="F265" s="238" t="s">
        <v>792</v>
      </c>
      <c r="G265" s="236"/>
      <c r="H265" s="239">
        <v>6.3525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146</v>
      </c>
      <c r="AU265" s="245" t="s">
        <v>83</v>
      </c>
      <c r="AV265" s="14" t="s">
        <v>83</v>
      </c>
      <c r="AW265" s="14" t="s">
        <v>35</v>
      </c>
      <c r="AX265" s="14" t="s">
        <v>72</v>
      </c>
      <c r="AY265" s="245" t="s">
        <v>133</v>
      </c>
    </row>
    <row r="266" spans="1:63" s="12" customFormat="1" ht="22.8" customHeight="1">
      <c r="A266" s="12"/>
      <c r="B266" s="189"/>
      <c r="C266" s="190"/>
      <c r="D266" s="191" t="s">
        <v>71</v>
      </c>
      <c r="E266" s="203" t="s">
        <v>495</v>
      </c>
      <c r="F266" s="203" t="s">
        <v>496</v>
      </c>
      <c r="G266" s="190"/>
      <c r="H266" s="190"/>
      <c r="I266" s="193"/>
      <c r="J266" s="204">
        <f>BK266</f>
        <v>0</v>
      </c>
      <c r="K266" s="190"/>
      <c r="L266" s="195"/>
      <c r="M266" s="196"/>
      <c r="N266" s="197"/>
      <c r="O266" s="197"/>
      <c r="P266" s="198">
        <f>SUM(P267:P289)</f>
        <v>0</v>
      </c>
      <c r="Q266" s="197"/>
      <c r="R266" s="198">
        <f>SUM(R267:R289)</f>
        <v>210.8041195</v>
      </c>
      <c r="S266" s="197"/>
      <c r="T266" s="199">
        <f>SUM(T267:T289)</f>
        <v>239.0973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0" t="s">
        <v>80</v>
      </c>
      <c r="AT266" s="201" t="s">
        <v>71</v>
      </c>
      <c r="AU266" s="201" t="s">
        <v>80</v>
      </c>
      <c r="AY266" s="200" t="s">
        <v>133</v>
      </c>
      <c r="BK266" s="202">
        <f>SUM(BK267:BK289)</f>
        <v>0</v>
      </c>
    </row>
    <row r="267" spans="1:65" s="2" customFormat="1" ht="24.15" customHeight="1">
      <c r="A267" s="38"/>
      <c r="B267" s="39"/>
      <c r="C267" s="205" t="s">
        <v>497</v>
      </c>
      <c r="D267" s="205" t="s">
        <v>136</v>
      </c>
      <c r="E267" s="206" t="s">
        <v>498</v>
      </c>
      <c r="F267" s="207" t="s">
        <v>499</v>
      </c>
      <c r="G267" s="208" t="s">
        <v>159</v>
      </c>
      <c r="H267" s="209">
        <v>122.614</v>
      </c>
      <c r="I267" s="210"/>
      <c r="J267" s="211">
        <f>ROUND(I267*H267,2)</f>
        <v>0</v>
      </c>
      <c r="K267" s="207" t="s">
        <v>139</v>
      </c>
      <c r="L267" s="44"/>
      <c r="M267" s="212" t="s">
        <v>19</v>
      </c>
      <c r="N267" s="213" t="s">
        <v>43</v>
      </c>
      <c r="O267" s="84"/>
      <c r="P267" s="214">
        <f>O267*H267</f>
        <v>0</v>
      </c>
      <c r="Q267" s="214">
        <v>0.50375</v>
      </c>
      <c r="R267" s="214">
        <f>Q267*H267</f>
        <v>61.766802500000004</v>
      </c>
      <c r="S267" s="214">
        <v>1.95</v>
      </c>
      <c r="T267" s="215">
        <f>S267*H267</f>
        <v>239.0973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6" t="s">
        <v>140</v>
      </c>
      <c r="AT267" s="216" t="s">
        <v>136</v>
      </c>
      <c r="AU267" s="216" t="s">
        <v>83</v>
      </c>
      <c r="AY267" s="17" t="s">
        <v>133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7" t="s">
        <v>80</v>
      </c>
      <c r="BK267" s="217">
        <f>ROUND(I267*H267,2)</f>
        <v>0</v>
      </c>
      <c r="BL267" s="17" t="s">
        <v>140</v>
      </c>
      <c r="BM267" s="216" t="s">
        <v>500</v>
      </c>
    </row>
    <row r="268" spans="1:47" s="2" customFormat="1" ht="12">
      <c r="A268" s="38"/>
      <c r="B268" s="39"/>
      <c r="C268" s="40"/>
      <c r="D268" s="218" t="s">
        <v>142</v>
      </c>
      <c r="E268" s="40"/>
      <c r="F268" s="219" t="s">
        <v>501</v>
      </c>
      <c r="G268" s="40"/>
      <c r="H268" s="40"/>
      <c r="I268" s="220"/>
      <c r="J268" s="40"/>
      <c r="K268" s="40"/>
      <c r="L268" s="44"/>
      <c r="M268" s="221"/>
      <c r="N268" s="222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142</v>
      </c>
      <c r="AU268" s="17" t="s">
        <v>83</v>
      </c>
    </row>
    <row r="269" spans="1:47" s="2" customFormat="1" ht="12">
      <c r="A269" s="38"/>
      <c r="B269" s="39"/>
      <c r="C269" s="40"/>
      <c r="D269" s="223" t="s">
        <v>144</v>
      </c>
      <c r="E269" s="40"/>
      <c r="F269" s="224" t="s">
        <v>502</v>
      </c>
      <c r="G269" s="40"/>
      <c r="H269" s="40"/>
      <c r="I269" s="220"/>
      <c r="J269" s="40"/>
      <c r="K269" s="40"/>
      <c r="L269" s="44"/>
      <c r="M269" s="221"/>
      <c r="N269" s="222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144</v>
      </c>
      <c r="AU269" s="17" t="s">
        <v>83</v>
      </c>
    </row>
    <row r="270" spans="1:47" s="2" customFormat="1" ht="12">
      <c r="A270" s="38"/>
      <c r="B270" s="39"/>
      <c r="C270" s="40"/>
      <c r="D270" s="218" t="s">
        <v>263</v>
      </c>
      <c r="E270" s="40"/>
      <c r="F270" s="246" t="s">
        <v>503</v>
      </c>
      <c r="G270" s="40"/>
      <c r="H270" s="40"/>
      <c r="I270" s="220"/>
      <c r="J270" s="40"/>
      <c r="K270" s="40"/>
      <c r="L270" s="44"/>
      <c r="M270" s="221"/>
      <c r="N270" s="222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263</v>
      </c>
      <c r="AU270" s="17" t="s">
        <v>83</v>
      </c>
    </row>
    <row r="271" spans="1:51" s="14" customFormat="1" ht="12">
      <c r="A271" s="14"/>
      <c r="B271" s="235"/>
      <c r="C271" s="236"/>
      <c r="D271" s="218" t="s">
        <v>146</v>
      </c>
      <c r="E271" s="237" t="s">
        <v>19</v>
      </c>
      <c r="F271" s="238" t="s">
        <v>793</v>
      </c>
      <c r="G271" s="236"/>
      <c r="H271" s="239">
        <v>130.3734750000003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146</v>
      </c>
      <c r="AU271" s="245" t="s">
        <v>83</v>
      </c>
      <c r="AV271" s="14" t="s">
        <v>83</v>
      </c>
      <c r="AW271" s="14" t="s">
        <v>35</v>
      </c>
      <c r="AX271" s="14" t="s">
        <v>72</v>
      </c>
      <c r="AY271" s="245" t="s">
        <v>133</v>
      </c>
    </row>
    <row r="272" spans="1:51" s="14" customFormat="1" ht="12">
      <c r="A272" s="14"/>
      <c r="B272" s="235"/>
      <c r="C272" s="236"/>
      <c r="D272" s="218" t="s">
        <v>146</v>
      </c>
      <c r="E272" s="237" t="s">
        <v>19</v>
      </c>
      <c r="F272" s="238" t="s">
        <v>794</v>
      </c>
      <c r="G272" s="236"/>
      <c r="H272" s="239">
        <v>1.2599999999999998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146</v>
      </c>
      <c r="AU272" s="245" t="s">
        <v>83</v>
      </c>
      <c r="AV272" s="14" t="s">
        <v>83</v>
      </c>
      <c r="AW272" s="14" t="s">
        <v>35</v>
      </c>
      <c r="AX272" s="14" t="s">
        <v>72</v>
      </c>
      <c r="AY272" s="245" t="s">
        <v>133</v>
      </c>
    </row>
    <row r="273" spans="1:51" s="14" customFormat="1" ht="12">
      <c r="A273" s="14"/>
      <c r="B273" s="235"/>
      <c r="C273" s="236"/>
      <c r="D273" s="218" t="s">
        <v>146</v>
      </c>
      <c r="E273" s="237" t="s">
        <v>19</v>
      </c>
      <c r="F273" s="238" t="s">
        <v>795</v>
      </c>
      <c r="G273" s="236"/>
      <c r="H273" s="239">
        <v>-3.9375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146</v>
      </c>
      <c r="AU273" s="245" t="s">
        <v>83</v>
      </c>
      <c r="AV273" s="14" t="s">
        <v>83</v>
      </c>
      <c r="AW273" s="14" t="s">
        <v>35</v>
      </c>
      <c r="AX273" s="14" t="s">
        <v>72</v>
      </c>
      <c r="AY273" s="245" t="s">
        <v>133</v>
      </c>
    </row>
    <row r="274" spans="1:51" s="14" customFormat="1" ht="12">
      <c r="A274" s="14"/>
      <c r="B274" s="235"/>
      <c r="C274" s="236"/>
      <c r="D274" s="218" t="s">
        <v>146</v>
      </c>
      <c r="E274" s="237" t="s">
        <v>19</v>
      </c>
      <c r="F274" s="238" t="s">
        <v>796</v>
      </c>
      <c r="G274" s="236"/>
      <c r="H274" s="239">
        <v>-5.082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146</v>
      </c>
      <c r="AU274" s="245" t="s">
        <v>83</v>
      </c>
      <c r="AV274" s="14" t="s">
        <v>83</v>
      </c>
      <c r="AW274" s="14" t="s">
        <v>35</v>
      </c>
      <c r="AX274" s="14" t="s">
        <v>72</v>
      </c>
      <c r="AY274" s="245" t="s">
        <v>133</v>
      </c>
    </row>
    <row r="275" spans="1:65" s="2" customFormat="1" ht="24.15" customHeight="1">
      <c r="A275" s="38"/>
      <c r="B275" s="39"/>
      <c r="C275" s="247" t="s">
        <v>509</v>
      </c>
      <c r="D275" s="247" t="s">
        <v>267</v>
      </c>
      <c r="E275" s="248" t="s">
        <v>268</v>
      </c>
      <c r="F275" s="249" t="s">
        <v>269</v>
      </c>
      <c r="G275" s="250" t="s">
        <v>270</v>
      </c>
      <c r="H275" s="251">
        <v>27097.694</v>
      </c>
      <c r="I275" s="252"/>
      <c r="J275" s="253">
        <f>ROUND(I275*H275,2)</f>
        <v>0</v>
      </c>
      <c r="K275" s="249" t="s">
        <v>19</v>
      </c>
      <c r="L275" s="254"/>
      <c r="M275" s="255" t="s">
        <v>19</v>
      </c>
      <c r="N275" s="256" t="s">
        <v>43</v>
      </c>
      <c r="O275" s="84"/>
      <c r="P275" s="214">
        <f>O275*H275</f>
        <v>0</v>
      </c>
      <c r="Q275" s="214">
        <v>0.0055</v>
      </c>
      <c r="R275" s="214">
        <f>Q275*H275</f>
        <v>149.037317</v>
      </c>
      <c r="S275" s="214">
        <v>0</v>
      </c>
      <c r="T275" s="21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16" t="s">
        <v>271</v>
      </c>
      <c r="AT275" s="216" t="s">
        <v>267</v>
      </c>
      <c r="AU275" s="216" t="s">
        <v>83</v>
      </c>
      <c r="AY275" s="17" t="s">
        <v>133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7" t="s">
        <v>80</v>
      </c>
      <c r="BK275" s="217">
        <f>ROUND(I275*H275,2)</f>
        <v>0</v>
      </c>
      <c r="BL275" s="17" t="s">
        <v>140</v>
      </c>
      <c r="BM275" s="216" t="s">
        <v>510</v>
      </c>
    </row>
    <row r="276" spans="1:47" s="2" customFormat="1" ht="12">
      <c r="A276" s="38"/>
      <c r="B276" s="39"/>
      <c r="C276" s="40"/>
      <c r="D276" s="218" t="s">
        <v>142</v>
      </c>
      <c r="E276" s="40"/>
      <c r="F276" s="219" t="s">
        <v>269</v>
      </c>
      <c r="G276" s="40"/>
      <c r="H276" s="40"/>
      <c r="I276" s="220"/>
      <c r="J276" s="40"/>
      <c r="K276" s="40"/>
      <c r="L276" s="44"/>
      <c r="M276" s="221"/>
      <c r="N276" s="222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142</v>
      </c>
      <c r="AU276" s="17" t="s">
        <v>83</v>
      </c>
    </row>
    <row r="277" spans="1:51" s="14" customFormat="1" ht="12">
      <c r="A277" s="14"/>
      <c r="B277" s="235"/>
      <c r="C277" s="236"/>
      <c r="D277" s="218" t="s">
        <v>146</v>
      </c>
      <c r="E277" s="237" t="s">
        <v>19</v>
      </c>
      <c r="F277" s="238" t="s">
        <v>797</v>
      </c>
      <c r="G277" s="236"/>
      <c r="H277" s="239">
        <v>26566.36666666667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146</v>
      </c>
      <c r="AU277" s="245" t="s">
        <v>83</v>
      </c>
      <c r="AV277" s="14" t="s">
        <v>83</v>
      </c>
      <c r="AW277" s="14" t="s">
        <v>35</v>
      </c>
      <c r="AX277" s="14" t="s">
        <v>72</v>
      </c>
      <c r="AY277" s="245" t="s">
        <v>133</v>
      </c>
    </row>
    <row r="278" spans="1:51" s="14" customFormat="1" ht="12">
      <c r="A278" s="14"/>
      <c r="B278" s="235"/>
      <c r="C278" s="236"/>
      <c r="D278" s="218" t="s">
        <v>146</v>
      </c>
      <c r="E278" s="236"/>
      <c r="F278" s="238" t="s">
        <v>798</v>
      </c>
      <c r="G278" s="236"/>
      <c r="H278" s="239">
        <v>27097.694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146</v>
      </c>
      <c r="AU278" s="245" t="s">
        <v>83</v>
      </c>
      <c r="AV278" s="14" t="s">
        <v>83</v>
      </c>
      <c r="AW278" s="14" t="s">
        <v>4</v>
      </c>
      <c r="AX278" s="14" t="s">
        <v>80</v>
      </c>
      <c r="AY278" s="245" t="s">
        <v>133</v>
      </c>
    </row>
    <row r="279" spans="1:65" s="2" customFormat="1" ht="24.15" customHeight="1">
      <c r="A279" s="38"/>
      <c r="B279" s="39"/>
      <c r="C279" s="205" t="s">
        <v>518</v>
      </c>
      <c r="D279" s="205" t="s">
        <v>136</v>
      </c>
      <c r="E279" s="206" t="s">
        <v>519</v>
      </c>
      <c r="F279" s="207" t="s">
        <v>520</v>
      </c>
      <c r="G279" s="208" t="s">
        <v>92</v>
      </c>
      <c r="H279" s="209">
        <v>445.26</v>
      </c>
      <c r="I279" s="210"/>
      <c r="J279" s="211">
        <f>ROUND(I279*H279,2)</f>
        <v>0</v>
      </c>
      <c r="K279" s="207" t="s">
        <v>139</v>
      </c>
      <c r="L279" s="44"/>
      <c r="M279" s="212" t="s">
        <v>19</v>
      </c>
      <c r="N279" s="213" t="s">
        <v>43</v>
      </c>
      <c r="O279" s="84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6" t="s">
        <v>140</v>
      </c>
      <c r="AT279" s="216" t="s">
        <v>136</v>
      </c>
      <c r="AU279" s="216" t="s">
        <v>83</v>
      </c>
      <c r="AY279" s="17" t="s">
        <v>133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7" t="s">
        <v>80</v>
      </c>
      <c r="BK279" s="217">
        <f>ROUND(I279*H279,2)</f>
        <v>0</v>
      </c>
      <c r="BL279" s="17" t="s">
        <v>140</v>
      </c>
      <c r="BM279" s="216" t="s">
        <v>521</v>
      </c>
    </row>
    <row r="280" spans="1:47" s="2" customFormat="1" ht="12">
      <c r="A280" s="38"/>
      <c r="B280" s="39"/>
      <c r="C280" s="40"/>
      <c r="D280" s="218" t="s">
        <v>142</v>
      </c>
      <c r="E280" s="40"/>
      <c r="F280" s="219" t="s">
        <v>522</v>
      </c>
      <c r="G280" s="40"/>
      <c r="H280" s="40"/>
      <c r="I280" s="220"/>
      <c r="J280" s="40"/>
      <c r="K280" s="40"/>
      <c r="L280" s="44"/>
      <c r="M280" s="221"/>
      <c r="N280" s="222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142</v>
      </c>
      <c r="AU280" s="17" t="s">
        <v>83</v>
      </c>
    </row>
    <row r="281" spans="1:47" s="2" customFormat="1" ht="12">
      <c r="A281" s="38"/>
      <c r="B281" s="39"/>
      <c r="C281" s="40"/>
      <c r="D281" s="223" t="s">
        <v>144</v>
      </c>
      <c r="E281" s="40"/>
      <c r="F281" s="224" t="s">
        <v>523</v>
      </c>
      <c r="G281" s="40"/>
      <c r="H281" s="40"/>
      <c r="I281" s="220"/>
      <c r="J281" s="40"/>
      <c r="K281" s="40"/>
      <c r="L281" s="44"/>
      <c r="M281" s="221"/>
      <c r="N281" s="222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144</v>
      </c>
      <c r="AU281" s="17" t="s">
        <v>83</v>
      </c>
    </row>
    <row r="282" spans="1:51" s="14" customFormat="1" ht="12">
      <c r="A282" s="14"/>
      <c r="B282" s="235"/>
      <c r="C282" s="236"/>
      <c r="D282" s="218" t="s">
        <v>146</v>
      </c>
      <c r="E282" s="237" t="s">
        <v>19</v>
      </c>
      <c r="F282" s="238" t="s">
        <v>740</v>
      </c>
      <c r="G282" s="236"/>
      <c r="H282" s="239">
        <v>469.360250000001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146</v>
      </c>
      <c r="AU282" s="245" t="s">
        <v>83</v>
      </c>
      <c r="AV282" s="14" t="s">
        <v>83</v>
      </c>
      <c r="AW282" s="14" t="s">
        <v>35</v>
      </c>
      <c r="AX282" s="14" t="s">
        <v>72</v>
      </c>
      <c r="AY282" s="245" t="s">
        <v>133</v>
      </c>
    </row>
    <row r="283" spans="1:51" s="14" customFormat="1" ht="12">
      <c r="A283" s="14"/>
      <c r="B283" s="235"/>
      <c r="C283" s="236"/>
      <c r="D283" s="218" t="s">
        <v>146</v>
      </c>
      <c r="E283" s="237" t="s">
        <v>19</v>
      </c>
      <c r="F283" s="238" t="s">
        <v>799</v>
      </c>
      <c r="G283" s="236"/>
      <c r="H283" s="239">
        <v>14.325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146</v>
      </c>
      <c r="AU283" s="245" t="s">
        <v>83</v>
      </c>
      <c r="AV283" s="14" t="s">
        <v>83</v>
      </c>
      <c r="AW283" s="14" t="s">
        <v>35</v>
      </c>
      <c r="AX283" s="14" t="s">
        <v>72</v>
      </c>
      <c r="AY283" s="245" t="s">
        <v>133</v>
      </c>
    </row>
    <row r="284" spans="1:51" s="14" customFormat="1" ht="12">
      <c r="A284" s="14"/>
      <c r="B284" s="235"/>
      <c r="C284" s="236"/>
      <c r="D284" s="218" t="s">
        <v>146</v>
      </c>
      <c r="E284" s="237" t="s">
        <v>19</v>
      </c>
      <c r="F284" s="238" t="s">
        <v>800</v>
      </c>
      <c r="G284" s="236"/>
      <c r="H284" s="239">
        <v>5.499999999999999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146</v>
      </c>
      <c r="AU284" s="245" t="s">
        <v>83</v>
      </c>
      <c r="AV284" s="14" t="s">
        <v>83</v>
      </c>
      <c r="AW284" s="14" t="s">
        <v>35</v>
      </c>
      <c r="AX284" s="14" t="s">
        <v>72</v>
      </c>
      <c r="AY284" s="245" t="s">
        <v>133</v>
      </c>
    </row>
    <row r="285" spans="1:51" s="14" customFormat="1" ht="12">
      <c r="A285" s="14"/>
      <c r="B285" s="235"/>
      <c r="C285" s="236"/>
      <c r="D285" s="218" t="s">
        <v>146</v>
      </c>
      <c r="E285" s="237" t="s">
        <v>19</v>
      </c>
      <c r="F285" s="238" t="s">
        <v>801</v>
      </c>
      <c r="G285" s="236"/>
      <c r="H285" s="239">
        <v>-18.06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146</v>
      </c>
      <c r="AU285" s="245" t="s">
        <v>83</v>
      </c>
      <c r="AV285" s="14" t="s">
        <v>83</v>
      </c>
      <c r="AW285" s="14" t="s">
        <v>35</v>
      </c>
      <c r="AX285" s="14" t="s">
        <v>72</v>
      </c>
      <c r="AY285" s="245" t="s">
        <v>133</v>
      </c>
    </row>
    <row r="286" spans="1:51" s="13" customFormat="1" ht="12">
      <c r="A286" s="13"/>
      <c r="B286" s="225"/>
      <c r="C286" s="226"/>
      <c r="D286" s="218" t="s">
        <v>146</v>
      </c>
      <c r="E286" s="227" t="s">
        <v>19</v>
      </c>
      <c r="F286" s="228" t="s">
        <v>802</v>
      </c>
      <c r="G286" s="226"/>
      <c r="H286" s="227" t="s">
        <v>19</v>
      </c>
      <c r="I286" s="229"/>
      <c r="J286" s="226"/>
      <c r="K286" s="226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146</v>
      </c>
      <c r="AU286" s="234" t="s">
        <v>83</v>
      </c>
      <c r="AV286" s="13" t="s">
        <v>80</v>
      </c>
      <c r="AW286" s="13" t="s">
        <v>35</v>
      </c>
      <c r="AX286" s="13" t="s">
        <v>72</v>
      </c>
      <c r="AY286" s="234" t="s">
        <v>133</v>
      </c>
    </row>
    <row r="287" spans="1:51" s="14" customFormat="1" ht="12">
      <c r="A287" s="14"/>
      <c r="B287" s="235"/>
      <c r="C287" s="236"/>
      <c r="D287" s="218" t="s">
        <v>146</v>
      </c>
      <c r="E287" s="237" t="s">
        <v>19</v>
      </c>
      <c r="F287" s="238" t="s">
        <v>803</v>
      </c>
      <c r="G287" s="236"/>
      <c r="H287" s="239">
        <v>4.199999999999999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146</v>
      </c>
      <c r="AU287" s="245" t="s">
        <v>83</v>
      </c>
      <c r="AV287" s="14" t="s">
        <v>83</v>
      </c>
      <c r="AW287" s="14" t="s">
        <v>35</v>
      </c>
      <c r="AX287" s="14" t="s">
        <v>72</v>
      </c>
      <c r="AY287" s="245" t="s">
        <v>133</v>
      </c>
    </row>
    <row r="288" spans="1:51" s="14" customFormat="1" ht="12">
      <c r="A288" s="14"/>
      <c r="B288" s="235"/>
      <c r="C288" s="236"/>
      <c r="D288" s="218" t="s">
        <v>146</v>
      </c>
      <c r="E288" s="237" t="s">
        <v>19</v>
      </c>
      <c r="F288" s="238" t="s">
        <v>804</v>
      </c>
      <c r="G288" s="236"/>
      <c r="H288" s="239">
        <v>-13.125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146</v>
      </c>
      <c r="AU288" s="245" t="s">
        <v>83</v>
      </c>
      <c r="AV288" s="14" t="s">
        <v>83</v>
      </c>
      <c r="AW288" s="14" t="s">
        <v>35</v>
      </c>
      <c r="AX288" s="14" t="s">
        <v>72</v>
      </c>
      <c r="AY288" s="245" t="s">
        <v>133</v>
      </c>
    </row>
    <row r="289" spans="1:51" s="14" customFormat="1" ht="12">
      <c r="A289" s="14"/>
      <c r="B289" s="235"/>
      <c r="C289" s="236"/>
      <c r="D289" s="218" t="s">
        <v>146</v>
      </c>
      <c r="E289" s="237" t="s">
        <v>19</v>
      </c>
      <c r="F289" s="238" t="s">
        <v>774</v>
      </c>
      <c r="G289" s="236"/>
      <c r="H289" s="239">
        <v>-16.94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146</v>
      </c>
      <c r="AU289" s="245" t="s">
        <v>83</v>
      </c>
      <c r="AV289" s="14" t="s">
        <v>83</v>
      </c>
      <c r="AW289" s="14" t="s">
        <v>35</v>
      </c>
      <c r="AX289" s="14" t="s">
        <v>72</v>
      </c>
      <c r="AY289" s="245" t="s">
        <v>133</v>
      </c>
    </row>
    <row r="290" spans="1:63" s="12" customFormat="1" ht="22.8" customHeight="1">
      <c r="A290" s="12"/>
      <c r="B290" s="189"/>
      <c r="C290" s="190"/>
      <c r="D290" s="191" t="s">
        <v>71</v>
      </c>
      <c r="E290" s="203" t="s">
        <v>526</v>
      </c>
      <c r="F290" s="203" t="s">
        <v>527</v>
      </c>
      <c r="G290" s="190"/>
      <c r="H290" s="190"/>
      <c r="I290" s="193"/>
      <c r="J290" s="204">
        <f>BK290</f>
        <v>0</v>
      </c>
      <c r="K290" s="190"/>
      <c r="L290" s="195"/>
      <c r="M290" s="196"/>
      <c r="N290" s="197"/>
      <c r="O290" s="197"/>
      <c r="P290" s="198">
        <f>SUM(P291:P326)</f>
        <v>0</v>
      </c>
      <c r="Q290" s="197"/>
      <c r="R290" s="198">
        <f>SUM(R291:R326)</f>
        <v>0</v>
      </c>
      <c r="S290" s="197"/>
      <c r="T290" s="199">
        <f>SUM(T291:T326)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0" t="s">
        <v>80</v>
      </c>
      <c r="AT290" s="201" t="s">
        <v>71</v>
      </c>
      <c r="AU290" s="201" t="s">
        <v>80</v>
      </c>
      <c r="AY290" s="200" t="s">
        <v>133</v>
      </c>
      <c r="BK290" s="202">
        <f>SUM(BK291:BK326)</f>
        <v>0</v>
      </c>
    </row>
    <row r="291" spans="1:65" s="2" customFormat="1" ht="24.15" customHeight="1">
      <c r="A291" s="38"/>
      <c r="B291" s="39"/>
      <c r="C291" s="205" t="s">
        <v>528</v>
      </c>
      <c r="D291" s="205" t="s">
        <v>136</v>
      </c>
      <c r="E291" s="206" t="s">
        <v>529</v>
      </c>
      <c r="F291" s="207" t="s">
        <v>530</v>
      </c>
      <c r="G291" s="208" t="s">
        <v>209</v>
      </c>
      <c r="H291" s="209">
        <v>298.054</v>
      </c>
      <c r="I291" s="210"/>
      <c r="J291" s="211">
        <f>ROUND(I291*H291,2)</f>
        <v>0</v>
      </c>
      <c r="K291" s="207" t="s">
        <v>139</v>
      </c>
      <c r="L291" s="44"/>
      <c r="M291" s="212" t="s">
        <v>19</v>
      </c>
      <c r="N291" s="213" t="s">
        <v>43</v>
      </c>
      <c r="O291" s="84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6" t="s">
        <v>140</v>
      </c>
      <c r="AT291" s="216" t="s">
        <v>136</v>
      </c>
      <c r="AU291" s="216" t="s">
        <v>83</v>
      </c>
      <c r="AY291" s="17" t="s">
        <v>133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7" t="s">
        <v>80</v>
      </c>
      <c r="BK291" s="217">
        <f>ROUND(I291*H291,2)</f>
        <v>0</v>
      </c>
      <c r="BL291" s="17" t="s">
        <v>140</v>
      </c>
      <c r="BM291" s="216" t="s">
        <v>531</v>
      </c>
    </row>
    <row r="292" spans="1:47" s="2" customFormat="1" ht="12">
      <c r="A292" s="38"/>
      <c r="B292" s="39"/>
      <c r="C292" s="40"/>
      <c r="D292" s="218" t="s">
        <v>142</v>
      </c>
      <c r="E292" s="40"/>
      <c r="F292" s="219" t="s">
        <v>532</v>
      </c>
      <c r="G292" s="40"/>
      <c r="H292" s="40"/>
      <c r="I292" s="220"/>
      <c r="J292" s="40"/>
      <c r="K292" s="40"/>
      <c r="L292" s="44"/>
      <c r="M292" s="221"/>
      <c r="N292" s="222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142</v>
      </c>
      <c r="AU292" s="17" t="s">
        <v>83</v>
      </c>
    </row>
    <row r="293" spans="1:47" s="2" customFormat="1" ht="12">
      <c r="A293" s="38"/>
      <c r="B293" s="39"/>
      <c r="C293" s="40"/>
      <c r="D293" s="223" t="s">
        <v>144</v>
      </c>
      <c r="E293" s="40"/>
      <c r="F293" s="224" t="s">
        <v>533</v>
      </c>
      <c r="G293" s="40"/>
      <c r="H293" s="40"/>
      <c r="I293" s="220"/>
      <c r="J293" s="40"/>
      <c r="K293" s="40"/>
      <c r="L293" s="44"/>
      <c r="M293" s="221"/>
      <c r="N293" s="222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144</v>
      </c>
      <c r="AU293" s="17" t="s">
        <v>83</v>
      </c>
    </row>
    <row r="294" spans="1:51" s="14" customFormat="1" ht="12">
      <c r="A294" s="14"/>
      <c r="B294" s="235"/>
      <c r="C294" s="236"/>
      <c r="D294" s="218" t="s">
        <v>146</v>
      </c>
      <c r="E294" s="237" t="s">
        <v>19</v>
      </c>
      <c r="F294" s="238" t="s">
        <v>805</v>
      </c>
      <c r="G294" s="236"/>
      <c r="H294" s="239">
        <v>298.054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146</v>
      </c>
      <c r="AU294" s="245" t="s">
        <v>83</v>
      </c>
      <c r="AV294" s="14" t="s">
        <v>83</v>
      </c>
      <c r="AW294" s="14" t="s">
        <v>35</v>
      </c>
      <c r="AX294" s="14" t="s">
        <v>80</v>
      </c>
      <c r="AY294" s="245" t="s">
        <v>133</v>
      </c>
    </row>
    <row r="295" spans="1:65" s="2" customFormat="1" ht="21.75" customHeight="1">
      <c r="A295" s="38"/>
      <c r="B295" s="39"/>
      <c r="C295" s="205" t="s">
        <v>535</v>
      </c>
      <c r="D295" s="205" t="s">
        <v>136</v>
      </c>
      <c r="E295" s="206" t="s">
        <v>536</v>
      </c>
      <c r="F295" s="207" t="s">
        <v>537</v>
      </c>
      <c r="G295" s="208" t="s">
        <v>427</v>
      </c>
      <c r="H295" s="209">
        <v>21</v>
      </c>
      <c r="I295" s="210"/>
      <c r="J295" s="211">
        <f>ROUND(I295*H295,2)</f>
        <v>0</v>
      </c>
      <c r="K295" s="207" t="s">
        <v>139</v>
      </c>
      <c r="L295" s="44"/>
      <c r="M295" s="212" t="s">
        <v>19</v>
      </c>
      <c r="N295" s="213" t="s">
        <v>43</v>
      </c>
      <c r="O295" s="84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6" t="s">
        <v>140</v>
      </c>
      <c r="AT295" s="216" t="s">
        <v>136</v>
      </c>
      <c r="AU295" s="216" t="s">
        <v>83</v>
      </c>
      <c r="AY295" s="17" t="s">
        <v>133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7" t="s">
        <v>80</v>
      </c>
      <c r="BK295" s="217">
        <f>ROUND(I295*H295,2)</f>
        <v>0</v>
      </c>
      <c r="BL295" s="17" t="s">
        <v>140</v>
      </c>
      <c r="BM295" s="216" t="s">
        <v>538</v>
      </c>
    </row>
    <row r="296" spans="1:47" s="2" customFormat="1" ht="12">
      <c r="A296" s="38"/>
      <c r="B296" s="39"/>
      <c r="C296" s="40"/>
      <c r="D296" s="218" t="s">
        <v>142</v>
      </c>
      <c r="E296" s="40"/>
      <c r="F296" s="219" t="s">
        <v>539</v>
      </c>
      <c r="G296" s="40"/>
      <c r="H296" s="40"/>
      <c r="I296" s="220"/>
      <c r="J296" s="40"/>
      <c r="K296" s="40"/>
      <c r="L296" s="44"/>
      <c r="M296" s="221"/>
      <c r="N296" s="222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142</v>
      </c>
      <c r="AU296" s="17" t="s">
        <v>83</v>
      </c>
    </row>
    <row r="297" spans="1:47" s="2" customFormat="1" ht="12">
      <c r="A297" s="38"/>
      <c r="B297" s="39"/>
      <c r="C297" s="40"/>
      <c r="D297" s="223" t="s">
        <v>144</v>
      </c>
      <c r="E297" s="40"/>
      <c r="F297" s="224" t="s">
        <v>540</v>
      </c>
      <c r="G297" s="40"/>
      <c r="H297" s="40"/>
      <c r="I297" s="220"/>
      <c r="J297" s="40"/>
      <c r="K297" s="40"/>
      <c r="L297" s="44"/>
      <c r="M297" s="221"/>
      <c r="N297" s="222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144</v>
      </c>
      <c r="AU297" s="17" t="s">
        <v>83</v>
      </c>
    </row>
    <row r="298" spans="1:51" s="14" customFormat="1" ht="12">
      <c r="A298" s="14"/>
      <c r="B298" s="235"/>
      <c r="C298" s="236"/>
      <c r="D298" s="218" t="s">
        <v>146</v>
      </c>
      <c r="E298" s="237" t="s">
        <v>19</v>
      </c>
      <c r="F298" s="238" t="s">
        <v>806</v>
      </c>
      <c r="G298" s="236"/>
      <c r="H298" s="239">
        <v>21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146</v>
      </c>
      <c r="AU298" s="245" t="s">
        <v>83</v>
      </c>
      <c r="AV298" s="14" t="s">
        <v>83</v>
      </c>
      <c r="AW298" s="14" t="s">
        <v>35</v>
      </c>
      <c r="AX298" s="14" t="s">
        <v>72</v>
      </c>
      <c r="AY298" s="245" t="s">
        <v>133</v>
      </c>
    </row>
    <row r="299" spans="1:65" s="2" customFormat="1" ht="24.15" customHeight="1">
      <c r="A299" s="38"/>
      <c r="B299" s="39"/>
      <c r="C299" s="205" t="s">
        <v>541</v>
      </c>
      <c r="D299" s="205" t="s">
        <v>136</v>
      </c>
      <c r="E299" s="206" t="s">
        <v>542</v>
      </c>
      <c r="F299" s="207" t="s">
        <v>543</v>
      </c>
      <c r="G299" s="208" t="s">
        <v>427</v>
      </c>
      <c r="H299" s="209">
        <v>1890</v>
      </c>
      <c r="I299" s="210"/>
      <c r="J299" s="211">
        <f>ROUND(I299*H299,2)</f>
        <v>0</v>
      </c>
      <c r="K299" s="207" t="s">
        <v>139</v>
      </c>
      <c r="L299" s="44"/>
      <c r="M299" s="212" t="s">
        <v>19</v>
      </c>
      <c r="N299" s="213" t="s">
        <v>43</v>
      </c>
      <c r="O299" s="84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6" t="s">
        <v>140</v>
      </c>
      <c r="AT299" s="216" t="s">
        <v>136</v>
      </c>
      <c r="AU299" s="216" t="s">
        <v>83</v>
      </c>
      <c r="AY299" s="17" t="s">
        <v>133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7" t="s">
        <v>80</v>
      </c>
      <c r="BK299" s="217">
        <f>ROUND(I299*H299,2)</f>
        <v>0</v>
      </c>
      <c r="BL299" s="17" t="s">
        <v>140</v>
      </c>
      <c r="BM299" s="216" t="s">
        <v>544</v>
      </c>
    </row>
    <row r="300" spans="1:47" s="2" customFormat="1" ht="12">
      <c r="A300" s="38"/>
      <c r="B300" s="39"/>
      <c r="C300" s="40"/>
      <c r="D300" s="218" t="s">
        <v>142</v>
      </c>
      <c r="E300" s="40"/>
      <c r="F300" s="219" t="s">
        <v>545</v>
      </c>
      <c r="G300" s="40"/>
      <c r="H300" s="40"/>
      <c r="I300" s="220"/>
      <c r="J300" s="40"/>
      <c r="K300" s="40"/>
      <c r="L300" s="44"/>
      <c r="M300" s="221"/>
      <c r="N300" s="222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142</v>
      </c>
      <c r="AU300" s="17" t="s">
        <v>83</v>
      </c>
    </row>
    <row r="301" spans="1:47" s="2" customFormat="1" ht="12">
      <c r="A301" s="38"/>
      <c r="B301" s="39"/>
      <c r="C301" s="40"/>
      <c r="D301" s="223" t="s">
        <v>144</v>
      </c>
      <c r="E301" s="40"/>
      <c r="F301" s="224" t="s">
        <v>546</v>
      </c>
      <c r="G301" s="40"/>
      <c r="H301" s="40"/>
      <c r="I301" s="220"/>
      <c r="J301" s="40"/>
      <c r="K301" s="40"/>
      <c r="L301" s="44"/>
      <c r="M301" s="221"/>
      <c r="N301" s="222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144</v>
      </c>
      <c r="AU301" s="17" t="s">
        <v>83</v>
      </c>
    </row>
    <row r="302" spans="1:51" s="14" customFormat="1" ht="12">
      <c r="A302" s="14"/>
      <c r="B302" s="235"/>
      <c r="C302" s="236"/>
      <c r="D302" s="218" t="s">
        <v>146</v>
      </c>
      <c r="E302" s="236"/>
      <c r="F302" s="238" t="s">
        <v>807</v>
      </c>
      <c r="G302" s="236"/>
      <c r="H302" s="239">
        <v>1890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146</v>
      </c>
      <c r="AU302" s="245" t="s">
        <v>83</v>
      </c>
      <c r="AV302" s="14" t="s">
        <v>83</v>
      </c>
      <c r="AW302" s="14" t="s">
        <v>4</v>
      </c>
      <c r="AX302" s="14" t="s">
        <v>80</v>
      </c>
      <c r="AY302" s="245" t="s">
        <v>133</v>
      </c>
    </row>
    <row r="303" spans="1:65" s="2" customFormat="1" ht="24.15" customHeight="1">
      <c r="A303" s="38"/>
      <c r="B303" s="39"/>
      <c r="C303" s="205" t="s">
        <v>548</v>
      </c>
      <c r="D303" s="205" t="s">
        <v>136</v>
      </c>
      <c r="E303" s="206" t="s">
        <v>549</v>
      </c>
      <c r="F303" s="207" t="s">
        <v>550</v>
      </c>
      <c r="G303" s="208" t="s">
        <v>209</v>
      </c>
      <c r="H303" s="209">
        <v>298.054</v>
      </c>
      <c r="I303" s="210"/>
      <c r="J303" s="211">
        <f>ROUND(I303*H303,2)</f>
        <v>0</v>
      </c>
      <c r="K303" s="207" t="s">
        <v>139</v>
      </c>
      <c r="L303" s="44"/>
      <c r="M303" s="212" t="s">
        <v>19</v>
      </c>
      <c r="N303" s="213" t="s">
        <v>43</v>
      </c>
      <c r="O303" s="84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6" t="s">
        <v>140</v>
      </c>
      <c r="AT303" s="216" t="s">
        <v>136</v>
      </c>
      <c r="AU303" s="216" t="s">
        <v>83</v>
      </c>
      <c r="AY303" s="17" t="s">
        <v>133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7" t="s">
        <v>80</v>
      </c>
      <c r="BK303" s="217">
        <f>ROUND(I303*H303,2)</f>
        <v>0</v>
      </c>
      <c r="BL303" s="17" t="s">
        <v>140</v>
      </c>
      <c r="BM303" s="216" t="s">
        <v>551</v>
      </c>
    </row>
    <row r="304" spans="1:47" s="2" customFormat="1" ht="12">
      <c r="A304" s="38"/>
      <c r="B304" s="39"/>
      <c r="C304" s="40"/>
      <c r="D304" s="218" t="s">
        <v>142</v>
      </c>
      <c r="E304" s="40"/>
      <c r="F304" s="219" t="s">
        <v>552</v>
      </c>
      <c r="G304" s="40"/>
      <c r="H304" s="40"/>
      <c r="I304" s="220"/>
      <c r="J304" s="40"/>
      <c r="K304" s="40"/>
      <c r="L304" s="44"/>
      <c r="M304" s="221"/>
      <c r="N304" s="222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142</v>
      </c>
      <c r="AU304" s="17" t="s">
        <v>83</v>
      </c>
    </row>
    <row r="305" spans="1:47" s="2" customFormat="1" ht="12">
      <c r="A305" s="38"/>
      <c r="B305" s="39"/>
      <c r="C305" s="40"/>
      <c r="D305" s="223" t="s">
        <v>144</v>
      </c>
      <c r="E305" s="40"/>
      <c r="F305" s="224" t="s">
        <v>553</v>
      </c>
      <c r="G305" s="40"/>
      <c r="H305" s="40"/>
      <c r="I305" s="220"/>
      <c r="J305" s="40"/>
      <c r="K305" s="40"/>
      <c r="L305" s="44"/>
      <c r="M305" s="221"/>
      <c r="N305" s="222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144</v>
      </c>
      <c r="AU305" s="17" t="s">
        <v>83</v>
      </c>
    </row>
    <row r="306" spans="1:51" s="14" customFormat="1" ht="12">
      <c r="A306" s="14"/>
      <c r="B306" s="235"/>
      <c r="C306" s="236"/>
      <c r="D306" s="218" t="s">
        <v>146</v>
      </c>
      <c r="E306" s="237" t="s">
        <v>19</v>
      </c>
      <c r="F306" s="238" t="s">
        <v>805</v>
      </c>
      <c r="G306" s="236"/>
      <c r="H306" s="239">
        <v>298.054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146</v>
      </c>
      <c r="AU306" s="245" t="s">
        <v>83</v>
      </c>
      <c r="AV306" s="14" t="s">
        <v>83</v>
      </c>
      <c r="AW306" s="14" t="s">
        <v>35</v>
      </c>
      <c r="AX306" s="14" t="s">
        <v>72</v>
      </c>
      <c r="AY306" s="245" t="s">
        <v>133</v>
      </c>
    </row>
    <row r="307" spans="1:65" s="2" customFormat="1" ht="24.15" customHeight="1">
      <c r="A307" s="38"/>
      <c r="B307" s="39"/>
      <c r="C307" s="205" t="s">
        <v>555</v>
      </c>
      <c r="D307" s="205" t="s">
        <v>136</v>
      </c>
      <c r="E307" s="206" t="s">
        <v>556</v>
      </c>
      <c r="F307" s="207" t="s">
        <v>557</v>
      </c>
      <c r="G307" s="208" t="s">
        <v>209</v>
      </c>
      <c r="H307" s="209">
        <v>1490.27</v>
      </c>
      <c r="I307" s="210"/>
      <c r="J307" s="211">
        <f>ROUND(I307*H307,2)</f>
        <v>0</v>
      </c>
      <c r="K307" s="207" t="s">
        <v>139</v>
      </c>
      <c r="L307" s="44"/>
      <c r="M307" s="212" t="s">
        <v>19</v>
      </c>
      <c r="N307" s="213" t="s">
        <v>43</v>
      </c>
      <c r="O307" s="84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6" t="s">
        <v>140</v>
      </c>
      <c r="AT307" s="216" t="s">
        <v>136</v>
      </c>
      <c r="AU307" s="216" t="s">
        <v>83</v>
      </c>
      <c r="AY307" s="17" t="s">
        <v>133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7" t="s">
        <v>80</v>
      </c>
      <c r="BK307" s="217">
        <f>ROUND(I307*H307,2)</f>
        <v>0</v>
      </c>
      <c r="BL307" s="17" t="s">
        <v>140</v>
      </c>
      <c r="BM307" s="216" t="s">
        <v>558</v>
      </c>
    </row>
    <row r="308" spans="1:47" s="2" customFormat="1" ht="12">
      <c r="A308" s="38"/>
      <c r="B308" s="39"/>
      <c r="C308" s="40"/>
      <c r="D308" s="218" t="s">
        <v>142</v>
      </c>
      <c r="E308" s="40"/>
      <c r="F308" s="219" t="s">
        <v>559</v>
      </c>
      <c r="G308" s="40"/>
      <c r="H308" s="40"/>
      <c r="I308" s="220"/>
      <c r="J308" s="40"/>
      <c r="K308" s="40"/>
      <c r="L308" s="44"/>
      <c r="M308" s="221"/>
      <c r="N308" s="222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142</v>
      </c>
      <c r="AU308" s="17" t="s">
        <v>83</v>
      </c>
    </row>
    <row r="309" spans="1:47" s="2" customFormat="1" ht="12">
      <c r="A309" s="38"/>
      <c r="B309" s="39"/>
      <c r="C309" s="40"/>
      <c r="D309" s="223" t="s">
        <v>144</v>
      </c>
      <c r="E309" s="40"/>
      <c r="F309" s="224" t="s">
        <v>560</v>
      </c>
      <c r="G309" s="40"/>
      <c r="H309" s="40"/>
      <c r="I309" s="220"/>
      <c r="J309" s="40"/>
      <c r="K309" s="40"/>
      <c r="L309" s="44"/>
      <c r="M309" s="221"/>
      <c r="N309" s="222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144</v>
      </c>
      <c r="AU309" s="17" t="s">
        <v>83</v>
      </c>
    </row>
    <row r="310" spans="1:51" s="14" customFormat="1" ht="12">
      <c r="A310" s="14"/>
      <c r="B310" s="235"/>
      <c r="C310" s="236"/>
      <c r="D310" s="218" t="s">
        <v>146</v>
      </c>
      <c r="E310" s="236"/>
      <c r="F310" s="238" t="s">
        <v>808</v>
      </c>
      <c r="G310" s="236"/>
      <c r="H310" s="239">
        <v>1490.27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146</v>
      </c>
      <c r="AU310" s="245" t="s">
        <v>83</v>
      </c>
      <c r="AV310" s="14" t="s">
        <v>83</v>
      </c>
      <c r="AW310" s="14" t="s">
        <v>4</v>
      </c>
      <c r="AX310" s="14" t="s">
        <v>80</v>
      </c>
      <c r="AY310" s="245" t="s">
        <v>133</v>
      </c>
    </row>
    <row r="311" spans="1:65" s="2" customFormat="1" ht="37.8" customHeight="1">
      <c r="A311" s="38"/>
      <c r="B311" s="39"/>
      <c r="C311" s="205" t="s">
        <v>562</v>
      </c>
      <c r="D311" s="205" t="s">
        <v>136</v>
      </c>
      <c r="E311" s="206" t="s">
        <v>563</v>
      </c>
      <c r="F311" s="207" t="s">
        <v>564</v>
      </c>
      <c r="G311" s="208" t="s">
        <v>209</v>
      </c>
      <c r="H311" s="209">
        <v>10.238</v>
      </c>
      <c r="I311" s="210"/>
      <c r="J311" s="211">
        <f>ROUND(I311*H311,2)</f>
        <v>0</v>
      </c>
      <c r="K311" s="207" t="s">
        <v>139</v>
      </c>
      <c r="L311" s="44"/>
      <c r="M311" s="212" t="s">
        <v>19</v>
      </c>
      <c r="N311" s="213" t="s">
        <v>43</v>
      </c>
      <c r="O311" s="84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6" t="s">
        <v>140</v>
      </c>
      <c r="AT311" s="216" t="s">
        <v>136</v>
      </c>
      <c r="AU311" s="216" t="s">
        <v>83</v>
      </c>
      <c r="AY311" s="17" t="s">
        <v>133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7" t="s">
        <v>80</v>
      </c>
      <c r="BK311" s="217">
        <f>ROUND(I311*H311,2)</f>
        <v>0</v>
      </c>
      <c r="BL311" s="17" t="s">
        <v>140</v>
      </c>
      <c r="BM311" s="216" t="s">
        <v>565</v>
      </c>
    </row>
    <row r="312" spans="1:47" s="2" customFormat="1" ht="12">
      <c r="A312" s="38"/>
      <c r="B312" s="39"/>
      <c r="C312" s="40"/>
      <c r="D312" s="218" t="s">
        <v>142</v>
      </c>
      <c r="E312" s="40"/>
      <c r="F312" s="219" t="s">
        <v>566</v>
      </c>
      <c r="G312" s="40"/>
      <c r="H312" s="40"/>
      <c r="I312" s="220"/>
      <c r="J312" s="40"/>
      <c r="K312" s="40"/>
      <c r="L312" s="44"/>
      <c r="M312" s="221"/>
      <c r="N312" s="222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142</v>
      </c>
      <c r="AU312" s="17" t="s">
        <v>83</v>
      </c>
    </row>
    <row r="313" spans="1:47" s="2" customFormat="1" ht="12">
      <c r="A313" s="38"/>
      <c r="B313" s="39"/>
      <c r="C313" s="40"/>
      <c r="D313" s="223" t="s">
        <v>144</v>
      </c>
      <c r="E313" s="40"/>
      <c r="F313" s="224" t="s">
        <v>567</v>
      </c>
      <c r="G313" s="40"/>
      <c r="H313" s="40"/>
      <c r="I313" s="220"/>
      <c r="J313" s="40"/>
      <c r="K313" s="40"/>
      <c r="L313" s="44"/>
      <c r="M313" s="221"/>
      <c r="N313" s="222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144</v>
      </c>
      <c r="AU313" s="17" t="s">
        <v>83</v>
      </c>
    </row>
    <row r="314" spans="1:51" s="14" customFormat="1" ht="12">
      <c r="A314" s="14"/>
      <c r="B314" s="235"/>
      <c r="C314" s="236"/>
      <c r="D314" s="218" t="s">
        <v>146</v>
      </c>
      <c r="E314" s="237" t="s">
        <v>19</v>
      </c>
      <c r="F314" s="238" t="s">
        <v>809</v>
      </c>
      <c r="G314" s="236"/>
      <c r="H314" s="239">
        <v>10.238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146</v>
      </c>
      <c r="AU314" s="245" t="s">
        <v>83</v>
      </c>
      <c r="AV314" s="14" t="s">
        <v>83</v>
      </c>
      <c r="AW314" s="14" t="s">
        <v>35</v>
      </c>
      <c r="AX314" s="14" t="s">
        <v>72</v>
      </c>
      <c r="AY314" s="245" t="s">
        <v>133</v>
      </c>
    </row>
    <row r="315" spans="1:65" s="2" customFormat="1" ht="33" customHeight="1">
      <c r="A315" s="38"/>
      <c r="B315" s="39"/>
      <c r="C315" s="205" t="s">
        <v>569</v>
      </c>
      <c r="D315" s="205" t="s">
        <v>136</v>
      </c>
      <c r="E315" s="206" t="s">
        <v>570</v>
      </c>
      <c r="F315" s="207" t="s">
        <v>571</v>
      </c>
      <c r="G315" s="208" t="s">
        <v>209</v>
      </c>
      <c r="H315" s="209">
        <v>263.526</v>
      </c>
      <c r="I315" s="210"/>
      <c r="J315" s="211">
        <f>ROUND(I315*H315,2)</f>
        <v>0</v>
      </c>
      <c r="K315" s="207" t="s">
        <v>139</v>
      </c>
      <c r="L315" s="44"/>
      <c r="M315" s="212" t="s">
        <v>19</v>
      </c>
      <c r="N315" s="213" t="s">
        <v>43</v>
      </c>
      <c r="O315" s="84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6" t="s">
        <v>140</v>
      </c>
      <c r="AT315" s="216" t="s">
        <v>136</v>
      </c>
      <c r="AU315" s="216" t="s">
        <v>83</v>
      </c>
      <c r="AY315" s="17" t="s">
        <v>133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80</v>
      </c>
      <c r="BK315" s="217">
        <f>ROUND(I315*H315,2)</f>
        <v>0</v>
      </c>
      <c r="BL315" s="17" t="s">
        <v>140</v>
      </c>
      <c r="BM315" s="216" t="s">
        <v>572</v>
      </c>
    </row>
    <row r="316" spans="1:47" s="2" customFormat="1" ht="12">
      <c r="A316" s="38"/>
      <c r="B316" s="39"/>
      <c r="C316" s="40"/>
      <c r="D316" s="218" t="s">
        <v>142</v>
      </c>
      <c r="E316" s="40"/>
      <c r="F316" s="219" t="s">
        <v>573</v>
      </c>
      <c r="G316" s="40"/>
      <c r="H316" s="40"/>
      <c r="I316" s="220"/>
      <c r="J316" s="40"/>
      <c r="K316" s="40"/>
      <c r="L316" s="44"/>
      <c r="M316" s="221"/>
      <c r="N316" s="222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142</v>
      </c>
      <c r="AU316" s="17" t="s">
        <v>83</v>
      </c>
    </row>
    <row r="317" spans="1:47" s="2" customFormat="1" ht="12">
      <c r="A317" s="38"/>
      <c r="B317" s="39"/>
      <c r="C317" s="40"/>
      <c r="D317" s="223" t="s">
        <v>144</v>
      </c>
      <c r="E317" s="40"/>
      <c r="F317" s="224" t="s">
        <v>574</v>
      </c>
      <c r="G317" s="40"/>
      <c r="H317" s="40"/>
      <c r="I317" s="220"/>
      <c r="J317" s="40"/>
      <c r="K317" s="40"/>
      <c r="L317" s="44"/>
      <c r="M317" s="221"/>
      <c r="N317" s="222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144</v>
      </c>
      <c r="AU317" s="17" t="s">
        <v>83</v>
      </c>
    </row>
    <row r="318" spans="1:51" s="14" customFormat="1" ht="12">
      <c r="A318" s="14"/>
      <c r="B318" s="235"/>
      <c r="C318" s="236"/>
      <c r="D318" s="218" t="s">
        <v>146</v>
      </c>
      <c r="E318" s="237" t="s">
        <v>19</v>
      </c>
      <c r="F318" s="238" t="s">
        <v>810</v>
      </c>
      <c r="G318" s="236"/>
      <c r="H318" s="239">
        <v>263.526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146</v>
      </c>
      <c r="AU318" s="245" t="s">
        <v>83</v>
      </c>
      <c r="AV318" s="14" t="s">
        <v>83</v>
      </c>
      <c r="AW318" s="14" t="s">
        <v>35</v>
      </c>
      <c r="AX318" s="14" t="s">
        <v>80</v>
      </c>
      <c r="AY318" s="245" t="s">
        <v>133</v>
      </c>
    </row>
    <row r="319" spans="1:65" s="2" customFormat="1" ht="44.25" customHeight="1">
      <c r="A319" s="38"/>
      <c r="B319" s="39"/>
      <c r="C319" s="205" t="s">
        <v>576</v>
      </c>
      <c r="D319" s="205" t="s">
        <v>136</v>
      </c>
      <c r="E319" s="206" t="s">
        <v>577</v>
      </c>
      <c r="F319" s="207" t="s">
        <v>578</v>
      </c>
      <c r="G319" s="208" t="s">
        <v>209</v>
      </c>
      <c r="H319" s="209">
        <v>2.055</v>
      </c>
      <c r="I319" s="210"/>
      <c r="J319" s="211">
        <f>ROUND(I319*H319,2)</f>
        <v>0</v>
      </c>
      <c r="K319" s="207" t="s">
        <v>139</v>
      </c>
      <c r="L319" s="44"/>
      <c r="M319" s="212" t="s">
        <v>19</v>
      </c>
      <c r="N319" s="213" t="s">
        <v>43</v>
      </c>
      <c r="O319" s="84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6" t="s">
        <v>140</v>
      </c>
      <c r="AT319" s="216" t="s">
        <v>136</v>
      </c>
      <c r="AU319" s="216" t="s">
        <v>83</v>
      </c>
      <c r="AY319" s="17" t="s">
        <v>133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7" t="s">
        <v>80</v>
      </c>
      <c r="BK319" s="217">
        <f>ROUND(I319*H319,2)</f>
        <v>0</v>
      </c>
      <c r="BL319" s="17" t="s">
        <v>140</v>
      </c>
      <c r="BM319" s="216" t="s">
        <v>579</v>
      </c>
    </row>
    <row r="320" spans="1:47" s="2" customFormat="1" ht="12">
      <c r="A320" s="38"/>
      <c r="B320" s="39"/>
      <c r="C320" s="40"/>
      <c r="D320" s="218" t="s">
        <v>142</v>
      </c>
      <c r="E320" s="40"/>
      <c r="F320" s="219" t="s">
        <v>580</v>
      </c>
      <c r="G320" s="40"/>
      <c r="H320" s="40"/>
      <c r="I320" s="220"/>
      <c r="J320" s="40"/>
      <c r="K320" s="40"/>
      <c r="L320" s="44"/>
      <c r="M320" s="221"/>
      <c r="N320" s="222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142</v>
      </c>
      <c r="AU320" s="17" t="s">
        <v>83</v>
      </c>
    </row>
    <row r="321" spans="1:47" s="2" customFormat="1" ht="12">
      <c r="A321" s="38"/>
      <c r="B321" s="39"/>
      <c r="C321" s="40"/>
      <c r="D321" s="223" t="s">
        <v>144</v>
      </c>
      <c r="E321" s="40"/>
      <c r="F321" s="224" t="s">
        <v>581</v>
      </c>
      <c r="G321" s="40"/>
      <c r="H321" s="40"/>
      <c r="I321" s="220"/>
      <c r="J321" s="40"/>
      <c r="K321" s="40"/>
      <c r="L321" s="44"/>
      <c r="M321" s="221"/>
      <c r="N321" s="222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144</v>
      </c>
      <c r="AU321" s="17" t="s">
        <v>83</v>
      </c>
    </row>
    <row r="322" spans="1:51" s="14" customFormat="1" ht="12">
      <c r="A322" s="14"/>
      <c r="B322" s="235"/>
      <c r="C322" s="236"/>
      <c r="D322" s="218" t="s">
        <v>146</v>
      </c>
      <c r="E322" s="237" t="s">
        <v>19</v>
      </c>
      <c r="F322" s="238" t="s">
        <v>811</v>
      </c>
      <c r="G322" s="236"/>
      <c r="H322" s="239">
        <v>2.05499999999995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146</v>
      </c>
      <c r="AU322" s="245" t="s">
        <v>83</v>
      </c>
      <c r="AV322" s="14" t="s">
        <v>83</v>
      </c>
      <c r="AW322" s="14" t="s">
        <v>35</v>
      </c>
      <c r="AX322" s="14" t="s">
        <v>72</v>
      </c>
      <c r="AY322" s="245" t="s">
        <v>133</v>
      </c>
    </row>
    <row r="323" spans="1:65" s="2" customFormat="1" ht="44.25" customHeight="1">
      <c r="A323" s="38"/>
      <c r="B323" s="39"/>
      <c r="C323" s="205" t="s">
        <v>583</v>
      </c>
      <c r="D323" s="205" t="s">
        <v>136</v>
      </c>
      <c r="E323" s="206" t="s">
        <v>584</v>
      </c>
      <c r="F323" s="207" t="s">
        <v>211</v>
      </c>
      <c r="G323" s="208" t="s">
        <v>209</v>
      </c>
      <c r="H323" s="209">
        <v>22.235</v>
      </c>
      <c r="I323" s="210"/>
      <c r="J323" s="211">
        <f>ROUND(I323*H323,2)</f>
        <v>0</v>
      </c>
      <c r="K323" s="207" t="s">
        <v>139</v>
      </c>
      <c r="L323" s="44"/>
      <c r="M323" s="212" t="s">
        <v>19</v>
      </c>
      <c r="N323" s="213" t="s">
        <v>43</v>
      </c>
      <c r="O323" s="84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6" t="s">
        <v>140</v>
      </c>
      <c r="AT323" s="216" t="s">
        <v>136</v>
      </c>
      <c r="AU323" s="216" t="s">
        <v>83</v>
      </c>
      <c r="AY323" s="17" t="s">
        <v>133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7" t="s">
        <v>80</v>
      </c>
      <c r="BK323" s="217">
        <f>ROUND(I323*H323,2)</f>
        <v>0</v>
      </c>
      <c r="BL323" s="17" t="s">
        <v>140</v>
      </c>
      <c r="BM323" s="216" t="s">
        <v>585</v>
      </c>
    </row>
    <row r="324" spans="1:47" s="2" customFormat="1" ht="12">
      <c r="A324" s="38"/>
      <c r="B324" s="39"/>
      <c r="C324" s="40"/>
      <c r="D324" s="218" t="s">
        <v>142</v>
      </c>
      <c r="E324" s="40"/>
      <c r="F324" s="219" t="s">
        <v>211</v>
      </c>
      <c r="G324" s="40"/>
      <c r="H324" s="40"/>
      <c r="I324" s="220"/>
      <c r="J324" s="40"/>
      <c r="K324" s="40"/>
      <c r="L324" s="44"/>
      <c r="M324" s="221"/>
      <c r="N324" s="222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142</v>
      </c>
      <c r="AU324" s="17" t="s">
        <v>83</v>
      </c>
    </row>
    <row r="325" spans="1:47" s="2" customFormat="1" ht="12">
      <c r="A325" s="38"/>
      <c r="B325" s="39"/>
      <c r="C325" s="40"/>
      <c r="D325" s="223" t="s">
        <v>144</v>
      </c>
      <c r="E325" s="40"/>
      <c r="F325" s="224" t="s">
        <v>586</v>
      </c>
      <c r="G325" s="40"/>
      <c r="H325" s="40"/>
      <c r="I325" s="220"/>
      <c r="J325" s="40"/>
      <c r="K325" s="40"/>
      <c r="L325" s="44"/>
      <c r="M325" s="221"/>
      <c r="N325" s="222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144</v>
      </c>
      <c r="AU325" s="17" t="s">
        <v>83</v>
      </c>
    </row>
    <row r="326" spans="1:51" s="14" customFormat="1" ht="12">
      <c r="A326" s="14"/>
      <c r="B326" s="235"/>
      <c r="C326" s="236"/>
      <c r="D326" s="218" t="s">
        <v>146</v>
      </c>
      <c r="E326" s="237" t="s">
        <v>19</v>
      </c>
      <c r="F326" s="238" t="s">
        <v>812</v>
      </c>
      <c r="G326" s="236"/>
      <c r="H326" s="239">
        <v>22.235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146</v>
      </c>
      <c r="AU326" s="245" t="s">
        <v>83</v>
      </c>
      <c r="AV326" s="14" t="s">
        <v>83</v>
      </c>
      <c r="AW326" s="14" t="s">
        <v>35</v>
      </c>
      <c r="AX326" s="14" t="s">
        <v>72</v>
      </c>
      <c r="AY326" s="245" t="s">
        <v>133</v>
      </c>
    </row>
    <row r="327" spans="1:63" s="12" customFormat="1" ht="22.8" customHeight="1">
      <c r="A327" s="12"/>
      <c r="B327" s="189"/>
      <c r="C327" s="190"/>
      <c r="D327" s="191" t="s">
        <v>71</v>
      </c>
      <c r="E327" s="203" t="s">
        <v>588</v>
      </c>
      <c r="F327" s="203" t="s">
        <v>589</v>
      </c>
      <c r="G327" s="190"/>
      <c r="H327" s="190"/>
      <c r="I327" s="193"/>
      <c r="J327" s="204">
        <f>BK327</f>
        <v>0</v>
      </c>
      <c r="K327" s="190"/>
      <c r="L327" s="195"/>
      <c r="M327" s="196"/>
      <c r="N327" s="197"/>
      <c r="O327" s="197"/>
      <c r="P327" s="198">
        <f>SUM(P328:P341)</f>
        <v>0</v>
      </c>
      <c r="Q327" s="197"/>
      <c r="R327" s="198">
        <f>SUM(R328:R341)</f>
        <v>0</v>
      </c>
      <c r="S327" s="197"/>
      <c r="T327" s="199">
        <f>SUM(T328:T341)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0" t="s">
        <v>80</v>
      </c>
      <c r="AT327" s="201" t="s">
        <v>71</v>
      </c>
      <c r="AU327" s="201" t="s">
        <v>80</v>
      </c>
      <c r="AY327" s="200" t="s">
        <v>133</v>
      </c>
      <c r="BK327" s="202">
        <f>SUM(BK328:BK341)</f>
        <v>0</v>
      </c>
    </row>
    <row r="328" spans="1:65" s="2" customFormat="1" ht="16.5" customHeight="1">
      <c r="A328" s="38"/>
      <c r="B328" s="39"/>
      <c r="C328" s="205" t="s">
        <v>590</v>
      </c>
      <c r="D328" s="205" t="s">
        <v>136</v>
      </c>
      <c r="E328" s="206" t="s">
        <v>591</v>
      </c>
      <c r="F328" s="207" t="s">
        <v>592</v>
      </c>
      <c r="G328" s="208" t="s">
        <v>209</v>
      </c>
      <c r="H328" s="209">
        <v>55.649</v>
      </c>
      <c r="I328" s="210"/>
      <c r="J328" s="211">
        <f>ROUND(I328*H328,2)</f>
        <v>0</v>
      </c>
      <c r="K328" s="207" t="s">
        <v>139</v>
      </c>
      <c r="L328" s="44"/>
      <c r="M328" s="212" t="s">
        <v>19</v>
      </c>
      <c r="N328" s="213" t="s">
        <v>43</v>
      </c>
      <c r="O328" s="84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6" t="s">
        <v>140</v>
      </c>
      <c r="AT328" s="216" t="s">
        <v>136</v>
      </c>
      <c r="AU328" s="216" t="s">
        <v>83</v>
      </c>
      <c r="AY328" s="17" t="s">
        <v>133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7" t="s">
        <v>80</v>
      </c>
      <c r="BK328" s="217">
        <f>ROUND(I328*H328,2)</f>
        <v>0</v>
      </c>
      <c r="BL328" s="17" t="s">
        <v>140</v>
      </c>
      <c r="BM328" s="216" t="s">
        <v>593</v>
      </c>
    </row>
    <row r="329" spans="1:47" s="2" customFormat="1" ht="12">
      <c r="A329" s="38"/>
      <c r="B329" s="39"/>
      <c r="C329" s="40"/>
      <c r="D329" s="218" t="s">
        <v>142</v>
      </c>
      <c r="E329" s="40"/>
      <c r="F329" s="219" t="s">
        <v>594</v>
      </c>
      <c r="G329" s="40"/>
      <c r="H329" s="40"/>
      <c r="I329" s="220"/>
      <c r="J329" s="40"/>
      <c r="K329" s="40"/>
      <c r="L329" s="44"/>
      <c r="M329" s="221"/>
      <c r="N329" s="222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142</v>
      </c>
      <c r="AU329" s="17" t="s">
        <v>83</v>
      </c>
    </row>
    <row r="330" spans="1:47" s="2" customFormat="1" ht="12">
      <c r="A330" s="38"/>
      <c r="B330" s="39"/>
      <c r="C330" s="40"/>
      <c r="D330" s="223" t="s">
        <v>144</v>
      </c>
      <c r="E330" s="40"/>
      <c r="F330" s="224" t="s">
        <v>595</v>
      </c>
      <c r="G330" s="40"/>
      <c r="H330" s="40"/>
      <c r="I330" s="220"/>
      <c r="J330" s="40"/>
      <c r="K330" s="40"/>
      <c r="L330" s="44"/>
      <c r="M330" s="221"/>
      <c r="N330" s="222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144</v>
      </c>
      <c r="AU330" s="17" t="s">
        <v>83</v>
      </c>
    </row>
    <row r="331" spans="1:51" s="14" customFormat="1" ht="12">
      <c r="A331" s="14"/>
      <c r="B331" s="235"/>
      <c r="C331" s="236"/>
      <c r="D331" s="218" t="s">
        <v>146</v>
      </c>
      <c r="E331" s="237" t="s">
        <v>19</v>
      </c>
      <c r="F331" s="238" t="s">
        <v>813</v>
      </c>
      <c r="G331" s="236"/>
      <c r="H331" s="239">
        <v>55.649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146</v>
      </c>
      <c r="AU331" s="245" t="s">
        <v>83</v>
      </c>
      <c r="AV331" s="14" t="s">
        <v>83</v>
      </c>
      <c r="AW331" s="14" t="s">
        <v>35</v>
      </c>
      <c r="AX331" s="14" t="s">
        <v>72</v>
      </c>
      <c r="AY331" s="245" t="s">
        <v>133</v>
      </c>
    </row>
    <row r="332" spans="1:65" s="2" customFormat="1" ht="24.15" customHeight="1">
      <c r="A332" s="38"/>
      <c r="B332" s="39"/>
      <c r="C332" s="205" t="s">
        <v>597</v>
      </c>
      <c r="D332" s="205" t="s">
        <v>136</v>
      </c>
      <c r="E332" s="206" t="s">
        <v>598</v>
      </c>
      <c r="F332" s="207" t="s">
        <v>599</v>
      </c>
      <c r="G332" s="208" t="s">
        <v>209</v>
      </c>
      <c r="H332" s="209">
        <v>314.937</v>
      </c>
      <c r="I332" s="210"/>
      <c r="J332" s="211">
        <f>ROUND(I332*H332,2)</f>
        <v>0</v>
      </c>
      <c r="K332" s="207" t="s">
        <v>139</v>
      </c>
      <c r="L332" s="44"/>
      <c r="M332" s="212" t="s">
        <v>19</v>
      </c>
      <c r="N332" s="213" t="s">
        <v>43</v>
      </c>
      <c r="O332" s="84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16" t="s">
        <v>140</v>
      </c>
      <c r="AT332" s="216" t="s">
        <v>136</v>
      </c>
      <c r="AU332" s="216" t="s">
        <v>83</v>
      </c>
      <c r="AY332" s="17" t="s">
        <v>133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7" t="s">
        <v>80</v>
      </c>
      <c r="BK332" s="217">
        <f>ROUND(I332*H332,2)</f>
        <v>0</v>
      </c>
      <c r="BL332" s="17" t="s">
        <v>140</v>
      </c>
      <c r="BM332" s="216" t="s">
        <v>600</v>
      </c>
    </row>
    <row r="333" spans="1:47" s="2" customFormat="1" ht="12">
      <c r="A333" s="38"/>
      <c r="B333" s="39"/>
      <c r="C333" s="40"/>
      <c r="D333" s="218" t="s">
        <v>142</v>
      </c>
      <c r="E333" s="40"/>
      <c r="F333" s="219" t="s">
        <v>601</v>
      </c>
      <c r="G333" s="40"/>
      <c r="H333" s="40"/>
      <c r="I333" s="220"/>
      <c r="J333" s="40"/>
      <c r="K333" s="40"/>
      <c r="L333" s="44"/>
      <c r="M333" s="221"/>
      <c r="N333" s="222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142</v>
      </c>
      <c r="AU333" s="17" t="s">
        <v>83</v>
      </c>
    </row>
    <row r="334" spans="1:47" s="2" customFormat="1" ht="12">
      <c r="A334" s="38"/>
      <c r="B334" s="39"/>
      <c r="C334" s="40"/>
      <c r="D334" s="223" t="s">
        <v>144</v>
      </c>
      <c r="E334" s="40"/>
      <c r="F334" s="224" t="s">
        <v>602</v>
      </c>
      <c r="G334" s="40"/>
      <c r="H334" s="40"/>
      <c r="I334" s="220"/>
      <c r="J334" s="40"/>
      <c r="K334" s="40"/>
      <c r="L334" s="44"/>
      <c r="M334" s="221"/>
      <c r="N334" s="222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144</v>
      </c>
      <c r="AU334" s="17" t="s">
        <v>83</v>
      </c>
    </row>
    <row r="335" spans="1:47" s="2" customFormat="1" ht="12">
      <c r="A335" s="38"/>
      <c r="B335" s="39"/>
      <c r="C335" s="40"/>
      <c r="D335" s="218" t="s">
        <v>263</v>
      </c>
      <c r="E335" s="40"/>
      <c r="F335" s="246" t="s">
        <v>603</v>
      </c>
      <c r="G335" s="40"/>
      <c r="H335" s="40"/>
      <c r="I335" s="220"/>
      <c r="J335" s="40"/>
      <c r="K335" s="40"/>
      <c r="L335" s="44"/>
      <c r="M335" s="221"/>
      <c r="N335" s="222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263</v>
      </c>
      <c r="AU335" s="17" t="s">
        <v>83</v>
      </c>
    </row>
    <row r="336" spans="1:51" s="14" customFormat="1" ht="12">
      <c r="A336" s="14"/>
      <c r="B336" s="235"/>
      <c r="C336" s="236"/>
      <c r="D336" s="218" t="s">
        <v>146</v>
      </c>
      <c r="E336" s="237" t="s">
        <v>19</v>
      </c>
      <c r="F336" s="238" t="s">
        <v>814</v>
      </c>
      <c r="G336" s="236"/>
      <c r="H336" s="239">
        <v>282.959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146</v>
      </c>
      <c r="AU336" s="245" t="s">
        <v>83</v>
      </c>
      <c r="AV336" s="14" t="s">
        <v>83</v>
      </c>
      <c r="AW336" s="14" t="s">
        <v>35</v>
      </c>
      <c r="AX336" s="14" t="s">
        <v>72</v>
      </c>
      <c r="AY336" s="245" t="s">
        <v>133</v>
      </c>
    </row>
    <row r="337" spans="1:51" s="14" customFormat="1" ht="12">
      <c r="A337" s="14"/>
      <c r="B337" s="235"/>
      <c r="C337" s="236"/>
      <c r="D337" s="218" t="s">
        <v>146</v>
      </c>
      <c r="E337" s="237" t="s">
        <v>19</v>
      </c>
      <c r="F337" s="238" t="s">
        <v>815</v>
      </c>
      <c r="G337" s="236"/>
      <c r="H337" s="239">
        <v>31.978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146</v>
      </c>
      <c r="AU337" s="245" t="s">
        <v>83</v>
      </c>
      <c r="AV337" s="14" t="s">
        <v>83</v>
      </c>
      <c r="AW337" s="14" t="s">
        <v>35</v>
      </c>
      <c r="AX337" s="14" t="s">
        <v>72</v>
      </c>
      <c r="AY337" s="245" t="s">
        <v>133</v>
      </c>
    </row>
    <row r="338" spans="1:65" s="2" customFormat="1" ht="24.15" customHeight="1">
      <c r="A338" s="38"/>
      <c r="B338" s="39"/>
      <c r="C338" s="205" t="s">
        <v>605</v>
      </c>
      <c r="D338" s="205" t="s">
        <v>136</v>
      </c>
      <c r="E338" s="206" t="s">
        <v>606</v>
      </c>
      <c r="F338" s="207" t="s">
        <v>607</v>
      </c>
      <c r="G338" s="208" t="s">
        <v>209</v>
      </c>
      <c r="H338" s="209">
        <v>227.31</v>
      </c>
      <c r="I338" s="210"/>
      <c r="J338" s="211">
        <f>ROUND(I338*H338,2)</f>
        <v>0</v>
      </c>
      <c r="K338" s="207" t="s">
        <v>139</v>
      </c>
      <c r="L338" s="44"/>
      <c r="M338" s="212" t="s">
        <v>19</v>
      </c>
      <c r="N338" s="213" t="s">
        <v>43</v>
      </c>
      <c r="O338" s="84"/>
      <c r="P338" s="214">
        <f>O338*H338</f>
        <v>0</v>
      </c>
      <c r="Q338" s="214">
        <v>0</v>
      </c>
      <c r="R338" s="214">
        <f>Q338*H338</f>
        <v>0</v>
      </c>
      <c r="S338" s="214">
        <v>0</v>
      </c>
      <c r="T338" s="21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16" t="s">
        <v>140</v>
      </c>
      <c r="AT338" s="216" t="s">
        <v>136</v>
      </c>
      <c r="AU338" s="216" t="s">
        <v>83</v>
      </c>
      <c r="AY338" s="17" t="s">
        <v>133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7" t="s">
        <v>80</v>
      </c>
      <c r="BK338" s="217">
        <f>ROUND(I338*H338,2)</f>
        <v>0</v>
      </c>
      <c r="BL338" s="17" t="s">
        <v>140</v>
      </c>
      <c r="BM338" s="216" t="s">
        <v>608</v>
      </c>
    </row>
    <row r="339" spans="1:47" s="2" customFormat="1" ht="12">
      <c r="A339" s="38"/>
      <c r="B339" s="39"/>
      <c r="C339" s="40"/>
      <c r="D339" s="218" t="s">
        <v>142</v>
      </c>
      <c r="E339" s="40"/>
      <c r="F339" s="219" t="s">
        <v>609</v>
      </c>
      <c r="G339" s="40"/>
      <c r="H339" s="40"/>
      <c r="I339" s="220"/>
      <c r="J339" s="40"/>
      <c r="K339" s="40"/>
      <c r="L339" s="44"/>
      <c r="M339" s="221"/>
      <c r="N339" s="222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142</v>
      </c>
      <c r="AU339" s="17" t="s">
        <v>83</v>
      </c>
    </row>
    <row r="340" spans="1:47" s="2" customFormat="1" ht="12">
      <c r="A340" s="38"/>
      <c r="B340" s="39"/>
      <c r="C340" s="40"/>
      <c r="D340" s="223" t="s">
        <v>144</v>
      </c>
      <c r="E340" s="40"/>
      <c r="F340" s="224" t="s">
        <v>610</v>
      </c>
      <c r="G340" s="40"/>
      <c r="H340" s="40"/>
      <c r="I340" s="220"/>
      <c r="J340" s="40"/>
      <c r="K340" s="40"/>
      <c r="L340" s="44"/>
      <c r="M340" s="221"/>
      <c r="N340" s="222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144</v>
      </c>
      <c r="AU340" s="17" t="s">
        <v>83</v>
      </c>
    </row>
    <row r="341" spans="1:51" s="14" customFormat="1" ht="12">
      <c r="A341" s="14"/>
      <c r="B341" s="235"/>
      <c r="C341" s="236"/>
      <c r="D341" s="218" t="s">
        <v>146</v>
      </c>
      <c r="E341" s="237" t="s">
        <v>19</v>
      </c>
      <c r="F341" s="238" t="s">
        <v>816</v>
      </c>
      <c r="G341" s="236"/>
      <c r="H341" s="239">
        <v>227.31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146</v>
      </c>
      <c r="AU341" s="245" t="s">
        <v>83</v>
      </c>
      <c r="AV341" s="14" t="s">
        <v>83</v>
      </c>
      <c r="AW341" s="14" t="s">
        <v>35</v>
      </c>
      <c r="AX341" s="14" t="s">
        <v>72</v>
      </c>
      <c r="AY341" s="245" t="s">
        <v>133</v>
      </c>
    </row>
    <row r="342" spans="1:63" s="12" customFormat="1" ht="25.9" customHeight="1">
      <c r="A342" s="12"/>
      <c r="B342" s="189"/>
      <c r="C342" s="190"/>
      <c r="D342" s="191" t="s">
        <v>71</v>
      </c>
      <c r="E342" s="192" t="s">
        <v>612</v>
      </c>
      <c r="F342" s="192" t="s">
        <v>612</v>
      </c>
      <c r="G342" s="190"/>
      <c r="H342" s="190"/>
      <c r="I342" s="193"/>
      <c r="J342" s="194">
        <f>BK342</f>
        <v>0</v>
      </c>
      <c r="K342" s="190"/>
      <c r="L342" s="195"/>
      <c r="M342" s="196"/>
      <c r="N342" s="197"/>
      <c r="O342" s="197"/>
      <c r="P342" s="198">
        <f>P343+P375+P387</f>
        <v>0</v>
      </c>
      <c r="Q342" s="197"/>
      <c r="R342" s="198">
        <f>R343+R375+R387</f>
        <v>15.055765317999999</v>
      </c>
      <c r="S342" s="197"/>
      <c r="T342" s="199">
        <f>T343+T375+T387</f>
        <v>1.2336000000000003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0" t="s">
        <v>83</v>
      </c>
      <c r="AT342" s="201" t="s">
        <v>71</v>
      </c>
      <c r="AU342" s="201" t="s">
        <v>72</v>
      </c>
      <c r="AY342" s="200" t="s">
        <v>133</v>
      </c>
      <c r="BK342" s="202">
        <f>BK343+BK375+BK387</f>
        <v>0</v>
      </c>
    </row>
    <row r="343" spans="1:63" s="12" customFormat="1" ht="22.8" customHeight="1">
      <c r="A343" s="12"/>
      <c r="B343" s="189"/>
      <c r="C343" s="190"/>
      <c r="D343" s="191" t="s">
        <v>71</v>
      </c>
      <c r="E343" s="203" t="s">
        <v>613</v>
      </c>
      <c r="F343" s="203" t="s">
        <v>614</v>
      </c>
      <c r="G343" s="190"/>
      <c r="H343" s="190"/>
      <c r="I343" s="193"/>
      <c r="J343" s="204">
        <f>BK343</f>
        <v>0</v>
      </c>
      <c r="K343" s="190"/>
      <c r="L343" s="195"/>
      <c r="M343" s="196"/>
      <c r="N343" s="197"/>
      <c r="O343" s="197"/>
      <c r="P343" s="198">
        <f>SUM(P344:P374)</f>
        <v>0</v>
      </c>
      <c r="Q343" s="197"/>
      <c r="R343" s="198">
        <f>SUM(R344:R374)</f>
        <v>1.9089512</v>
      </c>
      <c r="S343" s="197"/>
      <c r="T343" s="199">
        <f>SUM(T344:T374)</f>
        <v>1.2336000000000003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0" t="s">
        <v>83</v>
      </c>
      <c r="AT343" s="201" t="s">
        <v>71</v>
      </c>
      <c r="AU343" s="201" t="s">
        <v>80</v>
      </c>
      <c r="AY343" s="200" t="s">
        <v>133</v>
      </c>
      <c r="BK343" s="202">
        <f>SUM(BK344:BK374)</f>
        <v>0</v>
      </c>
    </row>
    <row r="344" spans="1:65" s="2" customFormat="1" ht="33" customHeight="1">
      <c r="A344" s="38"/>
      <c r="B344" s="39"/>
      <c r="C344" s="205" t="s">
        <v>615</v>
      </c>
      <c r="D344" s="205" t="s">
        <v>136</v>
      </c>
      <c r="E344" s="206" t="s">
        <v>616</v>
      </c>
      <c r="F344" s="207" t="s">
        <v>617</v>
      </c>
      <c r="G344" s="208" t="s">
        <v>427</v>
      </c>
      <c r="H344" s="209">
        <v>48</v>
      </c>
      <c r="I344" s="210"/>
      <c r="J344" s="211">
        <f>ROUND(I344*H344,2)</f>
        <v>0</v>
      </c>
      <c r="K344" s="207" t="s">
        <v>139</v>
      </c>
      <c r="L344" s="44"/>
      <c r="M344" s="212" t="s">
        <v>19</v>
      </c>
      <c r="N344" s="213" t="s">
        <v>43</v>
      </c>
      <c r="O344" s="84"/>
      <c r="P344" s="214">
        <f>O344*H344</f>
        <v>0</v>
      </c>
      <c r="Q344" s="214">
        <v>0</v>
      </c>
      <c r="R344" s="214">
        <f>Q344*H344</f>
        <v>0</v>
      </c>
      <c r="S344" s="214">
        <v>0.025</v>
      </c>
      <c r="T344" s="215">
        <f>S344*H344</f>
        <v>1.2000000000000002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16" t="s">
        <v>618</v>
      </c>
      <c r="AT344" s="216" t="s">
        <v>136</v>
      </c>
      <c r="AU344" s="216" t="s">
        <v>83</v>
      </c>
      <c r="AY344" s="17" t="s">
        <v>133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7" t="s">
        <v>80</v>
      </c>
      <c r="BK344" s="217">
        <f>ROUND(I344*H344,2)</f>
        <v>0</v>
      </c>
      <c r="BL344" s="17" t="s">
        <v>618</v>
      </c>
      <c r="BM344" s="216" t="s">
        <v>619</v>
      </c>
    </row>
    <row r="345" spans="1:47" s="2" customFormat="1" ht="12">
      <c r="A345" s="38"/>
      <c r="B345" s="39"/>
      <c r="C345" s="40"/>
      <c r="D345" s="218" t="s">
        <v>142</v>
      </c>
      <c r="E345" s="40"/>
      <c r="F345" s="219" t="s">
        <v>620</v>
      </c>
      <c r="G345" s="40"/>
      <c r="H345" s="40"/>
      <c r="I345" s="220"/>
      <c r="J345" s="40"/>
      <c r="K345" s="40"/>
      <c r="L345" s="44"/>
      <c r="M345" s="221"/>
      <c r="N345" s="222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142</v>
      </c>
      <c r="AU345" s="17" t="s">
        <v>83</v>
      </c>
    </row>
    <row r="346" spans="1:47" s="2" customFormat="1" ht="12">
      <c r="A346" s="38"/>
      <c r="B346" s="39"/>
      <c r="C346" s="40"/>
      <c r="D346" s="223" t="s">
        <v>144</v>
      </c>
      <c r="E346" s="40"/>
      <c r="F346" s="224" t="s">
        <v>621</v>
      </c>
      <c r="G346" s="40"/>
      <c r="H346" s="40"/>
      <c r="I346" s="220"/>
      <c r="J346" s="40"/>
      <c r="K346" s="40"/>
      <c r="L346" s="44"/>
      <c r="M346" s="221"/>
      <c r="N346" s="222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144</v>
      </c>
      <c r="AU346" s="17" t="s">
        <v>83</v>
      </c>
    </row>
    <row r="347" spans="1:47" s="2" customFormat="1" ht="12">
      <c r="A347" s="38"/>
      <c r="B347" s="39"/>
      <c r="C347" s="40"/>
      <c r="D347" s="218" t="s">
        <v>263</v>
      </c>
      <c r="E347" s="40"/>
      <c r="F347" s="246" t="s">
        <v>622</v>
      </c>
      <c r="G347" s="40"/>
      <c r="H347" s="40"/>
      <c r="I347" s="220"/>
      <c r="J347" s="40"/>
      <c r="K347" s="40"/>
      <c r="L347" s="44"/>
      <c r="M347" s="221"/>
      <c r="N347" s="222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263</v>
      </c>
      <c r="AU347" s="17" t="s">
        <v>83</v>
      </c>
    </row>
    <row r="348" spans="1:65" s="2" customFormat="1" ht="16.5" customHeight="1">
      <c r="A348" s="38"/>
      <c r="B348" s="39"/>
      <c r="C348" s="205" t="s">
        <v>624</v>
      </c>
      <c r="D348" s="205" t="s">
        <v>136</v>
      </c>
      <c r="E348" s="206" t="s">
        <v>625</v>
      </c>
      <c r="F348" s="207" t="s">
        <v>626</v>
      </c>
      <c r="G348" s="208" t="s">
        <v>92</v>
      </c>
      <c r="H348" s="209">
        <v>1.68</v>
      </c>
      <c r="I348" s="210"/>
      <c r="J348" s="211">
        <f>ROUND(I348*H348,2)</f>
        <v>0</v>
      </c>
      <c r="K348" s="207" t="s">
        <v>139</v>
      </c>
      <c r="L348" s="44"/>
      <c r="M348" s="212" t="s">
        <v>19</v>
      </c>
      <c r="N348" s="213" t="s">
        <v>43</v>
      </c>
      <c r="O348" s="84"/>
      <c r="P348" s="214">
        <f>O348*H348</f>
        <v>0</v>
      </c>
      <c r="Q348" s="214">
        <v>0</v>
      </c>
      <c r="R348" s="214">
        <f>Q348*H348</f>
        <v>0</v>
      </c>
      <c r="S348" s="214">
        <v>0.02</v>
      </c>
      <c r="T348" s="215">
        <f>S348*H348</f>
        <v>0.0336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6" t="s">
        <v>618</v>
      </c>
      <c r="AT348" s="216" t="s">
        <v>136</v>
      </c>
      <c r="AU348" s="216" t="s">
        <v>83</v>
      </c>
      <c r="AY348" s="17" t="s">
        <v>133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7" t="s">
        <v>80</v>
      </c>
      <c r="BK348" s="217">
        <f>ROUND(I348*H348,2)</f>
        <v>0</v>
      </c>
      <c r="BL348" s="17" t="s">
        <v>618</v>
      </c>
      <c r="BM348" s="216" t="s">
        <v>627</v>
      </c>
    </row>
    <row r="349" spans="1:47" s="2" customFormat="1" ht="12">
      <c r="A349" s="38"/>
      <c r="B349" s="39"/>
      <c r="C349" s="40"/>
      <c r="D349" s="218" t="s">
        <v>142</v>
      </c>
      <c r="E349" s="40"/>
      <c r="F349" s="219" t="s">
        <v>626</v>
      </c>
      <c r="G349" s="40"/>
      <c r="H349" s="40"/>
      <c r="I349" s="220"/>
      <c r="J349" s="40"/>
      <c r="K349" s="40"/>
      <c r="L349" s="44"/>
      <c r="M349" s="221"/>
      <c r="N349" s="222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142</v>
      </c>
      <c r="AU349" s="17" t="s">
        <v>83</v>
      </c>
    </row>
    <row r="350" spans="1:47" s="2" customFormat="1" ht="12">
      <c r="A350" s="38"/>
      <c r="B350" s="39"/>
      <c r="C350" s="40"/>
      <c r="D350" s="223" t="s">
        <v>144</v>
      </c>
      <c r="E350" s="40"/>
      <c r="F350" s="224" t="s">
        <v>628</v>
      </c>
      <c r="G350" s="40"/>
      <c r="H350" s="40"/>
      <c r="I350" s="220"/>
      <c r="J350" s="40"/>
      <c r="K350" s="40"/>
      <c r="L350" s="44"/>
      <c r="M350" s="221"/>
      <c r="N350" s="222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144</v>
      </c>
      <c r="AU350" s="17" t="s">
        <v>83</v>
      </c>
    </row>
    <row r="351" spans="1:51" s="14" customFormat="1" ht="12">
      <c r="A351" s="14"/>
      <c r="B351" s="235"/>
      <c r="C351" s="236"/>
      <c r="D351" s="218" t="s">
        <v>146</v>
      </c>
      <c r="E351" s="237" t="s">
        <v>19</v>
      </c>
      <c r="F351" s="238" t="s">
        <v>817</v>
      </c>
      <c r="G351" s="236"/>
      <c r="H351" s="239">
        <v>1.68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146</v>
      </c>
      <c r="AU351" s="245" t="s">
        <v>83</v>
      </c>
      <c r="AV351" s="14" t="s">
        <v>83</v>
      </c>
      <c r="AW351" s="14" t="s">
        <v>35</v>
      </c>
      <c r="AX351" s="14" t="s">
        <v>72</v>
      </c>
      <c r="AY351" s="245" t="s">
        <v>133</v>
      </c>
    </row>
    <row r="352" spans="1:65" s="2" customFormat="1" ht="16.5" customHeight="1">
      <c r="A352" s="38"/>
      <c r="B352" s="39"/>
      <c r="C352" s="205" t="s">
        <v>630</v>
      </c>
      <c r="D352" s="205" t="s">
        <v>136</v>
      </c>
      <c r="E352" s="206" t="s">
        <v>631</v>
      </c>
      <c r="F352" s="207" t="s">
        <v>632</v>
      </c>
      <c r="G352" s="208" t="s">
        <v>92</v>
      </c>
      <c r="H352" s="209">
        <v>1.68</v>
      </c>
      <c r="I352" s="210"/>
      <c r="J352" s="211">
        <f>ROUND(I352*H352,2)</f>
        <v>0</v>
      </c>
      <c r="K352" s="207" t="s">
        <v>139</v>
      </c>
      <c r="L352" s="44"/>
      <c r="M352" s="212" t="s">
        <v>19</v>
      </c>
      <c r="N352" s="213" t="s">
        <v>43</v>
      </c>
      <c r="O352" s="84"/>
      <c r="P352" s="214">
        <f>O352*H352</f>
        <v>0</v>
      </c>
      <c r="Q352" s="214">
        <v>9E-05</v>
      </c>
      <c r="R352" s="214">
        <f>Q352*H352</f>
        <v>0.00015120000000000002</v>
      </c>
      <c r="S352" s="214">
        <v>0</v>
      </c>
      <c r="T352" s="215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6" t="s">
        <v>618</v>
      </c>
      <c r="AT352" s="216" t="s">
        <v>136</v>
      </c>
      <c r="AU352" s="216" t="s">
        <v>83</v>
      </c>
      <c r="AY352" s="17" t="s">
        <v>133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80</v>
      </c>
      <c r="BK352" s="217">
        <f>ROUND(I352*H352,2)</f>
        <v>0</v>
      </c>
      <c r="BL352" s="17" t="s">
        <v>618</v>
      </c>
      <c r="BM352" s="216" t="s">
        <v>633</v>
      </c>
    </row>
    <row r="353" spans="1:47" s="2" customFormat="1" ht="12">
      <c r="A353" s="38"/>
      <c r="B353" s="39"/>
      <c r="C353" s="40"/>
      <c r="D353" s="218" t="s">
        <v>142</v>
      </c>
      <c r="E353" s="40"/>
      <c r="F353" s="219" t="s">
        <v>632</v>
      </c>
      <c r="G353" s="40"/>
      <c r="H353" s="40"/>
      <c r="I353" s="220"/>
      <c r="J353" s="40"/>
      <c r="K353" s="40"/>
      <c r="L353" s="44"/>
      <c r="M353" s="221"/>
      <c r="N353" s="222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142</v>
      </c>
      <c r="AU353" s="17" t="s">
        <v>83</v>
      </c>
    </row>
    <row r="354" spans="1:47" s="2" customFormat="1" ht="12">
      <c r="A354" s="38"/>
      <c r="B354" s="39"/>
      <c r="C354" s="40"/>
      <c r="D354" s="223" t="s">
        <v>144</v>
      </c>
      <c r="E354" s="40"/>
      <c r="F354" s="224" t="s">
        <v>634</v>
      </c>
      <c r="G354" s="40"/>
      <c r="H354" s="40"/>
      <c r="I354" s="220"/>
      <c r="J354" s="40"/>
      <c r="K354" s="40"/>
      <c r="L354" s="44"/>
      <c r="M354" s="221"/>
      <c r="N354" s="222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144</v>
      </c>
      <c r="AU354" s="17" t="s">
        <v>83</v>
      </c>
    </row>
    <row r="355" spans="1:51" s="14" customFormat="1" ht="12">
      <c r="A355" s="14"/>
      <c r="B355" s="235"/>
      <c r="C355" s="236"/>
      <c r="D355" s="218" t="s">
        <v>146</v>
      </c>
      <c r="E355" s="237" t="s">
        <v>19</v>
      </c>
      <c r="F355" s="238" t="s">
        <v>817</v>
      </c>
      <c r="G355" s="236"/>
      <c r="H355" s="239">
        <v>1.68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146</v>
      </c>
      <c r="AU355" s="245" t="s">
        <v>83</v>
      </c>
      <c r="AV355" s="14" t="s">
        <v>83</v>
      </c>
      <c r="AW355" s="14" t="s">
        <v>35</v>
      </c>
      <c r="AX355" s="14" t="s">
        <v>72</v>
      </c>
      <c r="AY355" s="245" t="s">
        <v>133</v>
      </c>
    </row>
    <row r="356" spans="1:65" s="2" customFormat="1" ht="24.15" customHeight="1">
      <c r="A356" s="38"/>
      <c r="B356" s="39"/>
      <c r="C356" s="205" t="s">
        <v>635</v>
      </c>
      <c r="D356" s="205" t="s">
        <v>136</v>
      </c>
      <c r="E356" s="206" t="s">
        <v>636</v>
      </c>
      <c r="F356" s="207" t="s">
        <v>637</v>
      </c>
      <c r="G356" s="208" t="s">
        <v>270</v>
      </c>
      <c r="H356" s="209">
        <v>46</v>
      </c>
      <c r="I356" s="210"/>
      <c r="J356" s="211">
        <f>ROUND(I356*H356,2)</f>
        <v>0</v>
      </c>
      <c r="K356" s="207" t="s">
        <v>139</v>
      </c>
      <c r="L356" s="44"/>
      <c r="M356" s="212" t="s">
        <v>19</v>
      </c>
      <c r="N356" s="213" t="s">
        <v>43</v>
      </c>
      <c r="O356" s="84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6" t="s">
        <v>140</v>
      </c>
      <c r="AT356" s="216" t="s">
        <v>136</v>
      </c>
      <c r="AU356" s="216" t="s">
        <v>83</v>
      </c>
      <c r="AY356" s="17" t="s">
        <v>133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7" t="s">
        <v>80</v>
      </c>
      <c r="BK356" s="217">
        <f>ROUND(I356*H356,2)</f>
        <v>0</v>
      </c>
      <c r="BL356" s="17" t="s">
        <v>140</v>
      </c>
      <c r="BM356" s="216" t="s">
        <v>638</v>
      </c>
    </row>
    <row r="357" spans="1:47" s="2" customFormat="1" ht="12">
      <c r="A357" s="38"/>
      <c r="B357" s="39"/>
      <c r="C357" s="40"/>
      <c r="D357" s="218" t="s">
        <v>142</v>
      </c>
      <c r="E357" s="40"/>
      <c r="F357" s="219" t="s">
        <v>639</v>
      </c>
      <c r="G357" s="40"/>
      <c r="H357" s="40"/>
      <c r="I357" s="220"/>
      <c r="J357" s="40"/>
      <c r="K357" s="40"/>
      <c r="L357" s="44"/>
      <c r="M357" s="221"/>
      <c r="N357" s="222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142</v>
      </c>
      <c r="AU357" s="17" t="s">
        <v>83</v>
      </c>
    </row>
    <row r="358" spans="1:47" s="2" customFormat="1" ht="12">
      <c r="A358" s="38"/>
      <c r="B358" s="39"/>
      <c r="C358" s="40"/>
      <c r="D358" s="223" t="s">
        <v>144</v>
      </c>
      <c r="E358" s="40"/>
      <c r="F358" s="224" t="s">
        <v>640</v>
      </c>
      <c r="G358" s="40"/>
      <c r="H358" s="40"/>
      <c r="I358" s="220"/>
      <c r="J358" s="40"/>
      <c r="K358" s="40"/>
      <c r="L358" s="44"/>
      <c r="M358" s="221"/>
      <c r="N358" s="222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144</v>
      </c>
      <c r="AU358" s="17" t="s">
        <v>83</v>
      </c>
    </row>
    <row r="359" spans="1:51" s="14" customFormat="1" ht="12">
      <c r="A359" s="14"/>
      <c r="B359" s="235"/>
      <c r="C359" s="236"/>
      <c r="D359" s="218" t="s">
        <v>146</v>
      </c>
      <c r="E359" s="237" t="s">
        <v>19</v>
      </c>
      <c r="F359" s="238" t="s">
        <v>818</v>
      </c>
      <c r="G359" s="236"/>
      <c r="H359" s="239">
        <v>46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146</v>
      </c>
      <c r="AU359" s="245" t="s">
        <v>83</v>
      </c>
      <c r="AV359" s="14" t="s">
        <v>83</v>
      </c>
      <c r="AW359" s="14" t="s">
        <v>35</v>
      </c>
      <c r="AX359" s="14" t="s">
        <v>72</v>
      </c>
      <c r="AY359" s="245" t="s">
        <v>133</v>
      </c>
    </row>
    <row r="360" spans="1:65" s="2" customFormat="1" ht="33" customHeight="1">
      <c r="A360" s="38"/>
      <c r="B360" s="39"/>
      <c r="C360" s="205" t="s">
        <v>642</v>
      </c>
      <c r="D360" s="205" t="s">
        <v>136</v>
      </c>
      <c r="E360" s="206" t="s">
        <v>643</v>
      </c>
      <c r="F360" s="207" t="s">
        <v>644</v>
      </c>
      <c r="G360" s="208" t="s">
        <v>270</v>
      </c>
      <c r="H360" s="209">
        <v>184</v>
      </c>
      <c r="I360" s="210"/>
      <c r="J360" s="211">
        <f>ROUND(I360*H360,2)</f>
        <v>0</v>
      </c>
      <c r="K360" s="207" t="s">
        <v>139</v>
      </c>
      <c r="L360" s="44"/>
      <c r="M360" s="212" t="s">
        <v>19</v>
      </c>
      <c r="N360" s="213" t="s">
        <v>43</v>
      </c>
      <c r="O360" s="84"/>
      <c r="P360" s="214">
        <f>O360*H360</f>
        <v>0</v>
      </c>
      <c r="Q360" s="214">
        <v>0.0002</v>
      </c>
      <c r="R360" s="214">
        <f>Q360*H360</f>
        <v>0.0368</v>
      </c>
      <c r="S360" s="214">
        <v>0</v>
      </c>
      <c r="T360" s="215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6" t="s">
        <v>140</v>
      </c>
      <c r="AT360" s="216" t="s">
        <v>136</v>
      </c>
      <c r="AU360" s="216" t="s">
        <v>83</v>
      </c>
      <c r="AY360" s="17" t="s">
        <v>133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7" t="s">
        <v>80</v>
      </c>
      <c r="BK360" s="217">
        <f>ROUND(I360*H360,2)</f>
        <v>0</v>
      </c>
      <c r="BL360" s="17" t="s">
        <v>140</v>
      </c>
      <c r="BM360" s="216" t="s">
        <v>645</v>
      </c>
    </row>
    <row r="361" spans="1:47" s="2" customFormat="1" ht="12">
      <c r="A361" s="38"/>
      <c r="B361" s="39"/>
      <c r="C361" s="40"/>
      <c r="D361" s="218" t="s">
        <v>142</v>
      </c>
      <c r="E361" s="40"/>
      <c r="F361" s="219" t="s">
        <v>646</v>
      </c>
      <c r="G361" s="40"/>
      <c r="H361" s="40"/>
      <c r="I361" s="220"/>
      <c r="J361" s="40"/>
      <c r="K361" s="40"/>
      <c r="L361" s="44"/>
      <c r="M361" s="221"/>
      <c r="N361" s="222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142</v>
      </c>
      <c r="AU361" s="17" t="s">
        <v>83</v>
      </c>
    </row>
    <row r="362" spans="1:47" s="2" customFormat="1" ht="12">
      <c r="A362" s="38"/>
      <c r="B362" s="39"/>
      <c r="C362" s="40"/>
      <c r="D362" s="223" t="s">
        <v>144</v>
      </c>
      <c r="E362" s="40"/>
      <c r="F362" s="224" t="s">
        <v>647</v>
      </c>
      <c r="G362" s="40"/>
      <c r="H362" s="40"/>
      <c r="I362" s="220"/>
      <c r="J362" s="40"/>
      <c r="K362" s="40"/>
      <c r="L362" s="44"/>
      <c r="M362" s="221"/>
      <c r="N362" s="222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144</v>
      </c>
      <c r="AU362" s="17" t="s">
        <v>83</v>
      </c>
    </row>
    <row r="363" spans="1:51" s="14" customFormat="1" ht="12">
      <c r="A363" s="14"/>
      <c r="B363" s="235"/>
      <c r="C363" s="236"/>
      <c r="D363" s="218" t="s">
        <v>146</v>
      </c>
      <c r="E363" s="237" t="s">
        <v>19</v>
      </c>
      <c r="F363" s="238" t="s">
        <v>819</v>
      </c>
      <c r="G363" s="236"/>
      <c r="H363" s="239">
        <v>184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146</v>
      </c>
      <c r="AU363" s="245" t="s">
        <v>83</v>
      </c>
      <c r="AV363" s="14" t="s">
        <v>83</v>
      </c>
      <c r="AW363" s="14" t="s">
        <v>35</v>
      </c>
      <c r="AX363" s="14" t="s">
        <v>72</v>
      </c>
      <c r="AY363" s="245" t="s">
        <v>133</v>
      </c>
    </row>
    <row r="364" spans="1:65" s="2" customFormat="1" ht="33" customHeight="1">
      <c r="A364" s="38"/>
      <c r="B364" s="39"/>
      <c r="C364" s="205" t="s">
        <v>649</v>
      </c>
      <c r="D364" s="205" t="s">
        <v>136</v>
      </c>
      <c r="E364" s="206" t="s">
        <v>650</v>
      </c>
      <c r="F364" s="207" t="s">
        <v>651</v>
      </c>
      <c r="G364" s="208" t="s">
        <v>427</v>
      </c>
      <c r="H364" s="209">
        <v>44</v>
      </c>
      <c r="I364" s="210"/>
      <c r="J364" s="211">
        <f>ROUND(I364*H364,2)</f>
        <v>0</v>
      </c>
      <c r="K364" s="207" t="s">
        <v>139</v>
      </c>
      <c r="L364" s="44"/>
      <c r="M364" s="212" t="s">
        <v>19</v>
      </c>
      <c r="N364" s="213" t="s">
        <v>43</v>
      </c>
      <c r="O364" s="84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16" t="s">
        <v>140</v>
      </c>
      <c r="AT364" s="216" t="s">
        <v>136</v>
      </c>
      <c r="AU364" s="216" t="s">
        <v>83</v>
      </c>
      <c r="AY364" s="17" t="s">
        <v>133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7" t="s">
        <v>80</v>
      </c>
      <c r="BK364" s="217">
        <f>ROUND(I364*H364,2)</f>
        <v>0</v>
      </c>
      <c r="BL364" s="17" t="s">
        <v>140</v>
      </c>
      <c r="BM364" s="216" t="s">
        <v>652</v>
      </c>
    </row>
    <row r="365" spans="1:47" s="2" customFormat="1" ht="12">
      <c r="A365" s="38"/>
      <c r="B365" s="39"/>
      <c r="C365" s="40"/>
      <c r="D365" s="218" t="s">
        <v>142</v>
      </c>
      <c r="E365" s="40"/>
      <c r="F365" s="219" t="s">
        <v>653</v>
      </c>
      <c r="G365" s="40"/>
      <c r="H365" s="40"/>
      <c r="I365" s="220"/>
      <c r="J365" s="40"/>
      <c r="K365" s="40"/>
      <c r="L365" s="44"/>
      <c r="M365" s="221"/>
      <c r="N365" s="222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142</v>
      </c>
      <c r="AU365" s="17" t="s">
        <v>83</v>
      </c>
    </row>
    <row r="366" spans="1:47" s="2" customFormat="1" ht="12">
      <c r="A366" s="38"/>
      <c r="B366" s="39"/>
      <c r="C366" s="40"/>
      <c r="D366" s="223" t="s">
        <v>144</v>
      </c>
      <c r="E366" s="40"/>
      <c r="F366" s="224" t="s">
        <v>654</v>
      </c>
      <c r="G366" s="40"/>
      <c r="H366" s="40"/>
      <c r="I366" s="220"/>
      <c r="J366" s="40"/>
      <c r="K366" s="40"/>
      <c r="L366" s="44"/>
      <c r="M366" s="221"/>
      <c r="N366" s="222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144</v>
      </c>
      <c r="AU366" s="17" t="s">
        <v>83</v>
      </c>
    </row>
    <row r="367" spans="1:65" s="2" customFormat="1" ht="33" customHeight="1">
      <c r="A367" s="38"/>
      <c r="B367" s="39"/>
      <c r="C367" s="205" t="s">
        <v>655</v>
      </c>
      <c r="D367" s="205" t="s">
        <v>136</v>
      </c>
      <c r="E367" s="206" t="s">
        <v>656</v>
      </c>
      <c r="F367" s="207" t="s">
        <v>658</v>
      </c>
      <c r="G367" s="208" t="s">
        <v>427</v>
      </c>
      <c r="H367" s="209">
        <v>48</v>
      </c>
      <c r="I367" s="210"/>
      <c r="J367" s="211">
        <f>ROUND(I367*H367,2)</f>
        <v>0</v>
      </c>
      <c r="K367" s="207" t="s">
        <v>19</v>
      </c>
      <c r="L367" s="44"/>
      <c r="M367" s="212" t="s">
        <v>19</v>
      </c>
      <c r="N367" s="213" t="s">
        <v>43</v>
      </c>
      <c r="O367" s="84"/>
      <c r="P367" s="214">
        <f>O367*H367</f>
        <v>0</v>
      </c>
      <c r="Q367" s="214">
        <v>0.039</v>
      </c>
      <c r="R367" s="214">
        <f>Q367*H367</f>
        <v>1.8719999999999999</v>
      </c>
      <c r="S367" s="214">
        <v>0</v>
      </c>
      <c r="T367" s="21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6" t="s">
        <v>140</v>
      </c>
      <c r="AT367" s="216" t="s">
        <v>136</v>
      </c>
      <c r="AU367" s="216" t="s">
        <v>83</v>
      </c>
      <c r="AY367" s="17" t="s">
        <v>133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7" t="s">
        <v>80</v>
      </c>
      <c r="BK367" s="217">
        <f>ROUND(I367*H367,2)</f>
        <v>0</v>
      </c>
      <c r="BL367" s="17" t="s">
        <v>140</v>
      </c>
      <c r="BM367" s="216" t="s">
        <v>657</v>
      </c>
    </row>
    <row r="368" spans="1:47" s="2" customFormat="1" ht="12">
      <c r="A368" s="38"/>
      <c r="B368" s="39"/>
      <c r="C368" s="40"/>
      <c r="D368" s="218" t="s">
        <v>142</v>
      </c>
      <c r="E368" s="40"/>
      <c r="F368" s="219" t="s">
        <v>658</v>
      </c>
      <c r="G368" s="40"/>
      <c r="H368" s="40"/>
      <c r="I368" s="220"/>
      <c r="J368" s="40"/>
      <c r="K368" s="40"/>
      <c r="L368" s="44"/>
      <c r="M368" s="221"/>
      <c r="N368" s="222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142</v>
      </c>
      <c r="AU368" s="17" t="s">
        <v>83</v>
      </c>
    </row>
    <row r="369" spans="1:65" s="2" customFormat="1" ht="24.15" customHeight="1">
      <c r="A369" s="38"/>
      <c r="B369" s="39"/>
      <c r="C369" s="205" t="s">
        <v>659</v>
      </c>
      <c r="D369" s="205" t="s">
        <v>136</v>
      </c>
      <c r="E369" s="206" t="s">
        <v>660</v>
      </c>
      <c r="F369" s="207" t="s">
        <v>661</v>
      </c>
      <c r="G369" s="208" t="s">
        <v>209</v>
      </c>
      <c r="H369" s="209">
        <v>1.909</v>
      </c>
      <c r="I369" s="210"/>
      <c r="J369" s="211">
        <f>ROUND(I369*H369,2)</f>
        <v>0</v>
      </c>
      <c r="K369" s="207" t="s">
        <v>139</v>
      </c>
      <c r="L369" s="44"/>
      <c r="M369" s="212" t="s">
        <v>19</v>
      </c>
      <c r="N369" s="213" t="s">
        <v>43</v>
      </c>
      <c r="O369" s="84"/>
      <c r="P369" s="214">
        <f>O369*H369</f>
        <v>0</v>
      </c>
      <c r="Q369" s="214">
        <v>0</v>
      </c>
      <c r="R369" s="214">
        <f>Q369*H369</f>
        <v>0</v>
      </c>
      <c r="S369" s="214">
        <v>0</v>
      </c>
      <c r="T369" s="215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16" t="s">
        <v>618</v>
      </c>
      <c r="AT369" s="216" t="s">
        <v>136</v>
      </c>
      <c r="AU369" s="216" t="s">
        <v>83</v>
      </c>
      <c r="AY369" s="17" t="s">
        <v>133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7" t="s">
        <v>80</v>
      </c>
      <c r="BK369" s="217">
        <f>ROUND(I369*H369,2)</f>
        <v>0</v>
      </c>
      <c r="BL369" s="17" t="s">
        <v>618</v>
      </c>
      <c r="BM369" s="216" t="s">
        <v>662</v>
      </c>
    </row>
    <row r="370" spans="1:47" s="2" customFormat="1" ht="12">
      <c r="A370" s="38"/>
      <c r="B370" s="39"/>
      <c r="C370" s="40"/>
      <c r="D370" s="218" t="s">
        <v>142</v>
      </c>
      <c r="E370" s="40"/>
      <c r="F370" s="219" t="s">
        <v>663</v>
      </c>
      <c r="G370" s="40"/>
      <c r="H370" s="40"/>
      <c r="I370" s="220"/>
      <c r="J370" s="40"/>
      <c r="K370" s="40"/>
      <c r="L370" s="44"/>
      <c r="M370" s="221"/>
      <c r="N370" s="222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142</v>
      </c>
      <c r="AU370" s="17" t="s">
        <v>83</v>
      </c>
    </row>
    <row r="371" spans="1:47" s="2" customFormat="1" ht="12">
      <c r="A371" s="38"/>
      <c r="B371" s="39"/>
      <c r="C371" s="40"/>
      <c r="D371" s="223" t="s">
        <v>144</v>
      </c>
      <c r="E371" s="40"/>
      <c r="F371" s="224" t="s">
        <v>664</v>
      </c>
      <c r="G371" s="40"/>
      <c r="H371" s="40"/>
      <c r="I371" s="220"/>
      <c r="J371" s="40"/>
      <c r="K371" s="40"/>
      <c r="L371" s="44"/>
      <c r="M371" s="221"/>
      <c r="N371" s="222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144</v>
      </c>
      <c r="AU371" s="17" t="s">
        <v>83</v>
      </c>
    </row>
    <row r="372" spans="1:65" s="2" customFormat="1" ht="24.15" customHeight="1">
      <c r="A372" s="38"/>
      <c r="B372" s="39"/>
      <c r="C372" s="205" t="s">
        <v>665</v>
      </c>
      <c r="D372" s="205" t="s">
        <v>136</v>
      </c>
      <c r="E372" s="206" t="s">
        <v>666</v>
      </c>
      <c r="F372" s="207" t="s">
        <v>667</v>
      </c>
      <c r="G372" s="208" t="s">
        <v>209</v>
      </c>
      <c r="H372" s="209">
        <v>1.909</v>
      </c>
      <c r="I372" s="210"/>
      <c r="J372" s="211">
        <f>ROUND(I372*H372,2)</f>
        <v>0</v>
      </c>
      <c r="K372" s="207" t="s">
        <v>139</v>
      </c>
      <c r="L372" s="44"/>
      <c r="M372" s="212" t="s">
        <v>19</v>
      </c>
      <c r="N372" s="213" t="s">
        <v>43</v>
      </c>
      <c r="O372" s="84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16" t="s">
        <v>618</v>
      </c>
      <c r="AT372" s="216" t="s">
        <v>136</v>
      </c>
      <c r="AU372" s="216" t="s">
        <v>83</v>
      </c>
      <c r="AY372" s="17" t="s">
        <v>133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7" t="s">
        <v>80</v>
      </c>
      <c r="BK372" s="217">
        <f>ROUND(I372*H372,2)</f>
        <v>0</v>
      </c>
      <c r="BL372" s="17" t="s">
        <v>618</v>
      </c>
      <c r="BM372" s="216" t="s">
        <v>820</v>
      </c>
    </row>
    <row r="373" spans="1:47" s="2" customFormat="1" ht="12">
      <c r="A373" s="38"/>
      <c r="B373" s="39"/>
      <c r="C373" s="40"/>
      <c r="D373" s="218" t="s">
        <v>142</v>
      </c>
      <c r="E373" s="40"/>
      <c r="F373" s="219" t="s">
        <v>669</v>
      </c>
      <c r="G373" s="40"/>
      <c r="H373" s="40"/>
      <c r="I373" s="220"/>
      <c r="J373" s="40"/>
      <c r="K373" s="40"/>
      <c r="L373" s="44"/>
      <c r="M373" s="221"/>
      <c r="N373" s="222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142</v>
      </c>
      <c r="AU373" s="17" t="s">
        <v>83</v>
      </c>
    </row>
    <row r="374" spans="1:47" s="2" customFormat="1" ht="12">
      <c r="A374" s="38"/>
      <c r="B374" s="39"/>
      <c r="C374" s="40"/>
      <c r="D374" s="223" t="s">
        <v>144</v>
      </c>
      <c r="E374" s="40"/>
      <c r="F374" s="224" t="s">
        <v>670</v>
      </c>
      <c r="G374" s="40"/>
      <c r="H374" s="40"/>
      <c r="I374" s="220"/>
      <c r="J374" s="40"/>
      <c r="K374" s="40"/>
      <c r="L374" s="44"/>
      <c r="M374" s="221"/>
      <c r="N374" s="222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144</v>
      </c>
      <c r="AU374" s="17" t="s">
        <v>83</v>
      </c>
    </row>
    <row r="375" spans="1:63" s="12" customFormat="1" ht="22.8" customHeight="1">
      <c r="A375" s="12"/>
      <c r="B375" s="189"/>
      <c r="C375" s="190"/>
      <c r="D375" s="191" t="s">
        <v>71</v>
      </c>
      <c r="E375" s="203" t="s">
        <v>671</v>
      </c>
      <c r="F375" s="203" t="s">
        <v>672</v>
      </c>
      <c r="G375" s="190"/>
      <c r="H375" s="190"/>
      <c r="I375" s="193"/>
      <c r="J375" s="204">
        <f>BK375</f>
        <v>0</v>
      </c>
      <c r="K375" s="190"/>
      <c r="L375" s="195"/>
      <c r="M375" s="196"/>
      <c r="N375" s="197"/>
      <c r="O375" s="197"/>
      <c r="P375" s="198">
        <f>SUM(P376:P386)</f>
        <v>0</v>
      </c>
      <c r="Q375" s="197"/>
      <c r="R375" s="198">
        <f>SUM(R376:R386)</f>
        <v>0.016828350000000002</v>
      </c>
      <c r="S375" s="197"/>
      <c r="T375" s="199">
        <f>SUM(T376:T386)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0" t="s">
        <v>83</v>
      </c>
      <c r="AT375" s="201" t="s">
        <v>71</v>
      </c>
      <c r="AU375" s="201" t="s">
        <v>80</v>
      </c>
      <c r="AY375" s="200" t="s">
        <v>133</v>
      </c>
      <c r="BK375" s="202">
        <f>SUM(BK376:BK386)</f>
        <v>0</v>
      </c>
    </row>
    <row r="376" spans="1:65" s="2" customFormat="1" ht="24.15" customHeight="1">
      <c r="A376" s="38"/>
      <c r="B376" s="39"/>
      <c r="C376" s="205" t="s">
        <v>673</v>
      </c>
      <c r="D376" s="205" t="s">
        <v>136</v>
      </c>
      <c r="E376" s="206" t="s">
        <v>674</v>
      </c>
      <c r="F376" s="207" t="s">
        <v>675</v>
      </c>
      <c r="G376" s="208" t="s">
        <v>92</v>
      </c>
      <c r="H376" s="209">
        <v>3.36</v>
      </c>
      <c r="I376" s="210"/>
      <c r="J376" s="211">
        <f>ROUND(I376*H376,2)</f>
        <v>0</v>
      </c>
      <c r="K376" s="207" t="s">
        <v>139</v>
      </c>
      <c r="L376" s="44"/>
      <c r="M376" s="212" t="s">
        <v>19</v>
      </c>
      <c r="N376" s="213" t="s">
        <v>43</v>
      </c>
      <c r="O376" s="84"/>
      <c r="P376" s="214">
        <f>O376*H376</f>
        <v>0</v>
      </c>
      <c r="Q376" s="214">
        <v>7E-05</v>
      </c>
      <c r="R376" s="214">
        <f>Q376*H376</f>
        <v>0.00023519999999999997</v>
      </c>
      <c r="S376" s="214">
        <v>0</v>
      </c>
      <c r="T376" s="21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6" t="s">
        <v>618</v>
      </c>
      <c r="AT376" s="216" t="s">
        <v>136</v>
      </c>
      <c r="AU376" s="216" t="s">
        <v>83</v>
      </c>
      <c r="AY376" s="17" t="s">
        <v>133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7" t="s">
        <v>80</v>
      </c>
      <c r="BK376" s="217">
        <f>ROUND(I376*H376,2)</f>
        <v>0</v>
      </c>
      <c r="BL376" s="17" t="s">
        <v>618</v>
      </c>
      <c r="BM376" s="216" t="s">
        <v>676</v>
      </c>
    </row>
    <row r="377" spans="1:47" s="2" customFormat="1" ht="12">
      <c r="A377" s="38"/>
      <c r="B377" s="39"/>
      <c r="C377" s="40"/>
      <c r="D377" s="218" t="s">
        <v>142</v>
      </c>
      <c r="E377" s="40"/>
      <c r="F377" s="219" t="s">
        <v>677</v>
      </c>
      <c r="G377" s="40"/>
      <c r="H377" s="40"/>
      <c r="I377" s="220"/>
      <c r="J377" s="40"/>
      <c r="K377" s="40"/>
      <c r="L377" s="44"/>
      <c r="M377" s="221"/>
      <c r="N377" s="222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142</v>
      </c>
      <c r="AU377" s="17" t="s">
        <v>83</v>
      </c>
    </row>
    <row r="378" spans="1:47" s="2" customFormat="1" ht="12">
      <c r="A378" s="38"/>
      <c r="B378" s="39"/>
      <c r="C378" s="40"/>
      <c r="D378" s="223" t="s">
        <v>144</v>
      </c>
      <c r="E378" s="40"/>
      <c r="F378" s="224" t="s">
        <v>678</v>
      </c>
      <c r="G378" s="40"/>
      <c r="H378" s="40"/>
      <c r="I378" s="220"/>
      <c r="J378" s="40"/>
      <c r="K378" s="40"/>
      <c r="L378" s="44"/>
      <c r="M378" s="221"/>
      <c r="N378" s="222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144</v>
      </c>
      <c r="AU378" s="17" t="s">
        <v>83</v>
      </c>
    </row>
    <row r="379" spans="1:51" s="14" customFormat="1" ht="12">
      <c r="A379" s="14"/>
      <c r="B379" s="235"/>
      <c r="C379" s="236"/>
      <c r="D379" s="218" t="s">
        <v>146</v>
      </c>
      <c r="E379" s="237" t="s">
        <v>19</v>
      </c>
      <c r="F379" s="238" t="s">
        <v>821</v>
      </c>
      <c r="G379" s="236"/>
      <c r="H379" s="239">
        <v>3.36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146</v>
      </c>
      <c r="AU379" s="245" t="s">
        <v>83</v>
      </c>
      <c r="AV379" s="14" t="s">
        <v>83</v>
      </c>
      <c r="AW379" s="14" t="s">
        <v>35</v>
      </c>
      <c r="AX379" s="14" t="s">
        <v>72</v>
      </c>
      <c r="AY379" s="245" t="s">
        <v>133</v>
      </c>
    </row>
    <row r="380" spans="1:65" s="2" customFormat="1" ht="24.15" customHeight="1">
      <c r="A380" s="38"/>
      <c r="B380" s="39"/>
      <c r="C380" s="205" t="s">
        <v>680</v>
      </c>
      <c r="D380" s="205" t="s">
        <v>136</v>
      </c>
      <c r="E380" s="206" t="s">
        <v>681</v>
      </c>
      <c r="F380" s="207" t="s">
        <v>682</v>
      </c>
      <c r="G380" s="208" t="s">
        <v>92</v>
      </c>
      <c r="H380" s="209">
        <v>3.36</v>
      </c>
      <c r="I380" s="210"/>
      <c r="J380" s="211">
        <f>ROUND(I380*H380,2)</f>
        <v>0</v>
      </c>
      <c r="K380" s="207" t="s">
        <v>19</v>
      </c>
      <c r="L380" s="44"/>
      <c r="M380" s="212" t="s">
        <v>19</v>
      </c>
      <c r="N380" s="213" t="s">
        <v>43</v>
      </c>
      <c r="O380" s="84"/>
      <c r="P380" s="214">
        <f>O380*H380</f>
        <v>0</v>
      </c>
      <c r="Q380" s="214">
        <v>0.00023</v>
      </c>
      <c r="R380" s="214">
        <f>Q380*H380</f>
        <v>0.0007728</v>
      </c>
      <c r="S380" s="214">
        <v>0</v>
      </c>
      <c r="T380" s="215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16" t="s">
        <v>618</v>
      </c>
      <c r="AT380" s="216" t="s">
        <v>136</v>
      </c>
      <c r="AU380" s="216" t="s">
        <v>83</v>
      </c>
      <c r="AY380" s="17" t="s">
        <v>133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7" t="s">
        <v>80</v>
      </c>
      <c r="BK380" s="217">
        <f>ROUND(I380*H380,2)</f>
        <v>0</v>
      </c>
      <c r="BL380" s="17" t="s">
        <v>618</v>
      </c>
      <c r="BM380" s="216" t="s">
        <v>683</v>
      </c>
    </row>
    <row r="381" spans="1:47" s="2" customFormat="1" ht="12">
      <c r="A381" s="38"/>
      <c r="B381" s="39"/>
      <c r="C381" s="40"/>
      <c r="D381" s="218" t="s">
        <v>142</v>
      </c>
      <c r="E381" s="40"/>
      <c r="F381" s="219" t="s">
        <v>682</v>
      </c>
      <c r="G381" s="40"/>
      <c r="H381" s="40"/>
      <c r="I381" s="220"/>
      <c r="J381" s="40"/>
      <c r="K381" s="40"/>
      <c r="L381" s="44"/>
      <c r="M381" s="221"/>
      <c r="N381" s="222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142</v>
      </c>
      <c r="AU381" s="17" t="s">
        <v>83</v>
      </c>
    </row>
    <row r="382" spans="1:65" s="2" customFormat="1" ht="21.75" customHeight="1">
      <c r="A382" s="38"/>
      <c r="B382" s="39"/>
      <c r="C382" s="205" t="s">
        <v>684</v>
      </c>
      <c r="D382" s="205" t="s">
        <v>136</v>
      </c>
      <c r="E382" s="206" t="s">
        <v>685</v>
      </c>
      <c r="F382" s="207" t="s">
        <v>686</v>
      </c>
      <c r="G382" s="208" t="s">
        <v>92</v>
      </c>
      <c r="H382" s="209">
        <v>75.335</v>
      </c>
      <c r="I382" s="210"/>
      <c r="J382" s="211">
        <f>ROUND(I382*H382,2)</f>
        <v>0</v>
      </c>
      <c r="K382" s="207" t="s">
        <v>19</v>
      </c>
      <c r="L382" s="44"/>
      <c r="M382" s="212" t="s">
        <v>19</v>
      </c>
      <c r="N382" s="213" t="s">
        <v>43</v>
      </c>
      <c r="O382" s="84"/>
      <c r="P382" s="214">
        <f>O382*H382</f>
        <v>0</v>
      </c>
      <c r="Q382" s="214">
        <v>0.00021</v>
      </c>
      <c r="R382" s="214">
        <f>Q382*H382</f>
        <v>0.01582035</v>
      </c>
      <c r="S382" s="214">
        <v>0</v>
      </c>
      <c r="T382" s="21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16" t="s">
        <v>618</v>
      </c>
      <c r="AT382" s="216" t="s">
        <v>136</v>
      </c>
      <c r="AU382" s="216" t="s">
        <v>83</v>
      </c>
      <c r="AY382" s="17" t="s">
        <v>133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7" t="s">
        <v>80</v>
      </c>
      <c r="BK382" s="217">
        <f>ROUND(I382*H382,2)</f>
        <v>0</v>
      </c>
      <c r="BL382" s="17" t="s">
        <v>618</v>
      </c>
      <c r="BM382" s="216" t="s">
        <v>687</v>
      </c>
    </row>
    <row r="383" spans="1:47" s="2" customFormat="1" ht="12">
      <c r="A383" s="38"/>
      <c r="B383" s="39"/>
      <c r="C383" s="40"/>
      <c r="D383" s="218" t="s">
        <v>142</v>
      </c>
      <c r="E383" s="40"/>
      <c r="F383" s="219" t="s">
        <v>686</v>
      </c>
      <c r="G383" s="40"/>
      <c r="H383" s="40"/>
      <c r="I383" s="220"/>
      <c r="J383" s="40"/>
      <c r="K383" s="40"/>
      <c r="L383" s="44"/>
      <c r="M383" s="221"/>
      <c r="N383" s="222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142</v>
      </c>
      <c r="AU383" s="17" t="s">
        <v>83</v>
      </c>
    </row>
    <row r="384" spans="1:51" s="14" customFormat="1" ht="12">
      <c r="A384" s="14"/>
      <c r="B384" s="235"/>
      <c r="C384" s="236"/>
      <c r="D384" s="218" t="s">
        <v>146</v>
      </c>
      <c r="E384" s="237" t="s">
        <v>19</v>
      </c>
      <c r="F384" s="238" t="s">
        <v>779</v>
      </c>
      <c r="G384" s="236"/>
      <c r="H384" s="239">
        <v>1.7999999999999998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146</v>
      </c>
      <c r="AU384" s="245" t="s">
        <v>83</v>
      </c>
      <c r="AV384" s="14" t="s">
        <v>83</v>
      </c>
      <c r="AW384" s="14" t="s">
        <v>35</v>
      </c>
      <c r="AX384" s="14" t="s">
        <v>72</v>
      </c>
      <c r="AY384" s="245" t="s">
        <v>133</v>
      </c>
    </row>
    <row r="385" spans="1:51" s="14" customFormat="1" ht="12">
      <c r="A385" s="14"/>
      <c r="B385" s="235"/>
      <c r="C385" s="236"/>
      <c r="D385" s="218" t="s">
        <v>146</v>
      </c>
      <c r="E385" s="237" t="s">
        <v>19</v>
      </c>
      <c r="F385" s="238" t="s">
        <v>778</v>
      </c>
      <c r="G385" s="236"/>
      <c r="H385" s="239">
        <v>25.41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146</v>
      </c>
      <c r="AU385" s="245" t="s">
        <v>83</v>
      </c>
      <c r="AV385" s="14" t="s">
        <v>83</v>
      </c>
      <c r="AW385" s="14" t="s">
        <v>35</v>
      </c>
      <c r="AX385" s="14" t="s">
        <v>72</v>
      </c>
      <c r="AY385" s="245" t="s">
        <v>133</v>
      </c>
    </row>
    <row r="386" spans="1:51" s="14" customFormat="1" ht="12">
      <c r="A386" s="14"/>
      <c r="B386" s="235"/>
      <c r="C386" s="236"/>
      <c r="D386" s="218" t="s">
        <v>146</v>
      </c>
      <c r="E386" s="237" t="s">
        <v>19</v>
      </c>
      <c r="F386" s="238" t="s">
        <v>822</v>
      </c>
      <c r="G386" s="236"/>
      <c r="H386" s="239">
        <v>48.12500000000001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146</v>
      </c>
      <c r="AU386" s="245" t="s">
        <v>83</v>
      </c>
      <c r="AV386" s="14" t="s">
        <v>83</v>
      </c>
      <c r="AW386" s="14" t="s">
        <v>35</v>
      </c>
      <c r="AX386" s="14" t="s">
        <v>72</v>
      </c>
      <c r="AY386" s="245" t="s">
        <v>133</v>
      </c>
    </row>
    <row r="387" spans="1:63" s="12" customFormat="1" ht="22.8" customHeight="1">
      <c r="A387" s="12"/>
      <c r="B387" s="189"/>
      <c r="C387" s="190"/>
      <c r="D387" s="191" t="s">
        <v>71</v>
      </c>
      <c r="E387" s="203" t="s">
        <v>689</v>
      </c>
      <c r="F387" s="203" t="s">
        <v>690</v>
      </c>
      <c r="G387" s="190"/>
      <c r="H387" s="190"/>
      <c r="I387" s="193"/>
      <c r="J387" s="204">
        <f>BK387</f>
        <v>0</v>
      </c>
      <c r="K387" s="190"/>
      <c r="L387" s="195"/>
      <c r="M387" s="196"/>
      <c r="N387" s="197"/>
      <c r="O387" s="197"/>
      <c r="P387" s="198">
        <f>SUM(P388:P409)</f>
        <v>0</v>
      </c>
      <c r="Q387" s="197"/>
      <c r="R387" s="198">
        <f>SUM(R388:R409)</f>
        <v>13.129985768</v>
      </c>
      <c r="S387" s="197"/>
      <c r="T387" s="199">
        <f>SUM(T388:T409)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0" t="s">
        <v>83</v>
      </c>
      <c r="AT387" s="201" t="s">
        <v>71</v>
      </c>
      <c r="AU387" s="201" t="s">
        <v>80</v>
      </c>
      <c r="AY387" s="200" t="s">
        <v>133</v>
      </c>
      <c r="BK387" s="202">
        <f>SUM(BK388:BK409)</f>
        <v>0</v>
      </c>
    </row>
    <row r="388" spans="1:65" s="2" customFormat="1" ht="21.75" customHeight="1">
      <c r="A388" s="38"/>
      <c r="B388" s="39"/>
      <c r="C388" s="205" t="s">
        <v>703</v>
      </c>
      <c r="D388" s="205" t="s">
        <v>136</v>
      </c>
      <c r="E388" s="206" t="s">
        <v>704</v>
      </c>
      <c r="F388" s="207" t="s">
        <v>705</v>
      </c>
      <c r="G388" s="208" t="s">
        <v>92</v>
      </c>
      <c r="H388" s="209">
        <v>30.625</v>
      </c>
      <c r="I388" s="210"/>
      <c r="J388" s="211">
        <f>ROUND(I388*H388,2)</f>
        <v>0</v>
      </c>
      <c r="K388" s="207" t="s">
        <v>139</v>
      </c>
      <c r="L388" s="44"/>
      <c r="M388" s="212" t="s">
        <v>19</v>
      </c>
      <c r="N388" s="213" t="s">
        <v>43</v>
      </c>
      <c r="O388" s="84"/>
      <c r="P388" s="214">
        <f>O388*H388</f>
        <v>0</v>
      </c>
      <c r="Q388" s="214">
        <v>0.04884</v>
      </c>
      <c r="R388" s="214">
        <f>Q388*H388</f>
        <v>1.495725</v>
      </c>
      <c r="S388" s="214">
        <v>0</v>
      </c>
      <c r="T388" s="21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6" t="s">
        <v>706</v>
      </c>
      <c r="AT388" s="216" t="s">
        <v>136</v>
      </c>
      <c r="AU388" s="216" t="s">
        <v>83</v>
      </c>
      <c r="AY388" s="17" t="s">
        <v>133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7" t="s">
        <v>80</v>
      </c>
      <c r="BK388" s="217">
        <f>ROUND(I388*H388,2)</f>
        <v>0</v>
      </c>
      <c r="BL388" s="17" t="s">
        <v>706</v>
      </c>
      <c r="BM388" s="216" t="s">
        <v>707</v>
      </c>
    </row>
    <row r="389" spans="1:47" s="2" customFormat="1" ht="12">
      <c r="A389" s="38"/>
      <c r="B389" s="39"/>
      <c r="C389" s="40"/>
      <c r="D389" s="218" t="s">
        <v>142</v>
      </c>
      <c r="E389" s="40"/>
      <c r="F389" s="219" t="s">
        <v>708</v>
      </c>
      <c r="G389" s="40"/>
      <c r="H389" s="40"/>
      <c r="I389" s="220"/>
      <c r="J389" s="40"/>
      <c r="K389" s="40"/>
      <c r="L389" s="44"/>
      <c r="M389" s="221"/>
      <c r="N389" s="222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142</v>
      </c>
      <c r="AU389" s="17" t="s">
        <v>83</v>
      </c>
    </row>
    <row r="390" spans="1:47" s="2" customFormat="1" ht="12">
      <c r="A390" s="38"/>
      <c r="B390" s="39"/>
      <c r="C390" s="40"/>
      <c r="D390" s="223" t="s">
        <v>144</v>
      </c>
      <c r="E390" s="40"/>
      <c r="F390" s="224" t="s">
        <v>709</v>
      </c>
      <c r="G390" s="40"/>
      <c r="H390" s="40"/>
      <c r="I390" s="220"/>
      <c r="J390" s="40"/>
      <c r="K390" s="40"/>
      <c r="L390" s="44"/>
      <c r="M390" s="221"/>
      <c r="N390" s="222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144</v>
      </c>
      <c r="AU390" s="17" t="s">
        <v>83</v>
      </c>
    </row>
    <row r="391" spans="1:51" s="14" customFormat="1" ht="12">
      <c r="A391" s="14"/>
      <c r="B391" s="235"/>
      <c r="C391" s="236"/>
      <c r="D391" s="218" t="s">
        <v>146</v>
      </c>
      <c r="E391" s="237" t="s">
        <v>19</v>
      </c>
      <c r="F391" s="238" t="s">
        <v>823</v>
      </c>
      <c r="G391" s="236"/>
      <c r="H391" s="239">
        <v>30.624999999999996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146</v>
      </c>
      <c r="AU391" s="245" t="s">
        <v>83</v>
      </c>
      <c r="AV391" s="14" t="s">
        <v>83</v>
      </c>
      <c r="AW391" s="14" t="s">
        <v>35</v>
      </c>
      <c r="AX391" s="14" t="s">
        <v>72</v>
      </c>
      <c r="AY391" s="245" t="s">
        <v>133</v>
      </c>
    </row>
    <row r="392" spans="1:65" s="2" customFormat="1" ht="24.15" customHeight="1">
      <c r="A392" s="38"/>
      <c r="B392" s="39"/>
      <c r="C392" s="247" t="s">
        <v>711</v>
      </c>
      <c r="D392" s="247" t="s">
        <v>267</v>
      </c>
      <c r="E392" s="248" t="s">
        <v>712</v>
      </c>
      <c r="F392" s="249" t="s">
        <v>713</v>
      </c>
      <c r="G392" s="250" t="s">
        <v>270</v>
      </c>
      <c r="H392" s="251">
        <v>160</v>
      </c>
      <c r="I392" s="252"/>
      <c r="J392" s="253">
        <f>ROUND(I392*H392,2)</f>
        <v>0</v>
      </c>
      <c r="K392" s="249" t="s">
        <v>19</v>
      </c>
      <c r="L392" s="254"/>
      <c r="M392" s="255" t="s">
        <v>19</v>
      </c>
      <c r="N392" s="256" t="s">
        <v>43</v>
      </c>
      <c r="O392" s="84"/>
      <c r="P392" s="214">
        <f>O392*H392</f>
        <v>0</v>
      </c>
      <c r="Q392" s="214">
        <v>0.072</v>
      </c>
      <c r="R392" s="214">
        <f>Q392*H392</f>
        <v>11.52</v>
      </c>
      <c r="S392" s="214">
        <v>0</v>
      </c>
      <c r="T392" s="215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6" t="s">
        <v>271</v>
      </c>
      <c r="AT392" s="216" t="s">
        <v>267</v>
      </c>
      <c r="AU392" s="216" t="s">
        <v>83</v>
      </c>
      <c r="AY392" s="17" t="s">
        <v>133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7" t="s">
        <v>80</v>
      </c>
      <c r="BK392" s="217">
        <f>ROUND(I392*H392,2)</f>
        <v>0</v>
      </c>
      <c r="BL392" s="17" t="s">
        <v>140</v>
      </c>
      <c r="BM392" s="216" t="s">
        <v>714</v>
      </c>
    </row>
    <row r="393" spans="1:47" s="2" customFormat="1" ht="12">
      <c r="A393" s="38"/>
      <c r="B393" s="39"/>
      <c r="C393" s="40"/>
      <c r="D393" s="218" t="s">
        <v>142</v>
      </c>
      <c r="E393" s="40"/>
      <c r="F393" s="219" t="s">
        <v>713</v>
      </c>
      <c r="G393" s="40"/>
      <c r="H393" s="40"/>
      <c r="I393" s="220"/>
      <c r="J393" s="40"/>
      <c r="K393" s="40"/>
      <c r="L393" s="44"/>
      <c r="M393" s="221"/>
      <c r="N393" s="222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142</v>
      </c>
      <c r="AU393" s="17" t="s">
        <v>83</v>
      </c>
    </row>
    <row r="394" spans="1:51" s="14" customFormat="1" ht="12">
      <c r="A394" s="14"/>
      <c r="B394" s="235"/>
      <c r="C394" s="236"/>
      <c r="D394" s="218" t="s">
        <v>146</v>
      </c>
      <c r="E394" s="237" t="s">
        <v>19</v>
      </c>
      <c r="F394" s="238" t="s">
        <v>824</v>
      </c>
      <c r="G394" s="236"/>
      <c r="H394" s="239">
        <v>160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146</v>
      </c>
      <c r="AU394" s="245" t="s">
        <v>83</v>
      </c>
      <c r="AV394" s="14" t="s">
        <v>83</v>
      </c>
      <c r="AW394" s="14" t="s">
        <v>35</v>
      </c>
      <c r="AX394" s="14" t="s">
        <v>72</v>
      </c>
      <c r="AY394" s="245" t="s">
        <v>133</v>
      </c>
    </row>
    <row r="395" spans="1:65" s="2" customFormat="1" ht="33" customHeight="1">
      <c r="A395" s="38"/>
      <c r="B395" s="39"/>
      <c r="C395" s="205" t="s">
        <v>716</v>
      </c>
      <c r="D395" s="205" t="s">
        <v>136</v>
      </c>
      <c r="E395" s="206" t="s">
        <v>717</v>
      </c>
      <c r="F395" s="207" t="s">
        <v>718</v>
      </c>
      <c r="G395" s="208" t="s">
        <v>270</v>
      </c>
      <c r="H395" s="209">
        <v>1168</v>
      </c>
      <c r="I395" s="210"/>
      <c r="J395" s="211">
        <f>ROUND(I395*H395,2)</f>
        <v>0</v>
      </c>
      <c r="K395" s="207" t="s">
        <v>19</v>
      </c>
      <c r="L395" s="44"/>
      <c r="M395" s="212" t="s">
        <v>19</v>
      </c>
      <c r="N395" s="213" t="s">
        <v>43</v>
      </c>
      <c r="O395" s="84"/>
      <c r="P395" s="214">
        <f>O395*H395</f>
        <v>0</v>
      </c>
      <c r="Q395" s="214">
        <v>1.026E-06</v>
      </c>
      <c r="R395" s="214">
        <f>Q395*H395</f>
        <v>0.001198368</v>
      </c>
      <c r="S395" s="214">
        <v>0</v>
      </c>
      <c r="T395" s="215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16" t="s">
        <v>140</v>
      </c>
      <c r="AT395" s="216" t="s">
        <v>136</v>
      </c>
      <c r="AU395" s="216" t="s">
        <v>83</v>
      </c>
      <c r="AY395" s="17" t="s">
        <v>133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7" t="s">
        <v>80</v>
      </c>
      <c r="BK395" s="217">
        <f>ROUND(I395*H395,2)</f>
        <v>0</v>
      </c>
      <c r="BL395" s="17" t="s">
        <v>140</v>
      </c>
      <c r="BM395" s="216" t="s">
        <v>719</v>
      </c>
    </row>
    <row r="396" spans="1:47" s="2" customFormat="1" ht="12">
      <c r="A396" s="38"/>
      <c r="B396" s="39"/>
      <c r="C396" s="40"/>
      <c r="D396" s="218" t="s">
        <v>142</v>
      </c>
      <c r="E396" s="40"/>
      <c r="F396" s="219" t="s">
        <v>720</v>
      </c>
      <c r="G396" s="40"/>
      <c r="H396" s="40"/>
      <c r="I396" s="220"/>
      <c r="J396" s="40"/>
      <c r="K396" s="40"/>
      <c r="L396" s="44"/>
      <c r="M396" s="221"/>
      <c r="N396" s="222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142</v>
      </c>
      <c r="AU396" s="17" t="s">
        <v>83</v>
      </c>
    </row>
    <row r="397" spans="1:47" s="2" customFormat="1" ht="12">
      <c r="A397" s="38"/>
      <c r="B397" s="39"/>
      <c r="C397" s="40"/>
      <c r="D397" s="218" t="s">
        <v>263</v>
      </c>
      <c r="E397" s="40"/>
      <c r="F397" s="246" t="s">
        <v>435</v>
      </c>
      <c r="G397" s="40"/>
      <c r="H397" s="40"/>
      <c r="I397" s="220"/>
      <c r="J397" s="40"/>
      <c r="K397" s="40"/>
      <c r="L397" s="44"/>
      <c r="M397" s="221"/>
      <c r="N397" s="222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263</v>
      </c>
      <c r="AU397" s="17" t="s">
        <v>83</v>
      </c>
    </row>
    <row r="398" spans="1:51" s="13" customFormat="1" ht="12">
      <c r="A398" s="13"/>
      <c r="B398" s="225"/>
      <c r="C398" s="226"/>
      <c r="D398" s="218" t="s">
        <v>146</v>
      </c>
      <c r="E398" s="227" t="s">
        <v>19</v>
      </c>
      <c r="F398" s="228" t="s">
        <v>825</v>
      </c>
      <c r="G398" s="226"/>
      <c r="H398" s="227" t="s">
        <v>19</v>
      </c>
      <c r="I398" s="229"/>
      <c r="J398" s="226"/>
      <c r="K398" s="226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146</v>
      </c>
      <c r="AU398" s="234" t="s">
        <v>83</v>
      </c>
      <c r="AV398" s="13" t="s">
        <v>80</v>
      </c>
      <c r="AW398" s="13" t="s">
        <v>35</v>
      </c>
      <c r="AX398" s="13" t="s">
        <v>72</v>
      </c>
      <c r="AY398" s="234" t="s">
        <v>133</v>
      </c>
    </row>
    <row r="399" spans="1:51" s="14" customFormat="1" ht="12">
      <c r="A399" s="14"/>
      <c r="B399" s="235"/>
      <c r="C399" s="236"/>
      <c r="D399" s="218" t="s">
        <v>146</v>
      </c>
      <c r="E399" s="237" t="s">
        <v>19</v>
      </c>
      <c r="F399" s="238" t="s">
        <v>826</v>
      </c>
      <c r="G399" s="236"/>
      <c r="H399" s="239">
        <v>1168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146</v>
      </c>
      <c r="AU399" s="245" t="s">
        <v>83</v>
      </c>
      <c r="AV399" s="14" t="s">
        <v>83</v>
      </c>
      <c r="AW399" s="14" t="s">
        <v>35</v>
      </c>
      <c r="AX399" s="14" t="s">
        <v>72</v>
      </c>
      <c r="AY399" s="245" t="s">
        <v>133</v>
      </c>
    </row>
    <row r="400" spans="1:65" s="2" customFormat="1" ht="16.5" customHeight="1">
      <c r="A400" s="38"/>
      <c r="B400" s="39"/>
      <c r="C400" s="247" t="s">
        <v>722</v>
      </c>
      <c r="D400" s="247" t="s">
        <v>267</v>
      </c>
      <c r="E400" s="248" t="s">
        <v>723</v>
      </c>
      <c r="F400" s="249" t="s">
        <v>724</v>
      </c>
      <c r="G400" s="250" t="s">
        <v>427</v>
      </c>
      <c r="H400" s="251">
        <v>128.48</v>
      </c>
      <c r="I400" s="252"/>
      <c r="J400" s="253">
        <f>ROUND(I400*H400,2)</f>
        <v>0</v>
      </c>
      <c r="K400" s="249" t="s">
        <v>19</v>
      </c>
      <c r="L400" s="254"/>
      <c r="M400" s="255" t="s">
        <v>19</v>
      </c>
      <c r="N400" s="256" t="s">
        <v>43</v>
      </c>
      <c r="O400" s="84"/>
      <c r="P400" s="214">
        <f>O400*H400</f>
        <v>0</v>
      </c>
      <c r="Q400" s="214">
        <v>0.00088</v>
      </c>
      <c r="R400" s="214">
        <f>Q400*H400</f>
        <v>0.1130624</v>
      </c>
      <c r="S400" s="214">
        <v>0</v>
      </c>
      <c r="T400" s="215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16" t="s">
        <v>271</v>
      </c>
      <c r="AT400" s="216" t="s">
        <v>267</v>
      </c>
      <c r="AU400" s="216" t="s">
        <v>83</v>
      </c>
      <c r="AY400" s="17" t="s">
        <v>133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7" t="s">
        <v>80</v>
      </c>
      <c r="BK400" s="217">
        <f>ROUND(I400*H400,2)</f>
        <v>0</v>
      </c>
      <c r="BL400" s="17" t="s">
        <v>140</v>
      </c>
      <c r="BM400" s="216" t="s">
        <v>725</v>
      </c>
    </row>
    <row r="401" spans="1:47" s="2" customFormat="1" ht="12">
      <c r="A401" s="38"/>
      <c r="B401" s="39"/>
      <c r="C401" s="40"/>
      <c r="D401" s="218" t="s">
        <v>142</v>
      </c>
      <c r="E401" s="40"/>
      <c r="F401" s="219" t="s">
        <v>724</v>
      </c>
      <c r="G401" s="40"/>
      <c r="H401" s="40"/>
      <c r="I401" s="220"/>
      <c r="J401" s="40"/>
      <c r="K401" s="40"/>
      <c r="L401" s="44"/>
      <c r="M401" s="221"/>
      <c r="N401" s="222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142</v>
      </c>
      <c r="AU401" s="17" t="s">
        <v>83</v>
      </c>
    </row>
    <row r="402" spans="1:51" s="14" customFormat="1" ht="12">
      <c r="A402" s="14"/>
      <c r="B402" s="235"/>
      <c r="C402" s="236"/>
      <c r="D402" s="218" t="s">
        <v>146</v>
      </c>
      <c r="E402" s="237" t="s">
        <v>19</v>
      </c>
      <c r="F402" s="238" t="s">
        <v>827</v>
      </c>
      <c r="G402" s="236"/>
      <c r="H402" s="239">
        <v>116.80000000000001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146</v>
      </c>
      <c r="AU402" s="245" t="s">
        <v>83</v>
      </c>
      <c r="AV402" s="14" t="s">
        <v>83</v>
      </c>
      <c r="AW402" s="14" t="s">
        <v>35</v>
      </c>
      <c r="AX402" s="14" t="s">
        <v>72</v>
      </c>
      <c r="AY402" s="245" t="s">
        <v>133</v>
      </c>
    </row>
    <row r="403" spans="1:51" s="14" customFormat="1" ht="12">
      <c r="A403" s="14"/>
      <c r="B403" s="235"/>
      <c r="C403" s="236"/>
      <c r="D403" s="218" t="s">
        <v>146</v>
      </c>
      <c r="E403" s="236"/>
      <c r="F403" s="238" t="s">
        <v>828</v>
      </c>
      <c r="G403" s="236"/>
      <c r="H403" s="239">
        <v>128.48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146</v>
      </c>
      <c r="AU403" s="245" t="s">
        <v>83</v>
      </c>
      <c r="AV403" s="14" t="s">
        <v>83</v>
      </c>
      <c r="AW403" s="14" t="s">
        <v>4</v>
      </c>
      <c r="AX403" s="14" t="s">
        <v>80</v>
      </c>
      <c r="AY403" s="245" t="s">
        <v>133</v>
      </c>
    </row>
    <row r="404" spans="1:65" s="2" customFormat="1" ht="24.15" customHeight="1">
      <c r="A404" s="38"/>
      <c r="B404" s="39"/>
      <c r="C404" s="205" t="s">
        <v>829</v>
      </c>
      <c r="D404" s="205" t="s">
        <v>136</v>
      </c>
      <c r="E404" s="206" t="s">
        <v>729</v>
      </c>
      <c r="F404" s="207" t="s">
        <v>730</v>
      </c>
      <c r="G404" s="208" t="s">
        <v>209</v>
      </c>
      <c r="H404" s="209">
        <v>13.13</v>
      </c>
      <c r="I404" s="210"/>
      <c r="J404" s="211">
        <f>ROUND(I404*H404,2)</f>
        <v>0</v>
      </c>
      <c r="K404" s="207" t="s">
        <v>139</v>
      </c>
      <c r="L404" s="44"/>
      <c r="M404" s="212" t="s">
        <v>19</v>
      </c>
      <c r="N404" s="213" t="s">
        <v>43</v>
      </c>
      <c r="O404" s="84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16" t="s">
        <v>618</v>
      </c>
      <c r="AT404" s="216" t="s">
        <v>136</v>
      </c>
      <c r="AU404" s="216" t="s">
        <v>83</v>
      </c>
      <c r="AY404" s="17" t="s">
        <v>133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7" t="s">
        <v>80</v>
      </c>
      <c r="BK404" s="217">
        <f>ROUND(I404*H404,2)</f>
        <v>0</v>
      </c>
      <c r="BL404" s="17" t="s">
        <v>618</v>
      </c>
      <c r="BM404" s="216" t="s">
        <v>731</v>
      </c>
    </row>
    <row r="405" spans="1:47" s="2" customFormat="1" ht="12">
      <c r="A405" s="38"/>
      <c r="B405" s="39"/>
      <c r="C405" s="40"/>
      <c r="D405" s="218" t="s">
        <v>142</v>
      </c>
      <c r="E405" s="40"/>
      <c r="F405" s="219" t="s">
        <v>732</v>
      </c>
      <c r="G405" s="40"/>
      <c r="H405" s="40"/>
      <c r="I405" s="220"/>
      <c r="J405" s="40"/>
      <c r="K405" s="40"/>
      <c r="L405" s="44"/>
      <c r="M405" s="221"/>
      <c r="N405" s="222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142</v>
      </c>
      <c r="AU405" s="17" t="s">
        <v>83</v>
      </c>
    </row>
    <row r="406" spans="1:47" s="2" customFormat="1" ht="12">
      <c r="A406" s="38"/>
      <c r="B406" s="39"/>
      <c r="C406" s="40"/>
      <c r="D406" s="223" t="s">
        <v>144</v>
      </c>
      <c r="E406" s="40"/>
      <c r="F406" s="224" t="s">
        <v>733</v>
      </c>
      <c r="G406" s="40"/>
      <c r="H406" s="40"/>
      <c r="I406" s="220"/>
      <c r="J406" s="40"/>
      <c r="K406" s="40"/>
      <c r="L406" s="44"/>
      <c r="M406" s="221"/>
      <c r="N406" s="222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144</v>
      </c>
      <c r="AU406" s="17" t="s">
        <v>83</v>
      </c>
    </row>
    <row r="407" spans="1:65" s="2" customFormat="1" ht="24.15" customHeight="1">
      <c r="A407" s="38"/>
      <c r="B407" s="39"/>
      <c r="C407" s="205" t="s">
        <v>830</v>
      </c>
      <c r="D407" s="205" t="s">
        <v>136</v>
      </c>
      <c r="E407" s="206" t="s">
        <v>735</v>
      </c>
      <c r="F407" s="207" t="s">
        <v>736</v>
      </c>
      <c r="G407" s="208" t="s">
        <v>209</v>
      </c>
      <c r="H407" s="209">
        <v>13.13</v>
      </c>
      <c r="I407" s="210"/>
      <c r="J407" s="211">
        <f>ROUND(I407*H407,2)</f>
        <v>0</v>
      </c>
      <c r="K407" s="207" t="s">
        <v>139</v>
      </c>
      <c r="L407" s="44"/>
      <c r="M407" s="212" t="s">
        <v>19</v>
      </c>
      <c r="N407" s="213" t="s">
        <v>43</v>
      </c>
      <c r="O407" s="84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16" t="s">
        <v>618</v>
      </c>
      <c r="AT407" s="216" t="s">
        <v>136</v>
      </c>
      <c r="AU407" s="216" t="s">
        <v>83</v>
      </c>
      <c r="AY407" s="17" t="s">
        <v>133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7" t="s">
        <v>80</v>
      </c>
      <c r="BK407" s="217">
        <f>ROUND(I407*H407,2)</f>
        <v>0</v>
      </c>
      <c r="BL407" s="17" t="s">
        <v>618</v>
      </c>
      <c r="BM407" s="216" t="s">
        <v>831</v>
      </c>
    </row>
    <row r="408" spans="1:47" s="2" customFormat="1" ht="12">
      <c r="A408" s="38"/>
      <c r="B408" s="39"/>
      <c r="C408" s="40"/>
      <c r="D408" s="218" t="s">
        <v>142</v>
      </c>
      <c r="E408" s="40"/>
      <c r="F408" s="219" t="s">
        <v>738</v>
      </c>
      <c r="G408" s="40"/>
      <c r="H408" s="40"/>
      <c r="I408" s="220"/>
      <c r="J408" s="40"/>
      <c r="K408" s="40"/>
      <c r="L408" s="44"/>
      <c r="M408" s="221"/>
      <c r="N408" s="222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142</v>
      </c>
      <c r="AU408" s="17" t="s">
        <v>83</v>
      </c>
    </row>
    <row r="409" spans="1:47" s="2" customFormat="1" ht="12">
      <c r="A409" s="38"/>
      <c r="B409" s="39"/>
      <c r="C409" s="40"/>
      <c r="D409" s="223" t="s">
        <v>144</v>
      </c>
      <c r="E409" s="40"/>
      <c r="F409" s="224" t="s">
        <v>739</v>
      </c>
      <c r="G409" s="40"/>
      <c r="H409" s="40"/>
      <c r="I409" s="220"/>
      <c r="J409" s="40"/>
      <c r="K409" s="40"/>
      <c r="L409" s="44"/>
      <c r="M409" s="257"/>
      <c r="N409" s="258"/>
      <c r="O409" s="259"/>
      <c r="P409" s="259"/>
      <c r="Q409" s="259"/>
      <c r="R409" s="259"/>
      <c r="S409" s="259"/>
      <c r="T409" s="260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144</v>
      </c>
      <c r="AU409" s="17" t="s">
        <v>83</v>
      </c>
    </row>
    <row r="410" spans="1:31" s="2" customFormat="1" ht="6.95" customHeight="1">
      <c r="A410" s="38"/>
      <c r="B410" s="59"/>
      <c r="C410" s="60"/>
      <c r="D410" s="60"/>
      <c r="E410" s="60"/>
      <c r="F410" s="60"/>
      <c r="G410" s="60"/>
      <c r="H410" s="60"/>
      <c r="I410" s="60"/>
      <c r="J410" s="60"/>
      <c r="K410" s="60"/>
      <c r="L410" s="44"/>
      <c r="M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</row>
  </sheetData>
  <sheetProtection password="CC35" sheet="1" objects="1" scenarios="1" formatColumns="0" formatRows="0" autoFilter="0"/>
  <autoFilter ref="C94:K40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2_02/113202111"/>
    <hyperlink ref="F104" r:id="rId2" display="https://podminky.urs.cz/item/CS_URS_2022_02/122211101"/>
    <hyperlink ref="F109" r:id="rId3" display="https://podminky.urs.cz/item/CS_URS_2022_02/133212811"/>
    <hyperlink ref="F113" r:id="rId4" display="https://podminky.urs.cz/item/CS_URS_2022_02/139711111"/>
    <hyperlink ref="F119" r:id="rId5" display="https://podminky.urs.cz/item/CS_URS_2022_02/162211311"/>
    <hyperlink ref="F124" r:id="rId6" display="https://podminky.urs.cz/item/CS_URS_2022_02/162211319"/>
    <hyperlink ref="F128" r:id="rId7" display="https://podminky.urs.cz/item/CS_URS_2022_02/162751113"/>
    <hyperlink ref="F133" r:id="rId8" display="https://podminky.urs.cz/item/CS_URS_2022_02/167151101"/>
    <hyperlink ref="F138" r:id="rId9" display="https://podminky.urs.cz/item/CS_URS_2022_02/171201231"/>
    <hyperlink ref="F143" r:id="rId10" display="https://podminky.urs.cz/item/CS_URS_2022_02/174111101"/>
    <hyperlink ref="F148" r:id="rId11" display="https://podminky.urs.cz/item/CS_URS_2022_02/181111121"/>
    <hyperlink ref="F154" r:id="rId12" display="https://podminky.urs.cz/item/CS_URS_2022_02/184813511"/>
    <hyperlink ref="F159" r:id="rId13" display="https://podminky.urs.cz/item/CS_URS_2022_02/274211492"/>
    <hyperlink ref="F163" r:id="rId14" display="https://podminky.urs.cz/item/CS_URS_2022_02/279212513"/>
    <hyperlink ref="F168" r:id="rId15" display="https://podminky.urs.cz/item/CS_URS_2022_02/310901113"/>
    <hyperlink ref="F187" r:id="rId16" display="https://podminky.urs.cz/item/CS_URS_2022_02/622631001"/>
    <hyperlink ref="F194" r:id="rId17" display="https://podminky.urs.cz/item/CS_URS_2022_02/622631011"/>
    <hyperlink ref="F198" r:id="rId18" display="https://podminky.urs.cz/item/CS_URS_2022_02/629991011"/>
    <hyperlink ref="F203" r:id="rId19" display="https://podminky.urs.cz/item/CS_URS_2022_02/629995101"/>
    <hyperlink ref="F208" r:id="rId20" display="https://podminky.urs.cz/item/CS_URS_2022_02/943121111"/>
    <hyperlink ref="F213" r:id="rId21" display="https://podminky.urs.cz/item/CS_URS_2022_02/943121211"/>
    <hyperlink ref="F217" r:id="rId22" display="https://podminky.urs.cz/item/CS_URS_2022_02/943121811"/>
    <hyperlink ref="F220" r:id="rId23" display="https://podminky.urs.cz/item/CS_URS_2022_02/944511111"/>
    <hyperlink ref="F225" r:id="rId24" display="https://podminky.urs.cz/item/CS_URS_2022_02/944511211"/>
    <hyperlink ref="F229" r:id="rId25" display="https://podminky.urs.cz/item/CS_URS_2022_02/944511811"/>
    <hyperlink ref="F235" r:id="rId26" display="https://podminky.urs.cz/item/CS_URS_2022_02/949211112"/>
    <hyperlink ref="F239" r:id="rId27" display="https://podminky.urs.cz/item/CS_URS_2022_02/949211211"/>
    <hyperlink ref="F243" r:id="rId28" display="https://podminky.urs.cz/item/CS_URS_2022_02/949211812"/>
    <hyperlink ref="F247" r:id="rId29" display="https://podminky.urs.cz/item/CS_URS_2022_02/953945133"/>
    <hyperlink ref="F252" r:id="rId30" display="https://podminky.urs.cz/item/CS_URS_2022_02/962032231"/>
    <hyperlink ref="F256" r:id="rId31" display="https://podminky.urs.cz/item/CS_URS_2022_02/963051113"/>
    <hyperlink ref="F260" r:id="rId32" display="https://podminky.urs.cz/item/CS_URS_2022_02/971024651"/>
    <hyperlink ref="F264" r:id="rId33" display="https://podminky.urs.cz/item/CS_URS_2022_02/971033641"/>
    <hyperlink ref="F269" r:id="rId34" display="https://podminky.urs.cz/item/CS_URS_2022_02/985223112"/>
    <hyperlink ref="F281" r:id="rId35" display="https://podminky.urs.cz/item/CS_URS_2022_02/985233131"/>
    <hyperlink ref="F293" r:id="rId36" display="https://podminky.urs.cz/item/CS_URS_2022_02/997013111"/>
    <hyperlink ref="F297" r:id="rId37" display="https://podminky.urs.cz/item/CS_URS_2022_02/997013312"/>
    <hyperlink ref="F301" r:id="rId38" display="https://podminky.urs.cz/item/CS_URS_2022_02/997013322"/>
    <hyperlink ref="F305" r:id="rId39" display="https://podminky.urs.cz/item/CS_URS_2022_02/997013501"/>
    <hyperlink ref="F309" r:id="rId40" display="https://podminky.urs.cz/item/CS_URS_2022_02/997013509"/>
    <hyperlink ref="F313" r:id="rId41" display="https://podminky.urs.cz/item/CS_URS_2022_02/997013861"/>
    <hyperlink ref="F317" r:id="rId42" display="https://podminky.urs.cz/item/CS_URS_2022_02/997013863"/>
    <hyperlink ref="F321" r:id="rId43" display="https://podminky.urs.cz/item/CS_URS_2022_02/997013871"/>
    <hyperlink ref="F325" r:id="rId44" display="https://podminky.urs.cz/item/CS_URS_2022_02/997013873"/>
    <hyperlink ref="F330" r:id="rId45" display="https://podminky.urs.cz/item/CS_URS_2022_02/998011001"/>
    <hyperlink ref="F334" r:id="rId46" display="https://podminky.urs.cz/item/CS_URS_2022_02/998011014"/>
    <hyperlink ref="F340" r:id="rId47" display="https://podminky.urs.cz/item/CS_URS_2022_02/998017003"/>
    <hyperlink ref="F346" r:id="rId48" display="https://podminky.urs.cz/item/CS_URS_2022_02/767161834"/>
    <hyperlink ref="F350" r:id="rId49" display="https://podminky.urs.cz/item/CS_URS_2022_02/767661811"/>
    <hyperlink ref="F354" r:id="rId50" display="https://podminky.urs.cz/item/CS_URS_2022_02/767662210"/>
    <hyperlink ref="F358" r:id="rId51" display="https://podminky.urs.cz/item/CS_URS_2022_02/338171115"/>
    <hyperlink ref="F362" r:id="rId52" display="https://podminky.urs.cz/item/CS_URS_2022_02/953945112"/>
    <hyperlink ref="F366" r:id="rId53" display="https://podminky.urs.cz/item/CS_URS_2022_02/348171330"/>
    <hyperlink ref="F371" r:id="rId54" display="https://podminky.urs.cz/item/CS_URS_2022_02/998767103"/>
    <hyperlink ref="F374" r:id="rId55" display="https://podminky.urs.cz/item/CS_URS_2022_02/998767193"/>
    <hyperlink ref="F378" r:id="rId56" display="https://podminky.urs.cz/item/CS_URS_2022_02/783301313"/>
    <hyperlink ref="F390" r:id="rId57" display="https://podminky.urs.cz/item/CS_URS_2022_02/316911111"/>
    <hyperlink ref="F406" r:id="rId58" display="https://podminky.urs.cz/item/CS_URS_2022_02/998772103"/>
    <hyperlink ref="F409" r:id="rId59" display="https://podminky.urs.cz/item/CS_URS_2022_02/99877219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>
      <c r="B4" s="20"/>
      <c r="D4" s="131" t="s">
        <v>95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Obnova městského opevnění Krajinka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96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832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82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3" t="s">
        <v>23</v>
      </c>
      <c r="J12" s="138" t="str">
        <f>'Rekapitulace stavby'!AN8</f>
        <v>24. 11. 2022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27</v>
      </c>
      <c r="F15" s="38"/>
      <c r="G15" s="38"/>
      <c r="H15" s="38"/>
      <c r="I15" s="133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3" t="s">
        <v>26</v>
      </c>
      <c r="J20" s="137" t="s">
        <v>19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32</v>
      </c>
      <c r="F21" s="38"/>
      <c r="G21" s="38"/>
      <c r="H21" s="38"/>
      <c r="I21" s="133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3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36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38</v>
      </c>
      <c r="E30" s="38"/>
      <c r="F30" s="38"/>
      <c r="G30" s="38"/>
      <c r="H30" s="38"/>
      <c r="I30" s="38"/>
      <c r="J30" s="145">
        <f>ROUND(J85,2)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40</v>
      </c>
      <c r="G32" s="38"/>
      <c r="H32" s="38"/>
      <c r="I32" s="146" t="s">
        <v>39</v>
      </c>
      <c r="J32" s="146" t="s">
        <v>41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7" t="s">
        <v>42</v>
      </c>
      <c r="E33" s="133" t="s">
        <v>43</v>
      </c>
      <c r="F33" s="148">
        <f>ROUND((SUM(BE85:BE120)),2)</f>
        <v>0</v>
      </c>
      <c r="G33" s="38"/>
      <c r="H33" s="38"/>
      <c r="I33" s="149">
        <v>0.21</v>
      </c>
      <c r="J33" s="148">
        <f>ROUND(((SUM(BE85:BE120))*I33),2)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44</v>
      </c>
      <c r="F34" s="148">
        <f>ROUND((SUM(BF85:BF120)),2)</f>
        <v>0</v>
      </c>
      <c r="G34" s="38"/>
      <c r="H34" s="38"/>
      <c r="I34" s="149">
        <v>0.15</v>
      </c>
      <c r="J34" s="148">
        <f>ROUND(((SUM(BF85:BF120))*I34),2)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45</v>
      </c>
      <c r="F35" s="148">
        <f>ROUND((SUM(BG85:BG120)),2)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46</v>
      </c>
      <c r="F36" s="148">
        <f>ROUND((SUM(BH85:BH120)),2)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47</v>
      </c>
      <c r="F37" s="148">
        <f>ROUND((SUM(BI85:BI120)),2)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Obnova městského opevnění Krajinka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12 - VRN úsek 1 + 2 pro VZ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Cheb</v>
      </c>
      <c r="G52" s="40"/>
      <c r="H52" s="40"/>
      <c r="I52" s="32" t="s">
        <v>23</v>
      </c>
      <c r="J52" s="72" t="str">
        <f>IF(J12="","",J12)</f>
        <v>24. 11. 2022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Cheb</v>
      </c>
      <c r="G54" s="40"/>
      <c r="H54" s="40"/>
      <c r="I54" s="32" t="s">
        <v>31</v>
      </c>
      <c r="J54" s="36" t="str">
        <f>E21</f>
        <v>Ing. arch. Tomáš Šantavý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6"/>
      <c r="C60" s="167"/>
      <c r="D60" s="168" t="s">
        <v>833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834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835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836</v>
      </c>
      <c r="E63" s="175"/>
      <c r="F63" s="175"/>
      <c r="G63" s="175"/>
      <c r="H63" s="175"/>
      <c r="I63" s="175"/>
      <c r="J63" s="176">
        <f>J108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837</v>
      </c>
      <c r="E64" s="175"/>
      <c r="F64" s="175"/>
      <c r="G64" s="175"/>
      <c r="H64" s="175"/>
      <c r="I64" s="175"/>
      <c r="J64" s="176">
        <f>J111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838</v>
      </c>
      <c r="E65" s="175"/>
      <c r="F65" s="175"/>
      <c r="G65" s="175"/>
      <c r="H65" s="175"/>
      <c r="I65" s="175"/>
      <c r="J65" s="176">
        <f>J114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5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118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1" t="str">
        <f>E7</f>
        <v>Obnova městského opevnění Krajinka</v>
      </c>
      <c r="F75" s="32"/>
      <c r="G75" s="32"/>
      <c r="H75" s="32"/>
      <c r="I75" s="40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96</v>
      </c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12 - VRN úsek 1 + 2 pro VZ</v>
      </c>
      <c r="F77" s="40"/>
      <c r="G77" s="40"/>
      <c r="H77" s="40"/>
      <c r="I77" s="40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Cheb</v>
      </c>
      <c r="G79" s="40"/>
      <c r="H79" s="40"/>
      <c r="I79" s="32" t="s">
        <v>23</v>
      </c>
      <c r="J79" s="72" t="str">
        <f>IF(J12="","",J12)</f>
        <v>24. 11. 2022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město Cheb</v>
      </c>
      <c r="G81" s="40"/>
      <c r="H81" s="40"/>
      <c r="I81" s="32" t="s">
        <v>31</v>
      </c>
      <c r="J81" s="36" t="str">
        <f>E21</f>
        <v>Ing. arch. Tomáš Šantavý</v>
      </c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33</v>
      </c>
      <c r="J82" s="36" t="str">
        <f>E24</f>
        <v xml:space="preserve"> </v>
      </c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8"/>
      <c r="B84" s="179"/>
      <c r="C84" s="180" t="s">
        <v>119</v>
      </c>
      <c r="D84" s="181" t="s">
        <v>57</v>
      </c>
      <c r="E84" s="181" t="s">
        <v>53</v>
      </c>
      <c r="F84" s="181" t="s">
        <v>54</v>
      </c>
      <c r="G84" s="181" t="s">
        <v>120</v>
      </c>
      <c r="H84" s="181" t="s">
        <v>121</v>
      </c>
      <c r="I84" s="181" t="s">
        <v>122</v>
      </c>
      <c r="J84" s="181" t="s">
        <v>100</v>
      </c>
      <c r="K84" s="182" t="s">
        <v>123</v>
      </c>
      <c r="L84" s="183"/>
      <c r="M84" s="92" t="s">
        <v>19</v>
      </c>
      <c r="N84" s="93" t="s">
        <v>42</v>
      </c>
      <c r="O84" s="93" t="s">
        <v>124</v>
      </c>
      <c r="P84" s="93" t="s">
        <v>125</v>
      </c>
      <c r="Q84" s="93" t="s">
        <v>126</v>
      </c>
      <c r="R84" s="93" t="s">
        <v>127</v>
      </c>
      <c r="S84" s="93" t="s">
        <v>128</v>
      </c>
      <c r="T84" s="94" t="s">
        <v>129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8"/>
      <c r="B85" s="39"/>
      <c r="C85" s="99" t="s">
        <v>130</v>
      </c>
      <c r="D85" s="40"/>
      <c r="E85" s="40"/>
      <c r="F85" s="40"/>
      <c r="G85" s="40"/>
      <c r="H85" s="40"/>
      <c r="I85" s="40"/>
      <c r="J85" s="184">
        <f>BK85</f>
        <v>0</v>
      </c>
      <c r="K85" s="40"/>
      <c r="L85" s="44"/>
      <c r="M85" s="95"/>
      <c r="N85" s="185"/>
      <c r="O85" s="96"/>
      <c r="P85" s="186">
        <f>P86</f>
        <v>0</v>
      </c>
      <c r="Q85" s="96"/>
      <c r="R85" s="186">
        <f>R86</f>
        <v>0</v>
      </c>
      <c r="S85" s="96"/>
      <c r="T85" s="187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101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71</v>
      </c>
      <c r="E86" s="192" t="s">
        <v>839</v>
      </c>
      <c r="F86" s="192" t="s">
        <v>840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P87+P90+P108+P111+P114</f>
        <v>0</v>
      </c>
      <c r="Q86" s="197"/>
      <c r="R86" s="198">
        <f>R87+R90+R108+R111+R114</f>
        <v>0</v>
      </c>
      <c r="S86" s="197"/>
      <c r="T86" s="199">
        <f>T87+T90+T108+T111+T114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274</v>
      </c>
      <c r="AT86" s="201" t="s">
        <v>71</v>
      </c>
      <c r="AU86" s="201" t="s">
        <v>72</v>
      </c>
      <c r="AY86" s="200" t="s">
        <v>133</v>
      </c>
      <c r="BK86" s="202">
        <f>BK87+BK90+BK108+BK111+BK114</f>
        <v>0</v>
      </c>
    </row>
    <row r="87" spans="1:63" s="12" customFormat="1" ht="22.8" customHeight="1">
      <c r="A87" s="12"/>
      <c r="B87" s="189"/>
      <c r="C87" s="190"/>
      <c r="D87" s="191" t="s">
        <v>71</v>
      </c>
      <c r="E87" s="203" t="s">
        <v>841</v>
      </c>
      <c r="F87" s="203" t="s">
        <v>842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SUM(P88:P89)</f>
        <v>0</v>
      </c>
      <c r="Q87" s="197"/>
      <c r="R87" s="198">
        <f>SUM(R88:R89)</f>
        <v>0</v>
      </c>
      <c r="S87" s="197"/>
      <c r="T87" s="199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274</v>
      </c>
      <c r="AT87" s="201" t="s">
        <v>71</v>
      </c>
      <c r="AU87" s="201" t="s">
        <v>80</v>
      </c>
      <c r="AY87" s="200" t="s">
        <v>133</v>
      </c>
      <c r="BK87" s="202">
        <f>SUM(BK88:BK89)</f>
        <v>0</v>
      </c>
    </row>
    <row r="88" spans="1:65" s="2" customFormat="1" ht="16.5" customHeight="1">
      <c r="A88" s="38"/>
      <c r="B88" s="39"/>
      <c r="C88" s="205" t="s">
        <v>80</v>
      </c>
      <c r="D88" s="205" t="s">
        <v>136</v>
      </c>
      <c r="E88" s="206" t="s">
        <v>843</v>
      </c>
      <c r="F88" s="207" t="s">
        <v>844</v>
      </c>
      <c r="G88" s="208" t="s">
        <v>399</v>
      </c>
      <c r="H88" s="209">
        <v>4</v>
      </c>
      <c r="I88" s="210"/>
      <c r="J88" s="211">
        <f>ROUND(I88*H88,2)</f>
        <v>0</v>
      </c>
      <c r="K88" s="207" t="s">
        <v>19</v>
      </c>
      <c r="L88" s="44"/>
      <c r="M88" s="212" t="s">
        <v>19</v>
      </c>
      <c r="N88" s="213" t="s">
        <v>43</v>
      </c>
      <c r="O88" s="84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845</v>
      </c>
      <c r="AT88" s="216" t="s">
        <v>136</v>
      </c>
      <c r="AU88" s="216" t="s">
        <v>83</v>
      </c>
      <c r="AY88" s="17" t="s">
        <v>133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80</v>
      </c>
      <c r="BK88" s="217">
        <f>ROUND(I88*H88,2)</f>
        <v>0</v>
      </c>
      <c r="BL88" s="17" t="s">
        <v>845</v>
      </c>
      <c r="BM88" s="216" t="s">
        <v>846</v>
      </c>
    </row>
    <row r="89" spans="1:47" s="2" customFormat="1" ht="12">
      <c r="A89" s="38"/>
      <c r="B89" s="39"/>
      <c r="C89" s="40"/>
      <c r="D89" s="218" t="s">
        <v>142</v>
      </c>
      <c r="E89" s="40"/>
      <c r="F89" s="219" t="s">
        <v>844</v>
      </c>
      <c r="G89" s="40"/>
      <c r="H89" s="40"/>
      <c r="I89" s="220"/>
      <c r="J89" s="40"/>
      <c r="K89" s="40"/>
      <c r="L89" s="44"/>
      <c r="M89" s="221"/>
      <c r="N89" s="22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142</v>
      </c>
      <c r="AU89" s="17" t="s">
        <v>83</v>
      </c>
    </row>
    <row r="90" spans="1:63" s="12" customFormat="1" ht="22.8" customHeight="1">
      <c r="A90" s="12"/>
      <c r="B90" s="189"/>
      <c r="C90" s="190"/>
      <c r="D90" s="191" t="s">
        <v>71</v>
      </c>
      <c r="E90" s="203" t="s">
        <v>847</v>
      </c>
      <c r="F90" s="203" t="s">
        <v>848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SUM(P91:P107)</f>
        <v>0</v>
      </c>
      <c r="Q90" s="197"/>
      <c r="R90" s="198">
        <f>SUM(R91:R107)</f>
        <v>0</v>
      </c>
      <c r="S90" s="197"/>
      <c r="T90" s="199">
        <f>SUM(T91:T107)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274</v>
      </c>
      <c r="AT90" s="201" t="s">
        <v>71</v>
      </c>
      <c r="AU90" s="201" t="s">
        <v>80</v>
      </c>
      <c r="AY90" s="200" t="s">
        <v>133</v>
      </c>
      <c r="BK90" s="202">
        <f>SUM(BK91:BK107)</f>
        <v>0</v>
      </c>
    </row>
    <row r="91" spans="1:65" s="2" customFormat="1" ht="16.5" customHeight="1">
      <c r="A91" s="38"/>
      <c r="B91" s="39"/>
      <c r="C91" s="205" t="s">
        <v>83</v>
      </c>
      <c r="D91" s="205" t="s">
        <v>136</v>
      </c>
      <c r="E91" s="206" t="s">
        <v>849</v>
      </c>
      <c r="F91" s="207" t="s">
        <v>850</v>
      </c>
      <c r="G91" s="208" t="s">
        <v>270</v>
      </c>
      <c r="H91" s="209">
        <v>1</v>
      </c>
      <c r="I91" s="210"/>
      <c r="J91" s="211">
        <f>ROUND(I91*H91,2)</f>
        <v>0</v>
      </c>
      <c r="K91" s="207" t="s">
        <v>19</v>
      </c>
      <c r="L91" s="44"/>
      <c r="M91" s="212" t="s">
        <v>19</v>
      </c>
      <c r="N91" s="213" t="s">
        <v>43</v>
      </c>
      <c r="O91" s="84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6" t="s">
        <v>845</v>
      </c>
      <c r="AT91" s="216" t="s">
        <v>136</v>
      </c>
      <c r="AU91" s="216" t="s">
        <v>83</v>
      </c>
      <c r="AY91" s="17" t="s">
        <v>133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7" t="s">
        <v>80</v>
      </c>
      <c r="BK91" s="217">
        <f>ROUND(I91*H91,2)</f>
        <v>0</v>
      </c>
      <c r="BL91" s="17" t="s">
        <v>845</v>
      </c>
      <c r="BM91" s="216" t="s">
        <v>851</v>
      </c>
    </row>
    <row r="92" spans="1:47" s="2" customFormat="1" ht="12">
      <c r="A92" s="38"/>
      <c r="B92" s="39"/>
      <c r="C92" s="40"/>
      <c r="D92" s="218" t="s">
        <v>142</v>
      </c>
      <c r="E92" s="40"/>
      <c r="F92" s="219" t="s">
        <v>850</v>
      </c>
      <c r="G92" s="40"/>
      <c r="H92" s="40"/>
      <c r="I92" s="220"/>
      <c r="J92" s="40"/>
      <c r="K92" s="40"/>
      <c r="L92" s="44"/>
      <c r="M92" s="221"/>
      <c r="N92" s="222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142</v>
      </c>
      <c r="AU92" s="17" t="s">
        <v>83</v>
      </c>
    </row>
    <row r="93" spans="1:65" s="2" customFormat="1" ht="16.5" customHeight="1">
      <c r="A93" s="38"/>
      <c r="B93" s="39"/>
      <c r="C93" s="205" t="s">
        <v>94</v>
      </c>
      <c r="D93" s="205" t="s">
        <v>136</v>
      </c>
      <c r="E93" s="206" t="s">
        <v>852</v>
      </c>
      <c r="F93" s="207" t="s">
        <v>853</v>
      </c>
      <c r="G93" s="208" t="s">
        <v>270</v>
      </c>
      <c r="H93" s="209">
        <v>1</v>
      </c>
      <c r="I93" s="210"/>
      <c r="J93" s="211">
        <f>ROUND(I93*H93,2)</f>
        <v>0</v>
      </c>
      <c r="K93" s="207" t="s">
        <v>19</v>
      </c>
      <c r="L93" s="44"/>
      <c r="M93" s="212" t="s">
        <v>19</v>
      </c>
      <c r="N93" s="213" t="s">
        <v>43</v>
      </c>
      <c r="O93" s="84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6" t="s">
        <v>845</v>
      </c>
      <c r="AT93" s="216" t="s">
        <v>136</v>
      </c>
      <c r="AU93" s="216" t="s">
        <v>83</v>
      </c>
      <c r="AY93" s="17" t="s">
        <v>133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7" t="s">
        <v>80</v>
      </c>
      <c r="BK93" s="217">
        <f>ROUND(I93*H93,2)</f>
        <v>0</v>
      </c>
      <c r="BL93" s="17" t="s">
        <v>845</v>
      </c>
      <c r="BM93" s="216" t="s">
        <v>854</v>
      </c>
    </row>
    <row r="94" spans="1:47" s="2" customFormat="1" ht="12">
      <c r="A94" s="38"/>
      <c r="B94" s="39"/>
      <c r="C94" s="40"/>
      <c r="D94" s="218" t="s">
        <v>142</v>
      </c>
      <c r="E94" s="40"/>
      <c r="F94" s="219" t="s">
        <v>853</v>
      </c>
      <c r="G94" s="40"/>
      <c r="H94" s="40"/>
      <c r="I94" s="220"/>
      <c r="J94" s="40"/>
      <c r="K94" s="40"/>
      <c r="L94" s="44"/>
      <c r="M94" s="221"/>
      <c r="N94" s="222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142</v>
      </c>
      <c r="AU94" s="17" t="s">
        <v>83</v>
      </c>
    </row>
    <row r="95" spans="1:65" s="2" customFormat="1" ht="16.5" customHeight="1">
      <c r="A95" s="38"/>
      <c r="B95" s="39"/>
      <c r="C95" s="205" t="s">
        <v>140</v>
      </c>
      <c r="D95" s="205" t="s">
        <v>136</v>
      </c>
      <c r="E95" s="206" t="s">
        <v>855</v>
      </c>
      <c r="F95" s="207" t="s">
        <v>856</v>
      </c>
      <c r="G95" s="208" t="s">
        <v>270</v>
      </c>
      <c r="H95" s="209">
        <v>1</v>
      </c>
      <c r="I95" s="210"/>
      <c r="J95" s="211">
        <f>ROUND(I95*H95,2)</f>
        <v>0</v>
      </c>
      <c r="K95" s="207" t="s">
        <v>19</v>
      </c>
      <c r="L95" s="44"/>
      <c r="M95" s="212" t="s">
        <v>19</v>
      </c>
      <c r="N95" s="213" t="s">
        <v>43</v>
      </c>
      <c r="O95" s="84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845</v>
      </c>
      <c r="AT95" s="216" t="s">
        <v>136</v>
      </c>
      <c r="AU95" s="216" t="s">
        <v>83</v>
      </c>
      <c r="AY95" s="17" t="s">
        <v>133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80</v>
      </c>
      <c r="BK95" s="217">
        <f>ROUND(I95*H95,2)</f>
        <v>0</v>
      </c>
      <c r="BL95" s="17" t="s">
        <v>845</v>
      </c>
      <c r="BM95" s="216" t="s">
        <v>857</v>
      </c>
    </row>
    <row r="96" spans="1:47" s="2" customFormat="1" ht="12">
      <c r="A96" s="38"/>
      <c r="B96" s="39"/>
      <c r="C96" s="40"/>
      <c r="D96" s="218" t="s">
        <v>142</v>
      </c>
      <c r="E96" s="40"/>
      <c r="F96" s="219" t="s">
        <v>856</v>
      </c>
      <c r="G96" s="40"/>
      <c r="H96" s="40"/>
      <c r="I96" s="220"/>
      <c r="J96" s="40"/>
      <c r="K96" s="40"/>
      <c r="L96" s="44"/>
      <c r="M96" s="221"/>
      <c r="N96" s="22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142</v>
      </c>
      <c r="AU96" s="17" t="s">
        <v>83</v>
      </c>
    </row>
    <row r="97" spans="1:65" s="2" customFormat="1" ht="16.5" customHeight="1">
      <c r="A97" s="38"/>
      <c r="B97" s="39"/>
      <c r="C97" s="205" t="s">
        <v>274</v>
      </c>
      <c r="D97" s="205" t="s">
        <v>136</v>
      </c>
      <c r="E97" s="206" t="s">
        <v>858</v>
      </c>
      <c r="F97" s="207" t="s">
        <v>859</v>
      </c>
      <c r="G97" s="208" t="s">
        <v>399</v>
      </c>
      <c r="H97" s="209">
        <v>1</v>
      </c>
      <c r="I97" s="210"/>
      <c r="J97" s="211">
        <f>ROUND(I97*H97,2)</f>
        <v>0</v>
      </c>
      <c r="K97" s="207" t="s">
        <v>19</v>
      </c>
      <c r="L97" s="44"/>
      <c r="M97" s="212" t="s">
        <v>19</v>
      </c>
      <c r="N97" s="213" t="s">
        <v>43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845</v>
      </c>
      <c r="AT97" s="216" t="s">
        <v>136</v>
      </c>
      <c r="AU97" s="216" t="s">
        <v>83</v>
      </c>
      <c r="AY97" s="17" t="s">
        <v>133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80</v>
      </c>
      <c r="BK97" s="217">
        <f>ROUND(I97*H97,2)</f>
        <v>0</v>
      </c>
      <c r="BL97" s="17" t="s">
        <v>845</v>
      </c>
      <c r="BM97" s="216" t="s">
        <v>860</v>
      </c>
    </row>
    <row r="98" spans="1:47" s="2" customFormat="1" ht="12">
      <c r="A98" s="38"/>
      <c r="B98" s="39"/>
      <c r="C98" s="40"/>
      <c r="D98" s="218" t="s">
        <v>142</v>
      </c>
      <c r="E98" s="40"/>
      <c r="F98" s="219" t="s">
        <v>859</v>
      </c>
      <c r="G98" s="40"/>
      <c r="H98" s="40"/>
      <c r="I98" s="220"/>
      <c r="J98" s="40"/>
      <c r="K98" s="40"/>
      <c r="L98" s="44"/>
      <c r="M98" s="221"/>
      <c r="N98" s="222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142</v>
      </c>
      <c r="AU98" s="17" t="s">
        <v>83</v>
      </c>
    </row>
    <row r="99" spans="1:65" s="2" customFormat="1" ht="16.5" customHeight="1">
      <c r="A99" s="38"/>
      <c r="B99" s="39"/>
      <c r="C99" s="205" t="s">
        <v>135</v>
      </c>
      <c r="D99" s="205" t="s">
        <v>136</v>
      </c>
      <c r="E99" s="206" t="s">
        <v>861</v>
      </c>
      <c r="F99" s="207" t="s">
        <v>862</v>
      </c>
      <c r="G99" s="208" t="s">
        <v>427</v>
      </c>
      <c r="H99" s="209">
        <v>210</v>
      </c>
      <c r="I99" s="210"/>
      <c r="J99" s="211">
        <f>ROUND(I99*H99,2)</f>
        <v>0</v>
      </c>
      <c r="K99" s="207" t="s">
        <v>19</v>
      </c>
      <c r="L99" s="44"/>
      <c r="M99" s="212" t="s">
        <v>19</v>
      </c>
      <c r="N99" s="213" t="s">
        <v>43</v>
      </c>
      <c r="O99" s="84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6" t="s">
        <v>845</v>
      </c>
      <c r="AT99" s="216" t="s">
        <v>136</v>
      </c>
      <c r="AU99" s="216" t="s">
        <v>83</v>
      </c>
      <c r="AY99" s="17" t="s">
        <v>133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7" t="s">
        <v>80</v>
      </c>
      <c r="BK99" s="217">
        <f>ROUND(I99*H99,2)</f>
        <v>0</v>
      </c>
      <c r="BL99" s="17" t="s">
        <v>845</v>
      </c>
      <c r="BM99" s="216" t="s">
        <v>863</v>
      </c>
    </row>
    <row r="100" spans="1:47" s="2" customFormat="1" ht="12">
      <c r="A100" s="38"/>
      <c r="B100" s="39"/>
      <c r="C100" s="40"/>
      <c r="D100" s="218" t="s">
        <v>142</v>
      </c>
      <c r="E100" s="40"/>
      <c r="F100" s="219" t="s">
        <v>862</v>
      </c>
      <c r="G100" s="40"/>
      <c r="H100" s="40"/>
      <c r="I100" s="220"/>
      <c r="J100" s="40"/>
      <c r="K100" s="40"/>
      <c r="L100" s="44"/>
      <c r="M100" s="221"/>
      <c r="N100" s="222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142</v>
      </c>
      <c r="AU100" s="17" t="s">
        <v>83</v>
      </c>
    </row>
    <row r="101" spans="1:51" s="14" customFormat="1" ht="12">
      <c r="A101" s="14"/>
      <c r="B101" s="235"/>
      <c r="C101" s="236"/>
      <c r="D101" s="218" t="s">
        <v>146</v>
      </c>
      <c r="E101" s="237" t="s">
        <v>19</v>
      </c>
      <c r="F101" s="238" t="s">
        <v>864</v>
      </c>
      <c r="G101" s="236"/>
      <c r="H101" s="239">
        <v>210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146</v>
      </c>
      <c r="AU101" s="245" t="s">
        <v>83</v>
      </c>
      <c r="AV101" s="14" t="s">
        <v>83</v>
      </c>
      <c r="AW101" s="14" t="s">
        <v>35</v>
      </c>
      <c r="AX101" s="14" t="s">
        <v>72</v>
      </c>
      <c r="AY101" s="245" t="s">
        <v>133</v>
      </c>
    </row>
    <row r="102" spans="1:65" s="2" customFormat="1" ht="16.5" customHeight="1">
      <c r="A102" s="38"/>
      <c r="B102" s="39"/>
      <c r="C102" s="205" t="s">
        <v>149</v>
      </c>
      <c r="D102" s="205" t="s">
        <v>136</v>
      </c>
      <c r="E102" s="206" t="s">
        <v>865</v>
      </c>
      <c r="F102" s="207" t="s">
        <v>866</v>
      </c>
      <c r="G102" s="208" t="s">
        <v>399</v>
      </c>
      <c r="H102" s="209">
        <v>1</v>
      </c>
      <c r="I102" s="210"/>
      <c r="J102" s="211">
        <f>ROUND(I102*H102,2)</f>
        <v>0</v>
      </c>
      <c r="K102" s="207" t="s">
        <v>19</v>
      </c>
      <c r="L102" s="44"/>
      <c r="M102" s="212" t="s">
        <v>19</v>
      </c>
      <c r="N102" s="213" t="s">
        <v>43</v>
      </c>
      <c r="O102" s="84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6" t="s">
        <v>845</v>
      </c>
      <c r="AT102" s="216" t="s">
        <v>136</v>
      </c>
      <c r="AU102" s="216" t="s">
        <v>83</v>
      </c>
      <c r="AY102" s="17" t="s">
        <v>133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7" t="s">
        <v>80</v>
      </c>
      <c r="BK102" s="217">
        <f>ROUND(I102*H102,2)</f>
        <v>0</v>
      </c>
      <c r="BL102" s="17" t="s">
        <v>845</v>
      </c>
      <c r="BM102" s="216" t="s">
        <v>867</v>
      </c>
    </row>
    <row r="103" spans="1:47" s="2" customFormat="1" ht="12">
      <c r="A103" s="38"/>
      <c r="B103" s="39"/>
      <c r="C103" s="40"/>
      <c r="D103" s="218" t="s">
        <v>142</v>
      </c>
      <c r="E103" s="40"/>
      <c r="F103" s="219" t="s">
        <v>866</v>
      </c>
      <c r="G103" s="40"/>
      <c r="H103" s="40"/>
      <c r="I103" s="220"/>
      <c r="J103" s="40"/>
      <c r="K103" s="40"/>
      <c r="L103" s="44"/>
      <c r="M103" s="221"/>
      <c r="N103" s="222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142</v>
      </c>
      <c r="AU103" s="17" t="s">
        <v>83</v>
      </c>
    </row>
    <row r="104" spans="1:65" s="2" customFormat="1" ht="16.5" customHeight="1">
      <c r="A104" s="38"/>
      <c r="B104" s="39"/>
      <c r="C104" s="205" t="s">
        <v>271</v>
      </c>
      <c r="D104" s="205" t="s">
        <v>136</v>
      </c>
      <c r="E104" s="206" t="s">
        <v>868</v>
      </c>
      <c r="F104" s="207" t="s">
        <v>869</v>
      </c>
      <c r="G104" s="208" t="s">
        <v>399</v>
      </c>
      <c r="H104" s="209">
        <v>1</v>
      </c>
      <c r="I104" s="210"/>
      <c r="J104" s="211">
        <f>ROUND(I104*H104,2)</f>
        <v>0</v>
      </c>
      <c r="K104" s="207" t="s">
        <v>19</v>
      </c>
      <c r="L104" s="44"/>
      <c r="M104" s="212" t="s">
        <v>19</v>
      </c>
      <c r="N104" s="213" t="s">
        <v>43</v>
      </c>
      <c r="O104" s="84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6" t="s">
        <v>845</v>
      </c>
      <c r="AT104" s="216" t="s">
        <v>136</v>
      </c>
      <c r="AU104" s="216" t="s">
        <v>83</v>
      </c>
      <c r="AY104" s="17" t="s">
        <v>133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7" t="s">
        <v>80</v>
      </c>
      <c r="BK104" s="217">
        <f>ROUND(I104*H104,2)</f>
        <v>0</v>
      </c>
      <c r="BL104" s="17" t="s">
        <v>845</v>
      </c>
      <c r="BM104" s="216" t="s">
        <v>870</v>
      </c>
    </row>
    <row r="105" spans="1:47" s="2" customFormat="1" ht="12">
      <c r="A105" s="38"/>
      <c r="B105" s="39"/>
      <c r="C105" s="40"/>
      <c r="D105" s="218" t="s">
        <v>142</v>
      </c>
      <c r="E105" s="40"/>
      <c r="F105" s="219" t="s">
        <v>869</v>
      </c>
      <c r="G105" s="40"/>
      <c r="H105" s="40"/>
      <c r="I105" s="220"/>
      <c r="J105" s="40"/>
      <c r="K105" s="40"/>
      <c r="L105" s="44"/>
      <c r="M105" s="221"/>
      <c r="N105" s="22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142</v>
      </c>
      <c r="AU105" s="17" t="s">
        <v>83</v>
      </c>
    </row>
    <row r="106" spans="1:65" s="2" customFormat="1" ht="16.5" customHeight="1">
      <c r="A106" s="38"/>
      <c r="B106" s="39"/>
      <c r="C106" s="205" t="s">
        <v>156</v>
      </c>
      <c r="D106" s="205" t="s">
        <v>136</v>
      </c>
      <c r="E106" s="206" t="s">
        <v>871</v>
      </c>
      <c r="F106" s="207" t="s">
        <v>872</v>
      </c>
      <c r="G106" s="208" t="s">
        <v>399</v>
      </c>
      <c r="H106" s="209">
        <v>1</v>
      </c>
      <c r="I106" s="210"/>
      <c r="J106" s="211">
        <f>ROUND(I106*H106,2)</f>
        <v>0</v>
      </c>
      <c r="K106" s="207" t="s">
        <v>19</v>
      </c>
      <c r="L106" s="44"/>
      <c r="M106" s="212" t="s">
        <v>19</v>
      </c>
      <c r="N106" s="213" t="s">
        <v>43</v>
      </c>
      <c r="O106" s="84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6" t="s">
        <v>845</v>
      </c>
      <c r="AT106" s="216" t="s">
        <v>136</v>
      </c>
      <c r="AU106" s="216" t="s">
        <v>83</v>
      </c>
      <c r="AY106" s="17" t="s">
        <v>133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7" t="s">
        <v>80</v>
      </c>
      <c r="BK106" s="217">
        <f>ROUND(I106*H106,2)</f>
        <v>0</v>
      </c>
      <c r="BL106" s="17" t="s">
        <v>845</v>
      </c>
      <c r="BM106" s="216" t="s">
        <v>873</v>
      </c>
    </row>
    <row r="107" spans="1:47" s="2" customFormat="1" ht="12">
      <c r="A107" s="38"/>
      <c r="B107" s="39"/>
      <c r="C107" s="40"/>
      <c r="D107" s="218" t="s">
        <v>142</v>
      </c>
      <c r="E107" s="40"/>
      <c r="F107" s="219" t="s">
        <v>872</v>
      </c>
      <c r="G107" s="40"/>
      <c r="H107" s="40"/>
      <c r="I107" s="220"/>
      <c r="J107" s="40"/>
      <c r="K107" s="40"/>
      <c r="L107" s="44"/>
      <c r="M107" s="221"/>
      <c r="N107" s="222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142</v>
      </c>
      <c r="AU107" s="17" t="s">
        <v>83</v>
      </c>
    </row>
    <row r="108" spans="1:63" s="12" customFormat="1" ht="22.8" customHeight="1">
      <c r="A108" s="12"/>
      <c r="B108" s="189"/>
      <c r="C108" s="190"/>
      <c r="D108" s="191" t="s">
        <v>71</v>
      </c>
      <c r="E108" s="203" t="s">
        <v>874</v>
      </c>
      <c r="F108" s="203" t="s">
        <v>875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SUM(P109:P110)</f>
        <v>0</v>
      </c>
      <c r="Q108" s="197"/>
      <c r="R108" s="198">
        <f>SUM(R109:R110)</f>
        <v>0</v>
      </c>
      <c r="S108" s="197"/>
      <c r="T108" s="199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274</v>
      </c>
      <c r="AT108" s="201" t="s">
        <v>71</v>
      </c>
      <c r="AU108" s="201" t="s">
        <v>80</v>
      </c>
      <c r="AY108" s="200" t="s">
        <v>133</v>
      </c>
      <c r="BK108" s="202">
        <f>SUM(BK109:BK110)</f>
        <v>0</v>
      </c>
    </row>
    <row r="109" spans="1:65" s="2" customFormat="1" ht="16.5" customHeight="1">
      <c r="A109" s="38"/>
      <c r="B109" s="39"/>
      <c r="C109" s="205" t="s">
        <v>876</v>
      </c>
      <c r="D109" s="205" t="s">
        <v>136</v>
      </c>
      <c r="E109" s="206" t="s">
        <v>877</v>
      </c>
      <c r="F109" s="207" t="s">
        <v>878</v>
      </c>
      <c r="G109" s="208" t="s">
        <v>399</v>
      </c>
      <c r="H109" s="209">
        <v>1</v>
      </c>
      <c r="I109" s="210"/>
      <c r="J109" s="211">
        <f>ROUND(I109*H109,2)</f>
        <v>0</v>
      </c>
      <c r="K109" s="207" t="s">
        <v>19</v>
      </c>
      <c r="L109" s="44"/>
      <c r="M109" s="212" t="s">
        <v>19</v>
      </c>
      <c r="N109" s="213" t="s">
        <v>43</v>
      </c>
      <c r="O109" s="84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6" t="s">
        <v>845</v>
      </c>
      <c r="AT109" s="216" t="s">
        <v>136</v>
      </c>
      <c r="AU109" s="216" t="s">
        <v>83</v>
      </c>
      <c r="AY109" s="17" t="s">
        <v>133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7" t="s">
        <v>80</v>
      </c>
      <c r="BK109" s="217">
        <f>ROUND(I109*H109,2)</f>
        <v>0</v>
      </c>
      <c r="BL109" s="17" t="s">
        <v>845</v>
      </c>
      <c r="BM109" s="216" t="s">
        <v>879</v>
      </c>
    </row>
    <row r="110" spans="1:47" s="2" customFormat="1" ht="12">
      <c r="A110" s="38"/>
      <c r="B110" s="39"/>
      <c r="C110" s="40"/>
      <c r="D110" s="218" t="s">
        <v>142</v>
      </c>
      <c r="E110" s="40"/>
      <c r="F110" s="219" t="s">
        <v>878</v>
      </c>
      <c r="G110" s="40"/>
      <c r="H110" s="40"/>
      <c r="I110" s="220"/>
      <c r="J110" s="40"/>
      <c r="K110" s="40"/>
      <c r="L110" s="44"/>
      <c r="M110" s="221"/>
      <c r="N110" s="222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142</v>
      </c>
      <c r="AU110" s="17" t="s">
        <v>83</v>
      </c>
    </row>
    <row r="111" spans="1:63" s="12" customFormat="1" ht="22.8" customHeight="1">
      <c r="A111" s="12"/>
      <c r="B111" s="189"/>
      <c r="C111" s="190"/>
      <c r="D111" s="191" t="s">
        <v>71</v>
      </c>
      <c r="E111" s="203" t="s">
        <v>880</v>
      </c>
      <c r="F111" s="203" t="s">
        <v>881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SUM(P112:P113)</f>
        <v>0</v>
      </c>
      <c r="Q111" s="197"/>
      <c r="R111" s="198">
        <f>SUM(R112:R113)</f>
        <v>0</v>
      </c>
      <c r="S111" s="197"/>
      <c r="T111" s="199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274</v>
      </c>
      <c r="AT111" s="201" t="s">
        <v>71</v>
      </c>
      <c r="AU111" s="201" t="s">
        <v>80</v>
      </c>
      <c r="AY111" s="200" t="s">
        <v>133</v>
      </c>
      <c r="BK111" s="202">
        <f>SUM(BK112:BK113)</f>
        <v>0</v>
      </c>
    </row>
    <row r="112" spans="1:65" s="2" customFormat="1" ht="16.5" customHeight="1">
      <c r="A112" s="38"/>
      <c r="B112" s="39"/>
      <c r="C112" s="205" t="s">
        <v>165</v>
      </c>
      <c r="D112" s="205" t="s">
        <v>136</v>
      </c>
      <c r="E112" s="206" t="s">
        <v>882</v>
      </c>
      <c r="F112" s="207" t="s">
        <v>883</v>
      </c>
      <c r="G112" s="208" t="s">
        <v>399</v>
      </c>
      <c r="H112" s="209">
        <v>1</v>
      </c>
      <c r="I112" s="210"/>
      <c r="J112" s="211">
        <f>ROUND(I112*H112,2)</f>
        <v>0</v>
      </c>
      <c r="K112" s="207" t="s">
        <v>19</v>
      </c>
      <c r="L112" s="44"/>
      <c r="M112" s="212" t="s">
        <v>19</v>
      </c>
      <c r="N112" s="213" t="s">
        <v>43</v>
      </c>
      <c r="O112" s="84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6" t="s">
        <v>845</v>
      </c>
      <c r="AT112" s="216" t="s">
        <v>136</v>
      </c>
      <c r="AU112" s="216" t="s">
        <v>83</v>
      </c>
      <c r="AY112" s="17" t="s">
        <v>133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7" t="s">
        <v>80</v>
      </c>
      <c r="BK112" s="217">
        <f>ROUND(I112*H112,2)</f>
        <v>0</v>
      </c>
      <c r="BL112" s="17" t="s">
        <v>845</v>
      </c>
      <c r="BM112" s="216" t="s">
        <v>884</v>
      </c>
    </row>
    <row r="113" spans="1:47" s="2" customFormat="1" ht="12">
      <c r="A113" s="38"/>
      <c r="B113" s="39"/>
      <c r="C113" s="40"/>
      <c r="D113" s="218" t="s">
        <v>142</v>
      </c>
      <c r="E113" s="40"/>
      <c r="F113" s="219" t="s">
        <v>883</v>
      </c>
      <c r="G113" s="40"/>
      <c r="H113" s="40"/>
      <c r="I113" s="220"/>
      <c r="J113" s="40"/>
      <c r="K113" s="40"/>
      <c r="L113" s="44"/>
      <c r="M113" s="221"/>
      <c r="N113" s="22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142</v>
      </c>
      <c r="AU113" s="17" t="s">
        <v>83</v>
      </c>
    </row>
    <row r="114" spans="1:63" s="12" customFormat="1" ht="22.8" customHeight="1">
      <c r="A114" s="12"/>
      <c r="B114" s="189"/>
      <c r="C114" s="190"/>
      <c r="D114" s="191" t="s">
        <v>71</v>
      </c>
      <c r="E114" s="203" t="s">
        <v>885</v>
      </c>
      <c r="F114" s="203" t="s">
        <v>886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SUM(P115:P120)</f>
        <v>0</v>
      </c>
      <c r="Q114" s="197"/>
      <c r="R114" s="198">
        <f>SUM(R115:R120)</f>
        <v>0</v>
      </c>
      <c r="S114" s="197"/>
      <c r="T114" s="199">
        <f>SUM(T115:T120)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274</v>
      </c>
      <c r="AT114" s="201" t="s">
        <v>71</v>
      </c>
      <c r="AU114" s="201" t="s">
        <v>80</v>
      </c>
      <c r="AY114" s="200" t="s">
        <v>133</v>
      </c>
      <c r="BK114" s="202">
        <f>SUM(BK115:BK120)</f>
        <v>0</v>
      </c>
    </row>
    <row r="115" spans="1:65" s="2" customFormat="1" ht="24.15" customHeight="1">
      <c r="A115" s="38"/>
      <c r="B115" s="39"/>
      <c r="C115" s="205" t="s">
        <v>887</v>
      </c>
      <c r="D115" s="205" t="s">
        <v>136</v>
      </c>
      <c r="E115" s="206" t="s">
        <v>888</v>
      </c>
      <c r="F115" s="207" t="s">
        <v>889</v>
      </c>
      <c r="G115" s="208" t="s">
        <v>399</v>
      </c>
      <c r="H115" s="209">
        <v>1</v>
      </c>
      <c r="I115" s="210"/>
      <c r="J115" s="211">
        <f>ROUND(I115*H115,2)</f>
        <v>0</v>
      </c>
      <c r="K115" s="207" t="s">
        <v>19</v>
      </c>
      <c r="L115" s="44"/>
      <c r="M115" s="212" t="s">
        <v>19</v>
      </c>
      <c r="N115" s="213" t="s">
        <v>43</v>
      </c>
      <c r="O115" s="84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6" t="s">
        <v>845</v>
      </c>
      <c r="AT115" s="216" t="s">
        <v>136</v>
      </c>
      <c r="AU115" s="216" t="s">
        <v>83</v>
      </c>
      <c r="AY115" s="17" t="s">
        <v>133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7" t="s">
        <v>80</v>
      </c>
      <c r="BK115" s="217">
        <f>ROUND(I115*H115,2)</f>
        <v>0</v>
      </c>
      <c r="BL115" s="17" t="s">
        <v>845</v>
      </c>
      <c r="BM115" s="216" t="s">
        <v>890</v>
      </c>
    </row>
    <row r="116" spans="1:47" s="2" customFormat="1" ht="12">
      <c r="A116" s="38"/>
      <c r="B116" s="39"/>
      <c r="C116" s="40"/>
      <c r="D116" s="218" t="s">
        <v>142</v>
      </c>
      <c r="E116" s="40"/>
      <c r="F116" s="219" t="s">
        <v>889</v>
      </c>
      <c r="G116" s="40"/>
      <c r="H116" s="40"/>
      <c r="I116" s="220"/>
      <c r="J116" s="40"/>
      <c r="K116" s="40"/>
      <c r="L116" s="44"/>
      <c r="M116" s="221"/>
      <c r="N116" s="222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142</v>
      </c>
      <c r="AU116" s="17" t="s">
        <v>83</v>
      </c>
    </row>
    <row r="117" spans="1:65" s="2" customFormat="1" ht="16.5" customHeight="1">
      <c r="A117" s="38"/>
      <c r="B117" s="39"/>
      <c r="C117" s="205" t="s">
        <v>87</v>
      </c>
      <c r="D117" s="205" t="s">
        <v>136</v>
      </c>
      <c r="E117" s="206" t="s">
        <v>891</v>
      </c>
      <c r="F117" s="207" t="s">
        <v>892</v>
      </c>
      <c r="G117" s="208" t="s">
        <v>399</v>
      </c>
      <c r="H117" s="209">
        <v>1</v>
      </c>
      <c r="I117" s="210"/>
      <c r="J117" s="211">
        <f>ROUND(I117*H117,2)</f>
        <v>0</v>
      </c>
      <c r="K117" s="207" t="s">
        <v>19</v>
      </c>
      <c r="L117" s="44"/>
      <c r="M117" s="212" t="s">
        <v>19</v>
      </c>
      <c r="N117" s="213" t="s">
        <v>43</v>
      </c>
      <c r="O117" s="84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6" t="s">
        <v>845</v>
      </c>
      <c r="AT117" s="216" t="s">
        <v>136</v>
      </c>
      <c r="AU117" s="216" t="s">
        <v>83</v>
      </c>
      <c r="AY117" s="17" t="s">
        <v>133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7" t="s">
        <v>80</v>
      </c>
      <c r="BK117" s="217">
        <f>ROUND(I117*H117,2)</f>
        <v>0</v>
      </c>
      <c r="BL117" s="17" t="s">
        <v>845</v>
      </c>
      <c r="BM117" s="216" t="s">
        <v>893</v>
      </c>
    </row>
    <row r="118" spans="1:47" s="2" customFormat="1" ht="12">
      <c r="A118" s="38"/>
      <c r="B118" s="39"/>
      <c r="C118" s="40"/>
      <c r="D118" s="218" t="s">
        <v>142</v>
      </c>
      <c r="E118" s="40"/>
      <c r="F118" s="219" t="s">
        <v>892</v>
      </c>
      <c r="G118" s="40"/>
      <c r="H118" s="40"/>
      <c r="I118" s="220"/>
      <c r="J118" s="40"/>
      <c r="K118" s="40"/>
      <c r="L118" s="44"/>
      <c r="M118" s="221"/>
      <c r="N118" s="222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142</v>
      </c>
      <c r="AU118" s="17" t="s">
        <v>83</v>
      </c>
    </row>
    <row r="119" spans="1:65" s="2" customFormat="1" ht="16.5" customHeight="1">
      <c r="A119" s="38"/>
      <c r="B119" s="39"/>
      <c r="C119" s="205" t="s">
        <v>894</v>
      </c>
      <c r="D119" s="205" t="s">
        <v>136</v>
      </c>
      <c r="E119" s="206" t="s">
        <v>895</v>
      </c>
      <c r="F119" s="207" t="s">
        <v>896</v>
      </c>
      <c r="G119" s="208" t="s">
        <v>399</v>
      </c>
      <c r="H119" s="209">
        <v>1</v>
      </c>
      <c r="I119" s="210"/>
      <c r="J119" s="211">
        <f>ROUND(I119*H119,2)</f>
        <v>0</v>
      </c>
      <c r="K119" s="207" t="s">
        <v>19</v>
      </c>
      <c r="L119" s="44"/>
      <c r="M119" s="212" t="s">
        <v>19</v>
      </c>
      <c r="N119" s="213" t="s">
        <v>43</v>
      </c>
      <c r="O119" s="84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6" t="s">
        <v>845</v>
      </c>
      <c r="AT119" s="216" t="s">
        <v>136</v>
      </c>
      <c r="AU119" s="216" t="s">
        <v>83</v>
      </c>
      <c r="AY119" s="17" t="s">
        <v>133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7" t="s">
        <v>80</v>
      </c>
      <c r="BK119" s="217">
        <f>ROUND(I119*H119,2)</f>
        <v>0</v>
      </c>
      <c r="BL119" s="17" t="s">
        <v>845</v>
      </c>
      <c r="BM119" s="216" t="s">
        <v>897</v>
      </c>
    </row>
    <row r="120" spans="1:47" s="2" customFormat="1" ht="12">
      <c r="A120" s="38"/>
      <c r="B120" s="39"/>
      <c r="C120" s="40"/>
      <c r="D120" s="218" t="s">
        <v>142</v>
      </c>
      <c r="E120" s="40"/>
      <c r="F120" s="219" t="s">
        <v>896</v>
      </c>
      <c r="G120" s="40"/>
      <c r="H120" s="40"/>
      <c r="I120" s="220"/>
      <c r="J120" s="40"/>
      <c r="K120" s="40"/>
      <c r="L120" s="44"/>
      <c r="M120" s="257"/>
      <c r="N120" s="258"/>
      <c r="O120" s="259"/>
      <c r="P120" s="259"/>
      <c r="Q120" s="259"/>
      <c r="R120" s="259"/>
      <c r="S120" s="259"/>
      <c r="T120" s="260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142</v>
      </c>
      <c r="AU120" s="17" t="s">
        <v>83</v>
      </c>
    </row>
    <row r="121" spans="1:31" s="2" customFormat="1" ht="6.95" customHeight="1">
      <c r="A121" s="38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44"/>
      <c r="M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</sheetData>
  <sheetProtection password="CC35" sheet="1" objects="1" scenarios="1" formatColumns="0" formatRows="0" autoFilter="0"/>
  <autoFilter ref="C84:K12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9"/>
      <c r="C3" s="130"/>
      <c r="D3" s="130"/>
      <c r="E3" s="130"/>
      <c r="F3" s="130"/>
      <c r="G3" s="130"/>
      <c r="H3" s="20"/>
    </row>
    <row r="4" spans="2:8" s="1" customFormat="1" ht="24.95" customHeight="1">
      <c r="B4" s="20"/>
      <c r="C4" s="131" t="s">
        <v>898</v>
      </c>
      <c r="H4" s="20"/>
    </row>
    <row r="5" spans="2:8" s="1" customFormat="1" ht="12" customHeight="1">
      <c r="B5" s="20"/>
      <c r="C5" s="261" t="s">
        <v>13</v>
      </c>
      <c r="D5" s="141" t="s">
        <v>14</v>
      </c>
      <c r="E5" s="1"/>
      <c r="F5" s="1"/>
      <c r="H5" s="20"/>
    </row>
    <row r="6" spans="2:8" s="1" customFormat="1" ht="36.95" customHeight="1">
      <c r="B6" s="20"/>
      <c r="C6" s="262" t="s">
        <v>16</v>
      </c>
      <c r="D6" s="263" t="s">
        <v>17</v>
      </c>
      <c r="E6" s="1"/>
      <c r="F6" s="1"/>
      <c r="H6" s="20"/>
    </row>
    <row r="7" spans="2:8" s="1" customFormat="1" ht="16.5" customHeight="1">
      <c r="B7" s="20"/>
      <c r="C7" s="133" t="s">
        <v>23</v>
      </c>
      <c r="D7" s="138" t="str">
        <f>'Rekapitulace stavby'!AN8</f>
        <v>24. 11. 2022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78"/>
      <c r="B9" s="264"/>
      <c r="C9" s="265" t="s">
        <v>53</v>
      </c>
      <c r="D9" s="266" t="s">
        <v>54</v>
      </c>
      <c r="E9" s="266" t="s">
        <v>120</v>
      </c>
      <c r="F9" s="267" t="s">
        <v>899</v>
      </c>
      <c r="G9" s="178"/>
      <c r="H9" s="264"/>
    </row>
    <row r="10" spans="1:8" s="2" customFormat="1" ht="26.4" customHeight="1">
      <c r="A10" s="38"/>
      <c r="B10" s="44"/>
      <c r="C10" s="268" t="s">
        <v>900</v>
      </c>
      <c r="D10" s="268" t="s">
        <v>78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69" t="s">
        <v>90</v>
      </c>
      <c r="D11" s="270" t="s">
        <v>91</v>
      </c>
      <c r="E11" s="271" t="s">
        <v>92</v>
      </c>
      <c r="F11" s="272">
        <v>274.25525</v>
      </c>
      <c r="G11" s="38"/>
      <c r="H11" s="44"/>
    </row>
    <row r="12" spans="1:8" s="2" customFormat="1" ht="16.8" customHeight="1">
      <c r="A12" s="38"/>
      <c r="B12" s="44"/>
      <c r="C12" s="273" t="s">
        <v>19</v>
      </c>
      <c r="D12" s="273" t="s">
        <v>901</v>
      </c>
      <c r="E12" s="17" t="s">
        <v>19</v>
      </c>
      <c r="F12" s="274">
        <v>318.5355</v>
      </c>
      <c r="G12" s="38"/>
      <c r="H12" s="44"/>
    </row>
    <row r="13" spans="1:8" s="2" customFormat="1" ht="16.8" customHeight="1">
      <c r="A13" s="38"/>
      <c r="B13" s="44"/>
      <c r="C13" s="273" t="s">
        <v>19</v>
      </c>
      <c r="D13" s="273" t="s">
        <v>902</v>
      </c>
      <c r="E13" s="17" t="s">
        <v>19</v>
      </c>
      <c r="F13" s="274">
        <v>-4.862</v>
      </c>
      <c r="G13" s="38"/>
      <c r="H13" s="44"/>
    </row>
    <row r="14" spans="1:8" s="2" customFormat="1" ht="12">
      <c r="A14" s="38"/>
      <c r="B14" s="44"/>
      <c r="C14" s="273" t="s">
        <v>19</v>
      </c>
      <c r="D14" s="273" t="s">
        <v>903</v>
      </c>
      <c r="E14" s="17" t="s">
        <v>19</v>
      </c>
      <c r="F14" s="274">
        <v>-12.9289999999999</v>
      </c>
      <c r="G14" s="38"/>
      <c r="H14" s="44"/>
    </row>
    <row r="15" spans="1:8" s="2" customFormat="1" ht="16.8" customHeight="1">
      <c r="A15" s="38"/>
      <c r="B15" s="44"/>
      <c r="C15" s="273" t="s">
        <v>19</v>
      </c>
      <c r="D15" s="273" t="s">
        <v>904</v>
      </c>
      <c r="E15" s="17" t="s">
        <v>19</v>
      </c>
      <c r="F15" s="274">
        <v>-20.59425</v>
      </c>
      <c r="G15" s="38"/>
      <c r="H15" s="44"/>
    </row>
    <row r="16" spans="1:8" s="2" customFormat="1" ht="16.8" customHeight="1">
      <c r="A16" s="38"/>
      <c r="B16" s="44"/>
      <c r="C16" s="273" t="s">
        <v>19</v>
      </c>
      <c r="D16" s="273" t="s">
        <v>905</v>
      </c>
      <c r="E16" s="17" t="s">
        <v>19</v>
      </c>
      <c r="F16" s="274">
        <v>-2.61</v>
      </c>
      <c r="G16" s="38"/>
      <c r="H16" s="44"/>
    </row>
    <row r="17" spans="1:8" s="2" customFormat="1" ht="16.8" customHeight="1">
      <c r="A17" s="38"/>
      <c r="B17" s="44"/>
      <c r="C17" s="273" t="s">
        <v>19</v>
      </c>
      <c r="D17" s="273" t="s">
        <v>906</v>
      </c>
      <c r="E17" s="17" t="s">
        <v>19</v>
      </c>
      <c r="F17" s="274">
        <v>-3.285</v>
      </c>
      <c r="G17" s="38"/>
      <c r="H17" s="44"/>
    </row>
    <row r="18" spans="1:8" s="2" customFormat="1" ht="16.8" customHeight="1">
      <c r="A18" s="38"/>
      <c r="B18" s="44"/>
      <c r="C18" s="273" t="s">
        <v>19</v>
      </c>
      <c r="D18" s="273" t="s">
        <v>907</v>
      </c>
      <c r="E18" s="17" t="s">
        <v>19</v>
      </c>
      <c r="F18" s="274">
        <v>274.25525</v>
      </c>
      <c r="G18" s="38"/>
      <c r="H18" s="44"/>
    </row>
    <row r="19" spans="1:8" s="2" customFormat="1" ht="16.8" customHeight="1">
      <c r="A19" s="38"/>
      <c r="B19" s="44"/>
      <c r="C19" s="275" t="s">
        <v>908</v>
      </c>
      <c r="D19" s="38"/>
      <c r="E19" s="38"/>
      <c r="F19" s="38"/>
      <c r="G19" s="38"/>
      <c r="H19" s="44"/>
    </row>
    <row r="20" spans="1:8" s="2" customFormat="1" ht="16.8" customHeight="1">
      <c r="A20" s="38"/>
      <c r="B20" s="44"/>
      <c r="C20" s="273" t="s">
        <v>310</v>
      </c>
      <c r="D20" s="273" t="s">
        <v>311</v>
      </c>
      <c r="E20" s="17" t="s">
        <v>92</v>
      </c>
      <c r="F20" s="274">
        <v>239.13</v>
      </c>
      <c r="G20" s="38"/>
      <c r="H20" s="44"/>
    </row>
    <row r="21" spans="1:8" s="2" customFormat="1" ht="12">
      <c r="A21" s="38"/>
      <c r="B21" s="44"/>
      <c r="C21" s="273" t="s">
        <v>357</v>
      </c>
      <c r="D21" s="273" t="s">
        <v>358</v>
      </c>
      <c r="E21" s="17" t="s">
        <v>159</v>
      </c>
      <c r="F21" s="274">
        <v>589.408</v>
      </c>
      <c r="G21" s="38"/>
      <c r="H21" s="44"/>
    </row>
    <row r="22" spans="1:8" s="2" customFormat="1" ht="16.8" customHeight="1">
      <c r="A22" s="38"/>
      <c r="B22" s="44"/>
      <c r="C22" s="273" t="s">
        <v>377</v>
      </c>
      <c r="D22" s="273" t="s">
        <v>378</v>
      </c>
      <c r="E22" s="17" t="s">
        <v>92</v>
      </c>
      <c r="F22" s="274">
        <v>294.704</v>
      </c>
      <c r="G22" s="38"/>
      <c r="H22" s="44"/>
    </row>
    <row r="23" spans="1:8" s="2" customFormat="1" ht="16.8" customHeight="1">
      <c r="A23" s="38"/>
      <c r="B23" s="44"/>
      <c r="C23" s="273" t="s">
        <v>498</v>
      </c>
      <c r="D23" s="273" t="s">
        <v>499</v>
      </c>
      <c r="E23" s="17" t="s">
        <v>159</v>
      </c>
      <c r="F23" s="274">
        <v>67.347</v>
      </c>
      <c r="G23" s="38"/>
      <c r="H23" s="44"/>
    </row>
    <row r="24" spans="1:8" s="2" customFormat="1" ht="16.8" customHeight="1">
      <c r="A24" s="38"/>
      <c r="B24" s="44"/>
      <c r="C24" s="273" t="s">
        <v>519</v>
      </c>
      <c r="D24" s="273" t="s">
        <v>520</v>
      </c>
      <c r="E24" s="17" t="s">
        <v>92</v>
      </c>
      <c r="F24" s="274">
        <v>246.905</v>
      </c>
      <c r="G24" s="38"/>
      <c r="H24" s="44"/>
    </row>
    <row r="25" spans="1:8" s="2" customFormat="1" ht="16.8" customHeight="1">
      <c r="A25" s="38"/>
      <c r="B25" s="44"/>
      <c r="C25" s="269" t="s">
        <v>740</v>
      </c>
      <c r="D25" s="270" t="s">
        <v>741</v>
      </c>
      <c r="E25" s="271" t="s">
        <v>92</v>
      </c>
      <c r="F25" s="272">
        <v>469.360250000001</v>
      </c>
      <c r="G25" s="38"/>
      <c r="H25" s="44"/>
    </row>
    <row r="26" spans="1:8" s="2" customFormat="1" ht="16.8" customHeight="1">
      <c r="A26" s="38"/>
      <c r="B26" s="44"/>
      <c r="C26" s="273" t="s">
        <v>19</v>
      </c>
      <c r="D26" s="273" t="s">
        <v>909</v>
      </c>
      <c r="E26" s="17" t="s">
        <v>19</v>
      </c>
      <c r="F26" s="274">
        <v>478.202750000001</v>
      </c>
      <c r="G26" s="38"/>
      <c r="H26" s="44"/>
    </row>
    <row r="27" spans="1:8" s="2" customFormat="1" ht="16.8" customHeight="1">
      <c r="A27" s="38"/>
      <c r="B27" s="44"/>
      <c r="C27" s="273" t="s">
        <v>19</v>
      </c>
      <c r="D27" s="273" t="s">
        <v>910</v>
      </c>
      <c r="E27" s="17" t="s">
        <v>19</v>
      </c>
      <c r="F27" s="274">
        <v>-1.68</v>
      </c>
      <c r="G27" s="38"/>
      <c r="H27" s="44"/>
    </row>
    <row r="28" spans="1:8" s="2" customFormat="1" ht="16.8" customHeight="1">
      <c r="A28" s="38"/>
      <c r="B28" s="44"/>
      <c r="C28" s="273" t="s">
        <v>19</v>
      </c>
      <c r="D28" s="273" t="s">
        <v>911</v>
      </c>
      <c r="E28" s="17" t="s">
        <v>19</v>
      </c>
      <c r="F28" s="274">
        <v>-7.1625</v>
      </c>
      <c r="G28" s="38"/>
      <c r="H28" s="44"/>
    </row>
    <row r="29" spans="1:8" s="2" customFormat="1" ht="16.8" customHeight="1">
      <c r="A29" s="38"/>
      <c r="B29" s="44"/>
      <c r="C29" s="273" t="s">
        <v>19</v>
      </c>
      <c r="D29" s="273" t="s">
        <v>907</v>
      </c>
      <c r="E29" s="17" t="s">
        <v>19</v>
      </c>
      <c r="F29" s="274">
        <v>469.360250000001</v>
      </c>
      <c r="G29" s="38"/>
      <c r="H29" s="44"/>
    </row>
    <row r="30" spans="1:8" s="2" customFormat="1" ht="16.8" customHeight="1">
      <c r="A30" s="38"/>
      <c r="B30" s="44"/>
      <c r="C30" s="269" t="s">
        <v>912</v>
      </c>
      <c r="D30" s="270" t="s">
        <v>913</v>
      </c>
      <c r="E30" s="271" t="s">
        <v>92</v>
      </c>
      <c r="F30" s="272">
        <v>465.006250000001</v>
      </c>
      <c r="G30" s="38"/>
      <c r="H30" s="44"/>
    </row>
    <row r="31" spans="1:8" s="2" customFormat="1" ht="16.8" customHeight="1">
      <c r="A31" s="38"/>
      <c r="B31" s="44"/>
      <c r="C31" s="273" t="s">
        <v>19</v>
      </c>
      <c r="D31" s="273" t="s">
        <v>914</v>
      </c>
      <c r="E31" s="17" t="s">
        <v>19</v>
      </c>
      <c r="F31" s="274">
        <v>472.138750000001</v>
      </c>
      <c r="G31" s="38"/>
      <c r="H31" s="44"/>
    </row>
    <row r="32" spans="1:8" s="2" customFormat="1" ht="16.8" customHeight="1">
      <c r="A32" s="38"/>
      <c r="B32" s="44"/>
      <c r="C32" s="273" t="s">
        <v>19</v>
      </c>
      <c r="D32" s="273" t="s">
        <v>915</v>
      </c>
      <c r="E32" s="17" t="s">
        <v>19</v>
      </c>
      <c r="F32" s="274">
        <v>-6.2325</v>
      </c>
      <c r="G32" s="38"/>
      <c r="H32" s="44"/>
    </row>
    <row r="33" spans="1:8" s="2" customFormat="1" ht="16.8" customHeight="1">
      <c r="A33" s="38"/>
      <c r="B33" s="44"/>
      <c r="C33" s="273" t="s">
        <v>19</v>
      </c>
      <c r="D33" s="273" t="s">
        <v>916</v>
      </c>
      <c r="E33" s="17" t="s">
        <v>19</v>
      </c>
      <c r="F33" s="274">
        <v>-0.9</v>
      </c>
      <c r="G33" s="38"/>
      <c r="H33" s="44"/>
    </row>
    <row r="34" spans="1:8" s="2" customFormat="1" ht="16.8" customHeight="1">
      <c r="A34" s="38"/>
      <c r="B34" s="44"/>
      <c r="C34" s="273" t="s">
        <v>19</v>
      </c>
      <c r="D34" s="273" t="s">
        <v>907</v>
      </c>
      <c r="E34" s="17" t="s">
        <v>19</v>
      </c>
      <c r="F34" s="274">
        <v>465.006250000001</v>
      </c>
      <c r="G34" s="38"/>
      <c r="H34" s="44"/>
    </row>
    <row r="35" spans="1:8" s="2" customFormat="1" ht="16.8" customHeight="1">
      <c r="A35" s="38"/>
      <c r="B35" s="44"/>
      <c r="C35" s="269" t="s">
        <v>917</v>
      </c>
      <c r="D35" s="270" t="s">
        <v>918</v>
      </c>
      <c r="E35" s="271" t="s">
        <v>92</v>
      </c>
      <c r="F35" s="272">
        <v>519.949</v>
      </c>
      <c r="G35" s="38"/>
      <c r="H35" s="44"/>
    </row>
    <row r="36" spans="1:8" s="2" customFormat="1" ht="12">
      <c r="A36" s="38"/>
      <c r="B36" s="44"/>
      <c r="C36" s="273" t="s">
        <v>19</v>
      </c>
      <c r="D36" s="273" t="s">
        <v>919</v>
      </c>
      <c r="E36" s="17" t="s">
        <v>19</v>
      </c>
      <c r="F36" s="274">
        <v>526.399</v>
      </c>
      <c r="G36" s="38"/>
      <c r="H36" s="44"/>
    </row>
    <row r="37" spans="1:8" s="2" customFormat="1" ht="16.8" customHeight="1">
      <c r="A37" s="38"/>
      <c r="B37" s="44"/>
      <c r="C37" s="273" t="s">
        <v>19</v>
      </c>
      <c r="D37" s="273" t="s">
        <v>920</v>
      </c>
      <c r="E37" s="17" t="s">
        <v>19</v>
      </c>
      <c r="F37" s="274">
        <v>-6.45</v>
      </c>
      <c r="G37" s="38"/>
      <c r="H37" s="44"/>
    </row>
    <row r="38" spans="1:8" s="2" customFormat="1" ht="16.8" customHeight="1">
      <c r="A38" s="38"/>
      <c r="B38" s="44"/>
      <c r="C38" s="273" t="s">
        <v>19</v>
      </c>
      <c r="D38" s="273" t="s">
        <v>907</v>
      </c>
      <c r="E38" s="17" t="s">
        <v>19</v>
      </c>
      <c r="F38" s="274">
        <v>519.949</v>
      </c>
      <c r="G38" s="38"/>
      <c r="H38" s="44"/>
    </row>
    <row r="39" spans="1:8" s="2" customFormat="1" ht="16.8" customHeight="1">
      <c r="A39" s="38"/>
      <c r="B39" s="44"/>
      <c r="C39" s="269" t="s">
        <v>921</v>
      </c>
      <c r="D39" s="270" t="s">
        <v>922</v>
      </c>
      <c r="E39" s="271" t="s">
        <v>92</v>
      </c>
      <c r="F39" s="272">
        <v>301.005625000001</v>
      </c>
      <c r="G39" s="38"/>
      <c r="H39" s="44"/>
    </row>
    <row r="40" spans="1:8" s="2" customFormat="1" ht="16.8" customHeight="1">
      <c r="A40" s="38"/>
      <c r="B40" s="44"/>
      <c r="C40" s="273" t="s">
        <v>19</v>
      </c>
      <c r="D40" s="273" t="s">
        <v>923</v>
      </c>
      <c r="E40" s="17" t="s">
        <v>19</v>
      </c>
      <c r="F40" s="274">
        <v>304.155625000001</v>
      </c>
      <c r="G40" s="38"/>
      <c r="H40" s="44"/>
    </row>
    <row r="41" spans="1:8" s="2" customFormat="1" ht="16.8" customHeight="1">
      <c r="A41" s="38"/>
      <c r="B41" s="44"/>
      <c r="C41" s="273" t="s">
        <v>19</v>
      </c>
      <c r="D41" s="273" t="s">
        <v>924</v>
      </c>
      <c r="E41" s="17" t="s">
        <v>19</v>
      </c>
      <c r="F41" s="274">
        <v>-3.15</v>
      </c>
      <c r="G41" s="38"/>
      <c r="H41" s="44"/>
    </row>
    <row r="42" spans="1:8" s="2" customFormat="1" ht="16.8" customHeight="1">
      <c r="A42" s="38"/>
      <c r="B42" s="44"/>
      <c r="C42" s="273" t="s">
        <v>19</v>
      </c>
      <c r="D42" s="273" t="s">
        <v>907</v>
      </c>
      <c r="E42" s="17" t="s">
        <v>19</v>
      </c>
      <c r="F42" s="274">
        <v>301.005625000001</v>
      </c>
      <c r="G42" s="38"/>
      <c r="H42" s="44"/>
    </row>
    <row r="43" spans="1:8" s="2" customFormat="1" ht="16.8" customHeight="1">
      <c r="A43" s="38"/>
      <c r="B43" s="44"/>
      <c r="C43" s="269" t="s">
        <v>925</v>
      </c>
      <c r="D43" s="270" t="s">
        <v>926</v>
      </c>
      <c r="E43" s="271" t="s">
        <v>92</v>
      </c>
      <c r="F43" s="272">
        <v>707.558875000002</v>
      </c>
      <c r="G43" s="38"/>
      <c r="H43" s="44"/>
    </row>
    <row r="44" spans="1:8" s="2" customFormat="1" ht="16.8" customHeight="1">
      <c r="A44" s="38"/>
      <c r="B44" s="44"/>
      <c r="C44" s="273" t="s">
        <v>19</v>
      </c>
      <c r="D44" s="273" t="s">
        <v>927</v>
      </c>
      <c r="E44" s="17" t="s">
        <v>19</v>
      </c>
      <c r="F44" s="274">
        <v>716.671375000001</v>
      </c>
      <c r="G44" s="38"/>
      <c r="H44" s="44"/>
    </row>
    <row r="45" spans="1:8" s="2" customFormat="1" ht="16.8" customHeight="1">
      <c r="A45" s="38"/>
      <c r="B45" s="44"/>
      <c r="C45" s="273" t="s">
        <v>19</v>
      </c>
      <c r="D45" s="273" t="s">
        <v>928</v>
      </c>
      <c r="E45" s="17" t="s">
        <v>19</v>
      </c>
      <c r="F45" s="274">
        <v>-9.1125</v>
      </c>
      <c r="G45" s="38"/>
      <c r="H45" s="44"/>
    </row>
    <row r="46" spans="1:8" s="2" customFormat="1" ht="16.8" customHeight="1">
      <c r="A46" s="38"/>
      <c r="B46" s="44"/>
      <c r="C46" s="273" t="s">
        <v>19</v>
      </c>
      <c r="D46" s="273" t="s">
        <v>907</v>
      </c>
      <c r="E46" s="17" t="s">
        <v>19</v>
      </c>
      <c r="F46" s="274">
        <v>707.558875000002</v>
      </c>
      <c r="G46" s="38"/>
      <c r="H46" s="44"/>
    </row>
    <row r="47" spans="1:8" s="2" customFormat="1" ht="16.8" customHeight="1">
      <c r="A47" s="38"/>
      <c r="B47" s="44"/>
      <c r="C47" s="269" t="s">
        <v>929</v>
      </c>
      <c r="D47" s="270" t="s">
        <v>930</v>
      </c>
      <c r="E47" s="271" t="s">
        <v>92</v>
      </c>
      <c r="F47" s="272">
        <v>33.675</v>
      </c>
      <c r="G47" s="38"/>
      <c r="H47" s="44"/>
    </row>
    <row r="48" spans="1:8" s="2" customFormat="1" ht="16.8" customHeight="1">
      <c r="A48" s="38"/>
      <c r="B48" s="44"/>
      <c r="C48" s="273" t="s">
        <v>19</v>
      </c>
      <c r="D48" s="273" t="s">
        <v>931</v>
      </c>
      <c r="E48" s="17" t="s">
        <v>19</v>
      </c>
      <c r="F48" s="274">
        <v>34.3875000000001</v>
      </c>
      <c r="G48" s="38"/>
      <c r="H48" s="44"/>
    </row>
    <row r="49" spans="1:8" s="2" customFormat="1" ht="16.8" customHeight="1">
      <c r="A49" s="38"/>
      <c r="B49" s="44"/>
      <c r="C49" s="273" t="s">
        <v>19</v>
      </c>
      <c r="D49" s="273" t="s">
        <v>932</v>
      </c>
      <c r="E49" s="17" t="s">
        <v>19</v>
      </c>
      <c r="F49" s="274">
        <v>-0.7125</v>
      </c>
      <c r="G49" s="38"/>
      <c r="H49" s="44"/>
    </row>
    <row r="50" spans="1:8" s="2" customFormat="1" ht="16.8" customHeight="1">
      <c r="A50" s="38"/>
      <c r="B50" s="44"/>
      <c r="C50" s="273" t="s">
        <v>19</v>
      </c>
      <c r="D50" s="273" t="s">
        <v>907</v>
      </c>
      <c r="E50" s="17" t="s">
        <v>19</v>
      </c>
      <c r="F50" s="274">
        <v>33.6750000000001</v>
      </c>
      <c r="G50" s="38"/>
      <c r="H50" s="44"/>
    </row>
    <row r="51" spans="1:8" s="2" customFormat="1" ht="16.8" customHeight="1">
      <c r="A51" s="38"/>
      <c r="B51" s="44"/>
      <c r="C51" s="269" t="s">
        <v>933</v>
      </c>
      <c r="D51" s="270" t="s">
        <v>934</v>
      </c>
      <c r="E51" s="271" t="s">
        <v>92</v>
      </c>
      <c r="F51" s="272">
        <v>139.649375</v>
      </c>
      <c r="G51" s="38"/>
      <c r="H51" s="44"/>
    </row>
    <row r="52" spans="1:8" s="2" customFormat="1" ht="16.8" customHeight="1">
      <c r="A52" s="38"/>
      <c r="B52" s="44"/>
      <c r="C52" s="273" t="s">
        <v>19</v>
      </c>
      <c r="D52" s="273" t="s">
        <v>935</v>
      </c>
      <c r="E52" s="17" t="s">
        <v>19</v>
      </c>
      <c r="F52" s="274">
        <v>142.371875</v>
      </c>
      <c r="G52" s="38"/>
      <c r="H52" s="44"/>
    </row>
    <row r="53" spans="1:8" s="2" customFormat="1" ht="16.8" customHeight="1">
      <c r="A53" s="38"/>
      <c r="B53" s="44"/>
      <c r="C53" s="273" t="s">
        <v>19</v>
      </c>
      <c r="D53" s="273" t="s">
        <v>936</v>
      </c>
      <c r="E53" s="17" t="s">
        <v>19</v>
      </c>
      <c r="F53" s="274">
        <v>-2.7225</v>
      </c>
      <c r="G53" s="38"/>
      <c r="H53" s="44"/>
    </row>
    <row r="54" spans="1:8" s="2" customFormat="1" ht="16.8" customHeight="1">
      <c r="A54" s="38"/>
      <c r="B54" s="44"/>
      <c r="C54" s="273" t="s">
        <v>19</v>
      </c>
      <c r="D54" s="273" t="s">
        <v>907</v>
      </c>
      <c r="E54" s="17" t="s">
        <v>19</v>
      </c>
      <c r="F54" s="274">
        <v>139.649375</v>
      </c>
      <c r="G54" s="38"/>
      <c r="H54" s="44"/>
    </row>
    <row r="55" spans="1:8" s="2" customFormat="1" ht="26.4" customHeight="1">
      <c r="A55" s="38"/>
      <c r="B55" s="44"/>
      <c r="C55" s="268" t="s">
        <v>937</v>
      </c>
      <c r="D55" s="268" t="s">
        <v>85</v>
      </c>
      <c r="E55" s="38"/>
      <c r="F55" s="38"/>
      <c r="G55" s="38"/>
      <c r="H55" s="44"/>
    </row>
    <row r="56" spans="1:8" s="2" customFormat="1" ht="16.8" customHeight="1">
      <c r="A56" s="38"/>
      <c r="B56" s="44"/>
      <c r="C56" s="269" t="s">
        <v>90</v>
      </c>
      <c r="D56" s="270" t="s">
        <v>91</v>
      </c>
      <c r="E56" s="271" t="s">
        <v>92</v>
      </c>
      <c r="F56" s="272">
        <v>274.25525</v>
      </c>
      <c r="G56" s="38"/>
      <c r="H56" s="44"/>
    </row>
    <row r="57" spans="1:8" s="2" customFormat="1" ht="16.8" customHeight="1">
      <c r="A57" s="38"/>
      <c r="B57" s="44"/>
      <c r="C57" s="273" t="s">
        <v>19</v>
      </c>
      <c r="D57" s="273" t="s">
        <v>901</v>
      </c>
      <c r="E57" s="17" t="s">
        <v>19</v>
      </c>
      <c r="F57" s="274">
        <v>318.5355</v>
      </c>
      <c r="G57" s="38"/>
      <c r="H57" s="44"/>
    </row>
    <row r="58" spans="1:8" s="2" customFormat="1" ht="16.8" customHeight="1">
      <c r="A58" s="38"/>
      <c r="B58" s="44"/>
      <c r="C58" s="273" t="s">
        <v>19</v>
      </c>
      <c r="D58" s="273" t="s">
        <v>902</v>
      </c>
      <c r="E58" s="17" t="s">
        <v>19</v>
      </c>
      <c r="F58" s="274">
        <v>-4.862</v>
      </c>
      <c r="G58" s="38"/>
      <c r="H58" s="44"/>
    </row>
    <row r="59" spans="1:8" s="2" customFormat="1" ht="12">
      <c r="A59" s="38"/>
      <c r="B59" s="44"/>
      <c r="C59" s="273" t="s">
        <v>19</v>
      </c>
      <c r="D59" s="273" t="s">
        <v>903</v>
      </c>
      <c r="E59" s="17" t="s">
        <v>19</v>
      </c>
      <c r="F59" s="274">
        <v>-12.9289999999999</v>
      </c>
      <c r="G59" s="38"/>
      <c r="H59" s="44"/>
    </row>
    <row r="60" spans="1:8" s="2" customFormat="1" ht="16.8" customHeight="1">
      <c r="A60" s="38"/>
      <c r="B60" s="44"/>
      <c r="C60" s="273" t="s">
        <v>19</v>
      </c>
      <c r="D60" s="273" t="s">
        <v>904</v>
      </c>
      <c r="E60" s="17" t="s">
        <v>19</v>
      </c>
      <c r="F60" s="274">
        <v>-20.59425</v>
      </c>
      <c r="G60" s="38"/>
      <c r="H60" s="44"/>
    </row>
    <row r="61" spans="1:8" s="2" customFormat="1" ht="16.8" customHeight="1">
      <c r="A61" s="38"/>
      <c r="B61" s="44"/>
      <c r="C61" s="273" t="s">
        <v>19</v>
      </c>
      <c r="D61" s="273" t="s">
        <v>905</v>
      </c>
      <c r="E61" s="17" t="s">
        <v>19</v>
      </c>
      <c r="F61" s="274">
        <v>-2.61</v>
      </c>
      <c r="G61" s="38"/>
      <c r="H61" s="44"/>
    </row>
    <row r="62" spans="1:8" s="2" customFormat="1" ht="16.8" customHeight="1">
      <c r="A62" s="38"/>
      <c r="B62" s="44"/>
      <c r="C62" s="273" t="s">
        <v>19</v>
      </c>
      <c r="D62" s="273" t="s">
        <v>906</v>
      </c>
      <c r="E62" s="17" t="s">
        <v>19</v>
      </c>
      <c r="F62" s="274">
        <v>-3.285</v>
      </c>
      <c r="G62" s="38"/>
      <c r="H62" s="44"/>
    </row>
    <row r="63" spans="1:8" s="2" customFormat="1" ht="16.8" customHeight="1">
      <c r="A63" s="38"/>
      <c r="B63" s="44"/>
      <c r="C63" s="273" t="s">
        <v>19</v>
      </c>
      <c r="D63" s="273" t="s">
        <v>907</v>
      </c>
      <c r="E63" s="17" t="s">
        <v>19</v>
      </c>
      <c r="F63" s="274">
        <v>274.25525</v>
      </c>
      <c r="G63" s="38"/>
      <c r="H63" s="44"/>
    </row>
    <row r="64" spans="1:8" s="2" customFormat="1" ht="16.8" customHeight="1">
      <c r="A64" s="38"/>
      <c r="B64" s="44"/>
      <c r="C64" s="269" t="s">
        <v>740</v>
      </c>
      <c r="D64" s="270" t="s">
        <v>741</v>
      </c>
      <c r="E64" s="271" t="s">
        <v>92</v>
      </c>
      <c r="F64" s="272">
        <v>469.360250000001</v>
      </c>
      <c r="G64" s="38"/>
      <c r="H64" s="44"/>
    </row>
    <row r="65" spans="1:8" s="2" customFormat="1" ht="16.8" customHeight="1">
      <c r="A65" s="38"/>
      <c r="B65" s="44"/>
      <c r="C65" s="273" t="s">
        <v>19</v>
      </c>
      <c r="D65" s="273" t="s">
        <v>909</v>
      </c>
      <c r="E65" s="17" t="s">
        <v>19</v>
      </c>
      <c r="F65" s="274">
        <v>478.202750000001</v>
      </c>
      <c r="G65" s="38"/>
      <c r="H65" s="44"/>
    </row>
    <row r="66" spans="1:8" s="2" customFormat="1" ht="16.8" customHeight="1">
      <c r="A66" s="38"/>
      <c r="B66" s="44"/>
      <c r="C66" s="273" t="s">
        <v>19</v>
      </c>
      <c r="D66" s="273" t="s">
        <v>910</v>
      </c>
      <c r="E66" s="17" t="s">
        <v>19</v>
      </c>
      <c r="F66" s="274">
        <v>-1.68</v>
      </c>
      <c r="G66" s="38"/>
      <c r="H66" s="44"/>
    </row>
    <row r="67" spans="1:8" s="2" customFormat="1" ht="16.8" customHeight="1">
      <c r="A67" s="38"/>
      <c r="B67" s="44"/>
      <c r="C67" s="273" t="s">
        <v>19</v>
      </c>
      <c r="D67" s="273" t="s">
        <v>911</v>
      </c>
      <c r="E67" s="17" t="s">
        <v>19</v>
      </c>
      <c r="F67" s="274">
        <v>-7.1625</v>
      </c>
      <c r="G67" s="38"/>
      <c r="H67" s="44"/>
    </row>
    <row r="68" spans="1:8" s="2" customFormat="1" ht="16.8" customHeight="1">
      <c r="A68" s="38"/>
      <c r="B68" s="44"/>
      <c r="C68" s="273" t="s">
        <v>19</v>
      </c>
      <c r="D68" s="273" t="s">
        <v>907</v>
      </c>
      <c r="E68" s="17" t="s">
        <v>19</v>
      </c>
      <c r="F68" s="274">
        <v>469.360250000001</v>
      </c>
      <c r="G68" s="38"/>
      <c r="H68" s="44"/>
    </row>
    <row r="69" spans="1:8" s="2" customFormat="1" ht="16.8" customHeight="1">
      <c r="A69" s="38"/>
      <c r="B69" s="44"/>
      <c r="C69" s="275" t="s">
        <v>908</v>
      </c>
      <c r="D69" s="38"/>
      <c r="E69" s="38"/>
      <c r="F69" s="38"/>
      <c r="G69" s="38"/>
      <c r="H69" s="44"/>
    </row>
    <row r="70" spans="1:8" s="2" customFormat="1" ht="16.8" customHeight="1">
      <c r="A70" s="38"/>
      <c r="B70" s="44"/>
      <c r="C70" s="273" t="s">
        <v>310</v>
      </c>
      <c r="D70" s="273" t="s">
        <v>311</v>
      </c>
      <c r="E70" s="17" t="s">
        <v>92</v>
      </c>
      <c r="F70" s="274">
        <v>436.263</v>
      </c>
      <c r="G70" s="38"/>
      <c r="H70" s="44"/>
    </row>
    <row r="71" spans="1:8" s="2" customFormat="1" ht="12">
      <c r="A71" s="38"/>
      <c r="B71" s="44"/>
      <c r="C71" s="273" t="s">
        <v>357</v>
      </c>
      <c r="D71" s="273" t="s">
        <v>358</v>
      </c>
      <c r="E71" s="17" t="s">
        <v>159</v>
      </c>
      <c r="F71" s="274">
        <v>939.157</v>
      </c>
      <c r="G71" s="38"/>
      <c r="H71" s="44"/>
    </row>
    <row r="72" spans="1:8" s="2" customFormat="1" ht="16.8" customHeight="1">
      <c r="A72" s="38"/>
      <c r="B72" s="44"/>
      <c r="C72" s="273" t="s">
        <v>377</v>
      </c>
      <c r="D72" s="273" t="s">
        <v>378</v>
      </c>
      <c r="E72" s="17" t="s">
        <v>92</v>
      </c>
      <c r="F72" s="274">
        <v>469.578</v>
      </c>
      <c r="G72" s="38"/>
      <c r="H72" s="44"/>
    </row>
    <row r="73" spans="1:8" s="2" customFormat="1" ht="16.8" customHeight="1">
      <c r="A73" s="38"/>
      <c r="B73" s="44"/>
      <c r="C73" s="273" t="s">
        <v>498</v>
      </c>
      <c r="D73" s="273" t="s">
        <v>499</v>
      </c>
      <c r="E73" s="17" t="s">
        <v>159</v>
      </c>
      <c r="F73" s="274">
        <v>122.614</v>
      </c>
      <c r="G73" s="38"/>
      <c r="H73" s="44"/>
    </row>
    <row r="74" spans="1:8" s="2" customFormat="1" ht="16.8" customHeight="1">
      <c r="A74" s="38"/>
      <c r="B74" s="44"/>
      <c r="C74" s="273" t="s">
        <v>519</v>
      </c>
      <c r="D74" s="273" t="s">
        <v>520</v>
      </c>
      <c r="E74" s="17" t="s">
        <v>92</v>
      </c>
      <c r="F74" s="274">
        <v>445.26</v>
      </c>
      <c r="G74" s="38"/>
      <c r="H74" s="44"/>
    </row>
    <row r="75" spans="1:8" s="2" customFormat="1" ht="16.8" customHeight="1">
      <c r="A75" s="38"/>
      <c r="B75" s="44"/>
      <c r="C75" s="269" t="s">
        <v>912</v>
      </c>
      <c r="D75" s="270" t="s">
        <v>913</v>
      </c>
      <c r="E75" s="271" t="s">
        <v>92</v>
      </c>
      <c r="F75" s="272">
        <v>465.006250000001</v>
      </c>
      <c r="G75" s="38"/>
      <c r="H75" s="44"/>
    </row>
    <row r="76" spans="1:8" s="2" customFormat="1" ht="16.8" customHeight="1">
      <c r="A76" s="38"/>
      <c r="B76" s="44"/>
      <c r="C76" s="273" t="s">
        <v>19</v>
      </c>
      <c r="D76" s="273" t="s">
        <v>914</v>
      </c>
      <c r="E76" s="17" t="s">
        <v>19</v>
      </c>
      <c r="F76" s="274">
        <v>472.138750000001</v>
      </c>
      <c r="G76" s="38"/>
      <c r="H76" s="44"/>
    </row>
    <row r="77" spans="1:8" s="2" customFormat="1" ht="16.8" customHeight="1">
      <c r="A77" s="38"/>
      <c r="B77" s="44"/>
      <c r="C77" s="273" t="s">
        <v>19</v>
      </c>
      <c r="D77" s="273" t="s">
        <v>915</v>
      </c>
      <c r="E77" s="17" t="s">
        <v>19</v>
      </c>
      <c r="F77" s="274">
        <v>-6.2325</v>
      </c>
      <c r="G77" s="38"/>
      <c r="H77" s="44"/>
    </row>
    <row r="78" spans="1:8" s="2" customFormat="1" ht="16.8" customHeight="1">
      <c r="A78" s="38"/>
      <c r="B78" s="44"/>
      <c r="C78" s="273" t="s">
        <v>19</v>
      </c>
      <c r="D78" s="273" t="s">
        <v>916</v>
      </c>
      <c r="E78" s="17" t="s">
        <v>19</v>
      </c>
      <c r="F78" s="274">
        <v>-0.9</v>
      </c>
      <c r="G78" s="38"/>
      <c r="H78" s="44"/>
    </row>
    <row r="79" spans="1:8" s="2" customFormat="1" ht="16.8" customHeight="1">
      <c r="A79" s="38"/>
      <c r="B79" s="44"/>
      <c r="C79" s="273" t="s">
        <v>19</v>
      </c>
      <c r="D79" s="273" t="s">
        <v>907</v>
      </c>
      <c r="E79" s="17" t="s">
        <v>19</v>
      </c>
      <c r="F79" s="274">
        <v>465.006250000001</v>
      </c>
      <c r="G79" s="38"/>
      <c r="H79" s="44"/>
    </row>
    <row r="80" spans="1:8" s="2" customFormat="1" ht="16.8" customHeight="1">
      <c r="A80" s="38"/>
      <c r="B80" s="44"/>
      <c r="C80" s="269" t="s">
        <v>917</v>
      </c>
      <c r="D80" s="270" t="s">
        <v>918</v>
      </c>
      <c r="E80" s="271" t="s">
        <v>92</v>
      </c>
      <c r="F80" s="272">
        <v>519.949</v>
      </c>
      <c r="G80" s="38"/>
      <c r="H80" s="44"/>
    </row>
    <row r="81" spans="1:8" s="2" customFormat="1" ht="12">
      <c r="A81" s="38"/>
      <c r="B81" s="44"/>
      <c r="C81" s="273" t="s">
        <v>19</v>
      </c>
      <c r="D81" s="273" t="s">
        <v>919</v>
      </c>
      <c r="E81" s="17" t="s">
        <v>19</v>
      </c>
      <c r="F81" s="274">
        <v>526.399</v>
      </c>
      <c r="G81" s="38"/>
      <c r="H81" s="44"/>
    </row>
    <row r="82" spans="1:8" s="2" customFormat="1" ht="16.8" customHeight="1">
      <c r="A82" s="38"/>
      <c r="B82" s="44"/>
      <c r="C82" s="273" t="s">
        <v>19</v>
      </c>
      <c r="D82" s="273" t="s">
        <v>920</v>
      </c>
      <c r="E82" s="17" t="s">
        <v>19</v>
      </c>
      <c r="F82" s="274">
        <v>-6.45</v>
      </c>
      <c r="G82" s="38"/>
      <c r="H82" s="44"/>
    </row>
    <row r="83" spans="1:8" s="2" customFormat="1" ht="16.8" customHeight="1">
      <c r="A83" s="38"/>
      <c r="B83" s="44"/>
      <c r="C83" s="273" t="s">
        <v>19</v>
      </c>
      <c r="D83" s="273" t="s">
        <v>907</v>
      </c>
      <c r="E83" s="17" t="s">
        <v>19</v>
      </c>
      <c r="F83" s="274">
        <v>519.949</v>
      </c>
      <c r="G83" s="38"/>
      <c r="H83" s="44"/>
    </row>
    <row r="84" spans="1:8" s="2" customFormat="1" ht="16.8" customHeight="1">
      <c r="A84" s="38"/>
      <c r="B84" s="44"/>
      <c r="C84" s="269" t="s">
        <v>921</v>
      </c>
      <c r="D84" s="270" t="s">
        <v>922</v>
      </c>
      <c r="E84" s="271" t="s">
        <v>92</v>
      </c>
      <c r="F84" s="272">
        <v>301.005625000001</v>
      </c>
      <c r="G84" s="38"/>
      <c r="H84" s="44"/>
    </row>
    <row r="85" spans="1:8" s="2" customFormat="1" ht="16.8" customHeight="1">
      <c r="A85" s="38"/>
      <c r="B85" s="44"/>
      <c r="C85" s="273" t="s">
        <v>19</v>
      </c>
      <c r="D85" s="273" t="s">
        <v>923</v>
      </c>
      <c r="E85" s="17" t="s">
        <v>19</v>
      </c>
      <c r="F85" s="274">
        <v>304.155625000001</v>
      </c>
      <c r="G85" s="38"/>
      <c r="H85" s="44"/>
    </row>
    <row r="86" spans="1:8" s="2" customFormat="1" ht="16.8" customHeight="1">
      <c r="A86" s="38"/>
      <c r="B86" s="44"/>
      <c r="C86" s="273" t="s">
        <v>19</v>
      </c>
      <c r="D86" s="273" t="s">
        <v>924</v>
      </c>
      <c r="E86" s="17" t="s">
        <v>19</v>
      </c>
      <c r="F86" s="274">
        <v>-3.15</v>
      </c>
      <c r="G86" s="38"/>
      <c r="H86" s="44"/>
    </row>
    <row r="87" spans="1:8" s="2" customFormat="1" ht="16.8" customHeight="1">
      <c r="A87" s="38"/>
      <c r="B87" s="44"/>
      <c r="C87" s="273" t="s">
        <v>19</v>
      </c>
      <c r="D87" s="273" t="s">
        <v>907</v>
      </c>
      <c r="E87" s="17" t="s">
        <v>19</v>
      </c>
      <c r="F87" s="274">
        <v>301.005625000001</v>
      </c>
      <c r="G87" s="38"/>
      <c r="H87" s="44"/>
    </row>
    <row r="88" spans="1:8" s="2" customFormat="1" ht="16.8" customHeight="1">
      <c r="A88" s="38"/>
      <c r="B88" s="44"/>
      <c r="C88" s="269" t="s">
        <v>925</v>
      </c>
      <c r="D88" s="270" t="s">
        <v>926</v>
      </c>
      <c r="E88" s="271" t="s">
        <v>92</v>
      </c>
      <c r="F88" s="272">
        <v>707.558875000002</v>
      </c>
      <c r="G88" s="38"/>
      <c r="H88" s="44"/>
    </row>
    <row r="89" spans="1:8" s="2" customFormat="1" ht="16.8" customHeight="1">
      <c r="A89" s="38"/>
      <c r="B89" s="44"/>
      <c r="C89" s="273" t="s">
        <v>19</v>
      </c>
      <c r="D89" s="273" t="s">
        <v>927</v>
      </c>
      <c r="E89" s="17" t="s">
        <v>19</v>
      </c>
      <c r="F89" s="274">
        <v>716.671375000001</v>
      </c>
      <c r="G89" s="38"/>
      <c r="H89" s="44"/>
    </row>
    <row r="90" spans="1:8" s="2" customFormat="1" ht="16.8" customHeight="1">
      <c r="A90" s="38"/>
      <c r="B90" s="44"/>
      <c r="C90" s="273" t="s">
        <v>19</v>
      </c>
      <c r="D90" s="273" t="s">
        <v>928</v>
      </c>
      <c r="E90" s="17" t="s">
        <v>19</v>
      </c>
      <c r="F90" s="274">
        <v>-9.1125</v>
      </c>
      <c r="G90" s="38"/>
      <c r="H90" s="44"/>
    </row>
    <row r="91" spans="1:8" s="2" customFormat="1" ht="16.8" customHeight="1">
      <c r="A91" s="38"/>
      <c r="B91" s="44"/>
      <c r="C91" s="273" t="s">
        <v>19</v>
      </c>
      <c r="D91" s="273" t="s">
        <v>907</v>
      </c>
      <c r="E91" s="17" t="s">
        <v>19</v>
      </c>
      <c r="F91" s="274">
        <v>707.558875000002</v>
      </c>
      <c r="G91" s="38"/>
      <c r="H91" s="44"/>
    </row>
    <row r="92" spans="1:8" s="2" customFormat="1" ht="16.8" customHeight="1">
      <c r="A92" s="38"/>
      <c r="B92" s="44"/>
      <c r="C92" s="269" t="s">
        <v>929</v>
      </c>
      <c r="D92" s="270" t="s">
        <v>930</v>
      </c>
      <c r="E92" s="271" t="s">
        <v>92</v>
      </c>
      <c r="F92" s="272">
        <v>33.675</v>
      </c>
      <c r="G92" s="38"/>
      <c r="H92" s="44"/>
    </row>
    <row r="93" spans="1:8" s="2" customFormat="1" ht="16.8" customHeight="1">
      <c r="A93" s="38"/>
      <c r="B93" s="44"/>
      <c r="C93" s="273" t="s">
        <v>19</v>
      </c>
      <c r="D93" s="273" t="s">
        <v>931</v>
      </c>
      <c r="E93" s="17" t="s">
        <v>19</v>
      </c>
      <c r="F93" s="274">
        <v>34.3875000000001</v>
      </c>
      <c r="G93" s="38"/>
      <c r="H93" s="44"/>
    </row>
    <row r="94" spans="1:8" s="2" customFormat="1" ht="16.8" customHeight="1">
      <c r="A94" s="38"/>
      <c r="B94" s="44"/>
      <c r="C94" s="273" t="s">
        <v>19</v>
      </c>
      <c r="D94" s="273" t="s">
        <v>932</v>
      </c>
      <c r="E94" s="17" t="s">
        <v>19</v>
      </c>
      <c r="F94" s="274">
        <v>-0.7125</v>
      </c>
      <c r="G94" s="38"/>
      <c r="H94" s="44"/>
    </row>
    <row r="95" spans="1:8" s="2" customFormat="1" ht="16.8" customHeight="1">
      <c r="A95" s="38"/>
      <c r="B95" s="44"/>
      <c r="C95" s="273" t="s">
        <v>19</v>
      </c>
      <c r="D95" s="273" t="s">
        <v>907</v>
      </c>
      <c r="E95" s="17" t="s">
        <v>19</v>
      </c>
      <c r="F95" s="274">
        <v>33.6750000000001</v>
      </c>
      <c r="G95" s="38"/>
      <c r="H95" s="44"/>
    </row>
    <row r="96" spans="1:8" s="2" customFormat="1" ht="16.8" customHeight="1">
      <c r="A96" s="38"/>
      <c r="B96" s="44"/>
      <c r="C96" s="269" t="s">
        <v>933</v>
      </c>
      <c r="D96" s="270" t="s">
        <v>934</v>
      </c>
      <c r="E96" s="271" t="s">
        <v>92</v>
      </c>
      <c r="F96" s="272">
        <v>139.649375</v>
      </c>
      <c r="G96" s="38"/>
      <c r="H96" s="44"/>
    </row>
    <row r="97" spans="1:8" s="2" customFormat="1" ht="16.8" customHeight="1">
      <c r="A97" s="38"/>
      <c r="B97" s="44"/>
      <c r="C97" s="273" t="s">
        <v>19</v>
      </c>
      <c r="D97" s="273" t="s">
        <v>935</v>
      </c>
      <c r="E97" s="17" t="s">
        <v>19</v>
      </c>
      <c r="F97" s="274">
        <v>142.371875</v>
      </c>
      <c r="G97" s="38"/>
      <c r="H97" s="44"/>
    </row>
    <row r="98" spans="1:8" s="2" customFormat="1" ht="16.8" customHeight="1">
      <c r="A98" s="38"/>
      <c r="B98" s="44"/>
      <c r="C98" s="273" t="s">
        <v>19</v>
      </c>
      <c r="D98" s="273" t="s">
        <v>936</v>
      </c>
      <c r="E98" s="17" t="s">
        <v>19</v>
      </c>
      <c r="F98" s="274">
        <v>-2.7225</v>
      </c>
      <c r="G98" s="38"/>
      <c r="H98" s="44"/>
    </row>
    <row r="99" spans="1:8" s="2" customFormat="1" ht="16.8" customHeight="1">
      <c r="A99" s="38"/>
      <c r="B99" s="44"/>
      <c r="C99" s="273" t="s">
        <v>19</v>
      </c>
      <c r="D99" s="273" t="s">
        <v>907</v>
      </c>
      <c r="E99" s="17" t="s">
        <v>19</v>
      </c>
      <c r="F99" s="274">
        <v>139.649375</v>
      </c>
      <c r="G99" s="38"/>
      <c r="H99" s="44"/>
    </row>
    <row r="100" spans="1:8" s="2" customFormat="1" ht="7.4" customHeight="1">
      <c r="A100" s="38"/>
      <c r="B100" s="157"/>
      <c r="C100" s="158"/>
      <c r="D100" s="158"/>
      <c r="E100" s="158"/>
      <c r="F100" s="158"/>
      <c r="G100" s="158"/>
      <c r="H100" s="44"/>
    </row>
    <row r="101" spans="1:8" s="2" customFormat="1" ht="12">
      <c r="A101" s="38"/>
      <c r="B101" s="38"/>
      <c r="C101" s="38"/>
      <c r="D101" s="38"/>
      <c r="E101" s="38"/>
      <c r="F101" s="38"/>
      <c r="G101" s="38"/>
      <c r="H101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281" t="s">
        <v>938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939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940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941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942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943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944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945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946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947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948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79</v>
      </c>
      <c r="F18" s="287" t="s">
        <v>949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950</v>
      </c>
      <c r="F19" s="287" t="s">
        <v>951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952</v>
      </c>
      <c r="F20" s="287" t="s">
        <v>953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954</v>
      </c>
      <c r="F21" s="287" t="s">
        <v>955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956</v>
      </c>
      <c r="F22" s="287" t="s">
        <v>957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958</v>
      </c>
      <c r="F23" s="287" t="s">
        <v>959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960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961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962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963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964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965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966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967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968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119</v>
      </c>
      <c r="F36" s="287"/>
      <c r="G36" s="287" t="s">
        <v>969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970</v>
      </c>
      <c r="F37" s="287"/>
      <c r="G37" s="287" t="s">
        <v>971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53</v>
      </c>
      <c r="F38" s="287"/>
      <c r="G38" s="287" t="s">
        <v>972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54</v>
      </c>
      <c r="F39" s="287"/>
      <c r="G39" s="287" t="s">
        <v>973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120</v>
      </c>
      <c r="F40" s="287"/>
      <c r="G40" s="287" t="s">
        <v>974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121</v>
      </c>
      <c r="F41" s="287"/>
      <c r="G41" s="287" t="s">
        <v>975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976</v>
      </c>
      <c r="F42" s="287"/>
      <c r="G42" s="287" t="s">
        <v>977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978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979</v>
      </c>
      <c r="F44" s="287"/>
      <c r="G44" s="287" t="s">
        <v>980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123</v>
      </c>
      <c r="F45" s="287"/>
      <c r="G45" s="287" t="s">
        <v>981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982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983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984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985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986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987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988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989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990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991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992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993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994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995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996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997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998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999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1000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1001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1002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1003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1004</v>
      </c>
      <c r="D76" s="305"/>
      <c r="E76" s="305"/>
      <c r="F76" s="305" t="s">
        <v>1005</v>
      </c>
      <c r="G76" s="306"/>
      <c r="H76" s="305" t="s">
        <v>54</v>
      </c>
      <c r="I76" s="305" t="s">
        <v>57</v>
      </c>
      <c r="J76" s="305" t="s">
        <v>1006</v>
      </c>
      <c r="K76" s="304"/>
    </row>
    <row r="77" spans="2:11" s="1" customFormat="1" ht="17.25" customHeight="1">
      <c r="B77" s="302"/>
      <c r="C77" s="307" t="s">
        <v>1007</v>
      </c>
      <c r="D77" s="307"/>
      <c r="E77" s="307"/>
      <c r="F77" s="308" t="s">
        <v>1008</v>
      </c>
      <c r="G77" s="309"/>
      <c r="H77" s="307"/>
      <c r="I77" s="307"/>
      <c r="J77" s="307" t="s">
        <v>1009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53</v>
      </c>
      <c r="D79" s="312"/>
      <c r="E79" s="312"/>
      <c r="F79" s="313" t="s">
        <v>1010</v>
      </c>
      <c r="G79" s="314"/>
      <c r="H79" s="290" t="s">
        <v>1011</v>
      </c>
      <c r="I79" s="290" t="s">
        <v>1012</v>
      </c>
      <c r="J79" s="290">
        <v>20</v>
      </c>
      <c r="K79" s="304"/>
    </row>
    <row r="80" spans="2:11" s="1" customFormat="1" ht="15" customHeight="1">
      <c r="B80" s="302"/>
      <c r="C80" s="290" t="s">
        <v>1013</v>
      </c>
      <c r="D80" s="290"/>
      <c r="E80" s="290"/>
      <c r="F80" s="313" t="s">
        <v>1010</v>
      </c>
      <c r="G80" s="314"/>
      <c r="H80" s="290" t="s">
        <v>1014</v>
      </c>
      <c r="I80" s="290" t="s">
        <v>1012</v>
      </c>
      <c r="J80" s="290">
        <v>120</v>
      </c>
      <c r="K80" s="304"/>
    </row>
    <row r="81" spans="2:11" s="1" customFormat="1" ht="15" customHeight="1">
      <c r="B81" s="315"/>
      <c r="C81" s="290" t="s">
        <v>1015</v>
      </c>
      <c r="D81" s="290"/>
      <c r="E81" s="290"/>
      <c r="F81" s="313" t="s">
        <v>1016</v>
      </c>
      <c r="G81" s="314"/>
      <c r="H81" s="290" t="s">
        <v>1017</v>
      </c>
      <c r="I81" s="290" t="s">
        <v>1012</v>
      </c>
      <c r="J81" s="290">
        <v>50</v>
      </c>
      <c r="K81" s="304"/>
    </row>
    <row r="82" spans="2:11" s="1" customFormat="1" ht="15" customHeight="1">
      <c r="B82" s="315"/>
      <c r="C82" s="290" t="s">
        <v>1018</v>
      </c>
      <c r="D82" s="290"/>
      <c r="E82" s="290"/>
      <c r="F82" s="313" t="s">
        <v>1010</v>
      </c>
      <c r="G82" s="314"/>
      <c r="H82" s="290" t="s">
        <v>1019</v>
      </c>
      <c r="I82" s="290" t="s">
        <v>1020</v>
      </c>
      <c r="J82" s="290"/>
      <c r="K82" s="304"/>
    </row>
    <row r="83" spans="2:11" s="1" customFormat="1" ht="15" customHeight="1">
      <c r="B83" s="315"/>
      <c r="C83" s="316" t="s">
        <v>1021</v>
      </c>
      <c r="D83" s="316"/>
      <c r="E83" s="316"/>
      <c r="F83" s="317" t="s">
        <v>1016</v>
      </c>
      <c r="G83" s="316"/>
      <c r="H83" s="316" t="s">
        <v>1022</v>
      </c>
      <c r="I83" s="316" t="s">
        <v>1012</v>
      </c>
      <c r="J83" s="316">
        <v>15</v>
      </c>
      <c r="K83" s="304"/>
    </row>
    <row r="84" spans="2:11" s="1" customFormat="1" ht="15" customHeight="1">
      <c r="B84" s="315"/>
      <c r="C84" s="316" t="s">
        <v>1023</v>
      </c>
      <c r="D84" s="316"/>
      <c r="E84" s="316"/>
      <c r="F84" s="317" t="s">
        <v>1016</v>
      </c>
      <c r="G84" s="316"/>
      <c r="H84" s="316" t="s">
        <v>1024</v>
      </c>
      <c r="I84" s="316" t="s">
        <v>1012</v>
      </c>
      <c r="J84" s="316">
        <v>15</v>
      </c>
      <c r="K84" s="304"/>
    </row>
    <row r="85" spans="2:11" s="1" customFormat="1" ht="15" customHeight="1">
      <c r="B85" s="315"/>
      <c r="C85" s="316" t="s">
        <v>1025</v>
      </c>
      <c r="D85" s="316"/>
      <c r="E85" s="316"/>
      <c r="F85" s="317" t="s">
        <v>1016</v>
      </c>
      <c r="G85" s="316"/>
      <c r="H85" s="316" t="s">
        <v>1026</v>
      </c>
      <c r="I85" s="316" t="s">
        <v>1012</v>
      </c>
      <c r="J85" s="316">
        <v>20</v>
      </c>
      <c r="K85" s="304"/>
    </row>
    <row r="86" spans="2:11" s="1" customFormat="1" ht="15" customHeight="1">
      <c r="B86" s="315"/>
      <c r="C86" s="316" t="s">
        <v>1027</v>
      </c>
      <c r="D86" s="316"/>
      <c r="E86" s="316"/>
      <c r="F86" s="317" t="s">
        <v>1016</v>
      </c>
      <c r="G86" s="316"/>
      <c r="H86" s="316" t="s">
        <v>1028</v>
      </c>
      <c r="I86" s="316" t="s">
        <v>1012</v>
      </c>
      <c r="J86" s="316">
        <v>20</v>
      </c>
      <c r="K86" s="304"/>
    </row>
    <row r="87" spans="2:11" s="1" customFormat="1" ht="15" customHeight="1">
      <c r="B87" s="315"/>
      <c r="C87" s="290" t="s">
        <v>1029</v>
      </c>
      <c r="D87" s="290"/>
      <c r="E87" s="290"/>
      <c r="F87" s="313" t="s">
        <v>1016</v>
      </c>
      <c r="G87" s="314"/>
      <c r="H87" s="290" t="s">
        <v>1030</v>
      </c>
      <c r="I87" s="290" t="s">
        <v>1012</v>
      </c>
      <c r="J87" s="290">
        <v>50</v>
      </c>
      <c r="K87" s="304"/>
    </row>
    <row r="88" spans="2:11" s="1" customFormat="1" ht="15" customHeight="1">
      <c r="B88" s="315"/>
      <c r="C88" s="290" t="s">
        <v>1031</v>
      </c>
      <c r="D88" s="290"/>
      <c r="E88" s="290"/>
      <c r="F88" s="313" t="s">
        <v>1016</v>
      </c>
      <c r="G88" s="314"/>
      <c r="H88" s="290" t="s">
        <v>1032</v>
      </c>
      <c r="I88" s="290" t="s">
        <v>1012</v>
      </c>
      <c r="J88" s="290">
        <v>20</v>
      </c>
      <c r="K88" s="304"/>
    </row>
    <row r="89" spans="2:11" s="1" customFormat="1" ht="15" customHeight="1">
      <c r="B89" s="315"/>
      <c r="C89" s="290" t="s">
        <v>1033</v>
      </c>
      <c r="D89" s="290"/>
      <c r="E89" s="290"/>
      <c r="F89" s="313" t="s">
        <v>1016</v>
      </c>
      <c r="G89" s="314"/>
      <c r="H89" s="290" t="s">
        <v>1034</v>
      </c>
      <c r="I89" s="290" t="s">
        <v>1012</v>
      </c>
      <c r="J89" s="290">
        <v>20</v>
      </c>
      <c r="K89" s="304"/>
    </row>
    <row r="90" spans="2:11" s="1" customFormat="1" ht="15" customHeight="1">
      <c r="B90" s="315"/>
      <c r="C90" s="290" t="s">
        <v>1035</v>
      </c>
      <c r="D90" s="290"/>
      <c r="E90" s="290"/>
      <c r="F90" s="313" t="s">
        <v>1016</v>
      </c>
      <c r="G90" s="314"/>
      <c r="H90" s="290" t="s">
        <v>1036</v>
      </c>
      <c r="I90" s="290" t="s">
        <v>1012</v>
      </c>
      <c r="J90" s="290">
        <v>50</v>
      </c>
      <c r="K90" s="304"/>
    </row>
    <row r="91" spans="2:11" s="1" customFormat="1" ht="15" customHeight="1">
      <c r="B91" s="315"/>
      <c r="C91" s="290" t="s">
        <v>1037</v>
      </c>
      <c r="D91" s="290"/>
      <c r="E91" s="290"/>
      <c r="F91" s="313" t="s">
        <v>1016</v>
      </c>
      <c r="G91" s="314"/>
      <c r="H91" s="290" t="s">
        <v>1037</v>
      </c>
      <c r="I91" s="290" t="s">
        <v>1012</v>
      </c>
      <c r="J91" s="290">
        <v>50</v>
      </c>
      <c r="K91" s="304"/>
    </row>
    <row r="92" spans="2:11" s="1" customFormat="1" ht="15" customHeight="1">
      <c r="B92" s="315"/>
      <c r="C92" s="290" t="s">
        <v>1038</v>
      </c>
      <c r="D92" s="290"/>
      <c r="E92" s="290"/>
      <c r="F92" s="313" t="s">
        <v>1016</v>
      </c>
      <c r="G92" s="314"/>
      <c r="H92" s="290" t="s">
        <v>1039</v>
      </c>
      <c r="I92" s="290" t="s">
        <v>1012</v>
      </c>
      <c r="J92" s="290">
        <v>255</v>
      </c>
      <c r="K92" s="304"/>
    </row>
    <row r="93" spans="2:11" s="1" customFormat="1" ht="15" customHeight="1">
      <c r="B93" s="315"/>
      <c r="C93" s="290" t="s">
        <v>1040</v>
      </c>
      <c r="D93" s="290"/>
      <c r="E93" s="290"/>
      <c r="F93" s="313" t="s">
        <v>1010</v>
      </c>
      <c r="G93" s="314"/>
      <c r="H93" s="290" t="s">
        <v>1041</v>
      </c>
      <c r="I93" s="290" t="s">
        <v>1042</v>
      </c>
      <c r="J93" s="290"/>
      <c r="K93" s="304"/>
    </row>
    <row r="94" spans="2:11" s="1" customFormat="1" ht="15" customHeight="1">
      <c r="B94" s="315"/>
      <c r="C94" s="290" t="s">
        <v>1043</v>
      </c>
      <c r="D94" s="290"/>
      <c r="E94" s="290"/>
      <c r="F94" s="313" t="s">
        <v>1010</v>
      </c>
      <c r="G94" s="314"/>
      <c r="H94" s="290" t="s">
        <v>1044</v>
      </c>
      <c r="I94" s="290" t="s">
        <v>1045</v>
      </c>
      <c r="J94" s="290"/>
      <c r="K94" s="304"/>
    </row>
    <row r="95" spans="2:11" s="1" customFormat="1" ht="15" customHeight="1">
      <c r="B95" s="315"/>
      <c r="C95" s="290" t="s">
        <v>1046</v>
      </c>
      <c r="D95" s="290"/>
      <c r="E95" s="290"/>
      <c r="F95" s="313" t="s">
        <v>1010</v>
      </c>
      <c r="G95" s="314"/>
      <c r="H95" s="290" t="s">
        <v>1046</v>
      </c>
      <c r="I95" s="290" t="s">
        <v>1045</v>
      </c>
      <c r="J95" s="290"/>
      <c r="K95" s="304"/>
    </row>
    <row r="96" spans="2:11" s="1" customFormat="1" ht="15" customHeight="1">
      <c r="B96" s="315"/>
      <c r="C96" s="290" t="s">
        <v>38</v>
      </c>
      <c r="D96" s="290"/>
      <c r="E96" s="290"/>
      <c r="F96" s="313" t="s">
        <v>1010</v>
      </c>
      <c r="G96" s="314"/>
      <c r="H96" s="290" t="s">
        <v>1047</v>
      </c>
      <c r="I96" s="290" t="s">
        <v>1045</v>
      </c>
      <c r="J96" s="290"/>
      <c r="K96" s="304"/>
    </row>
    <row r="97" spans="2:11" s="1" customFormat="1" ht="15" customHeight="1">
      <c r="B97" s="315"/>
      <c r="C97" s="290" t="s">
        <v>48</v>
      </c>
      <c r="D97" s="290"/>
      <c r="E97" s="290"/>
      <c r="F97" s="313" t="s">
        <v>1010</v>
      </c>
      <c r="G97" s="314"/>
      <c r="H97" s="290" t="s">
        <v>1048</v>
      </c>
      <c r="I97" s="290" t="s">
        <v>1045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1049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1004</v>
      </c>
      <c r="D103" s="305"/>
      <c r="E103" s="305"/>
      <c r="F103" s="305" t="s">
        <v>1005</v>
      </c>
      <c r="G103" s="306"/>
      <c r="H103" s="305" t="s">
        <v>54</v>
      </c>
      <c r="I103" s="305" t="s">
        <v>57</v>
      </c>
      <c r="J103" s="305" t="s">
        <v>1006</v>
      </c>
      <c r="K103" s="304"/>
    </row>
    <row r="104" spans="2:11" s="1" customFormat="1" ht="17.25" customHeight="1">
      <c r="B104" s="302"/>
      <c r="C104" s="307" t="s">
        <v>1007</v>
      </c>
      <c r="D104" s="307"/>
      <c r="E104" s="307"/>
      <c r="F104" s="308" t="s">
        <v>1008</v>
      </c>
      <c r="G104" s="309"/>
      <c r="H104" s="307"/>
      <c r="I104" s="307"/>
      <c r="J104" s="307" t="s">
        <v>1009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53</v>
      </c>
      <c r="D106" s="312"/>
      <c r="E106" s="312"/>
      <c r="F106" s="313" t="s">
        <v>1010</v>
      </c>
      <c r="G106" s="290"/>
      <c r="H106" s="290" t="s">
        <v>1050</v>
      </c>
      <c r="I106" s="290" t="s">
        <v>1012</v>
      </c>
      <c r="J106" s="290">
        <v>20</v>
      </c>
      <c r="K106" s="304"/>
    </row>
    <row r="107" spans="2:11" s="1" customFormat="1" ht="15" customHeight="1">
      <c r="B107" s="302"/>
      <c r="C107" s="290" t="s">
        <v>1013</v>
      </c>
      <c r="D107" s="290"/>
      <c r="E107" s="290"/>
      <c r="F107" s="313" t="s">
        <v>1010</v>
      </c>
      <c r="G107" s="290"/>
      <c r="H107" s="290" t="s">
        <v>1050</v>
      </c>
      <c r="I107" s="290" t="s">
        <v>1012</v>
      </c>
      <c r="J107" s="290">
        <v>120</v>
      </c>
      <c r="K107" s="304"/>
    </row>
    <row r="108" spans="2:11" s="1" customFormat="1" ht="15" customHeight="1">
      <c r="B108" s="315"/>
      <c r="C108" s="290" t="s">
        <v>1015</v>
      </c>
      <c r="D108" s="290"/>
      <c r="E108" s="290"/>
      <c r="F108" s="313" t="s">
        <v>1016</v>
      </c>
      <c r="G108" s="290"/>
      <c r="H108" s="290" t="s">
        <v>1050</v>
      </c>
      <c r="I108" s="290" t="s">
        <v>1012</v>
      </c>
      <c r="J108" s="290">
        <v>50</v>
      </c>
      <c r="K108" s="304"/>
    </row>
    <row r="109" spans="2:11" s="1" customFormat="1" ht="15" customHeight="1">
      <c r="B109" s="315"/>
      <c r="C109" s="290" t="s">
        <v>1018</v>
      </c>
      <c r="D109" s="290"/>
      <c r="E109" s="290"/>
      <c r="F109" s="313" t="s">
        <v>1010</v>
      </c>
      <c r="G109" s="290"/>
      <c r="H109" s="290" t="s">
        <v>1050</v>
      </c>
      <c r="I109" s="290" t="s">
        <v>1020</v>
      </c>
      <c r="J109" s="290"/>
      <c r="K109" s="304"/>
    </row>
    <row r="110" spans="2:11" s="1" customFormat="1" ht="15" customHeight="1">
      <c r="B110" s="315"/>
      <c r="C110" s="290" t="s">
        <v>1029</v>
      </c>
      <c r="D110" s="290"/>
      <c r="E110" s="290"/>
      <c r="F110" s="313" t="s">
        <v>1016</v>
      </c>
      <c r="G110" s="290"/>
      <c r="H110" s="290" t="s">
        <v>1050</v>
      </c>
      <c r="I110" s="290" t="s">
        <v>1012</v>
      </c>
      <c r="J110" s="290">
        <v>50</v>
      </c>
      <c r="K110" s="304"/>
    </row>
    <row r="111" spans="2:11" s="1" customFormat="1" ht="15" customHeight="1">
      <c r="B111" s="315"/>
      <c r="C111" s="290" t="s">
        <v>1037</v>
      </c>
      <c r="D111" s="290"/>
      <c r="E111" s="290"/>
      <c r="F111" s="313" t="s">
        <v>1016</v>
      </c>
      <c r="G111" s="290"/>
      <c r="H111" s="290" t="s">
        <v>1050</v>
      </c>
      <c r="I111" s="290" t="s">
        <v>1012</v>
      </c>
      <c r="J111" s="290">
        <v>50</v>
      </c>
      <c r="K111" s="304"/>
    </row>
    <row r="112" spans="2:11" s="1" customFormat="1" ht="15" customHeight="1">
      <c r="B112" s="315"/>
      <c r="C112" s="290" t="s">
        <v>1035</v>
      </c>
      <c r="D112" s="290"/>
      <c r="E112" s="290"/>
      <c r="F112" s="313" t="s">
        <v>1016</v>
      </c>
      <c r="G112" s="290"/>
      <c r="H112" s="290" t="s">
        <v>1050</v>
      </c>
      <c r="I112" s="290" t="s">
        <v>1012</v>
      </c>
      <c r="J112" s="290">
        <v>50</v>
      </c>
      <c r="K112" s="304"/>
    </row>
    <row r="113" spans="2:11" s="1" customFormat="1" ht="15" customHeight="1">
      <c r="B113" s="315"/>
      <c r="C113" s="290" t="s">
        <v>53</v>
      </c>
      <c r="D113" s="290"/>
      <c r="E113" s="290"/>
      <c r="F113" s="313" t="s">
        <v>1010</v>
      </c>
      <c r="G113" s="290"/>
      <c r="H113" s="290" t="s">
        <v>1051</v>
      </c>
      <c r="I113" s="290" t="s">
        <v>1012</v>
      </c>
      <c r="J113" s="290">
        <v>20</v>
      </c>
      <c r="K113" s="304"/>
    </row>
    <row r="114" spans="2:11" s="1" customFormat="1" ht="15" customHeight="1">
      <c r="B114" s="315"/>
      <c r="C114" s="290" t="s">
        <v>1052</v>
      </c>
      <c r="D114" s="290"/>
      <c r="E114" s="290"/>
      <c r="F114" s="313" t="s">
        <v>1010</v>
      </c>
      <c r="G114" s="290"/>
      <c r="H114" s="290" t="s">
        <v>1053</v>
      </c>
      <c r="I114" s="290" t="s">
        <v>1012</v>
      </c>
      <c r="J114" s="290">
        <v>120</v>
      </c>
      <c r="K114" s="304"/>
    </row>
    <row r="115" spans="2:11" s="1" customFormat="1" ht="15" customHeight="1">
      <c r="B115" s="315"/>
      <c r="C115" s="290" t="s">
        <v>38</v>
      </c>
      <c r="D115" s="290"/>
      <c r="E115" s="290"/>
      <c r="F115" s="313" t="s">
        <v>1010</v>
      </c>
      <c r="G115" s="290"/>
      <c r="H115" s="290" t="s">
        <v>1054</v>
      </c>
      <c r="I115" s="290" t="s">
        <v>1045</v>
      </c>
      <c r="J115" s="290"/>
      <c r="K115" s="304"/>
    </row>
    <row r="116" spans="2:11" s="1" customFormat="1" ht="15" customHeight="1">
      <c r="B116" s="315"/>
      <c r="C116" s="290" t="s">
        <v>48</v>
      </c>
      <c r="D116" s="290"/>
      <c r="E116" s="290"/>
      <c r="F116" s="313" t="s">
        <v>1010</v>
      </c>
      <c r="G116" s="290"/>
      <c r="H116" s="290" t="s">
        <v>1055</v>
      </c>
      <c r="I116" s="290" t="s">
        <v>1045</v>
      </c>
      <c r="J116" s="290"/>
      <c r="K116" s="304"/>
    </row>
    <row r="117" spans="2:11" s="1" customFormat="1" ht="15" customHeight="1">
      <c r="B117" s="315"/>
      <c r="C117" s="290" t="s">
        <v>57</v>
      </c>
      <c r="D117" s="290"/>
      <c r="E117" s="290"/>
      <c r="F117" s="313" t="s">
        <v>1010</v>
      </c>
      <c r="G117" s="290"/>
      <c r="H117" s="290" t="s">
        <v>1056</v>
      </c>
      <c r="I117" s="290" t="s">
        <v>1057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1058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1004</v>
      </c>
      <c r="D123" s="305"/>
      <c r="E123" s="305"/>
      <c r="F123" s="305" t="s">
        <v>1005</v>
      </c>
      <c r="G123" s="306"/>
      <c r="H123" s="305" t="s">
        <v>54</v>
      </c>
      <c r="I123" s="305" t="s">
        <v>57</v>
      </c>
      <c r="J123" s="305" t="s">
        <v>1006</v>
      </c>
      <c r="K123" s="334"/>
    </row>
    <row r="124" spans="2:11" s="1" customFormat="1" ht="17.25" customHeight="1">
      <c r="B124" s="333"/>
      <c r="C124" s="307" t="s">
        <v>1007</v>
      </c>
      <c r="D124" s="307"/>
      <c r="E124" s="307"/>
      <c r="F124" s="308" t="s">
        <v>1008</v>
      </c>
      <c r="G124" s="309"/>
      <c r="H124" s="307"/>
      <c r="I124" s="307"/>
      <c r="J124" s="307" t="s">
        <v>1009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1013</v>
      </c>
      <c r="D126" s="312"/>
      <c r="E126" s="312"/>
      <c r="F126" s="313" t="s">
        <v>1010</v>
      </c>
      <c r="G126" s="290"/>
      <c r="H126" s="290" t="s">
        <v>1050</v>
      </c>
      <c r="I126" s="290" t="s">
        <v>1012</v>
      </c>
      <c r="J126" s="290">
        <v>120</v>
      </c>
      <c r="K126" s="338"/>
    </row>
    <row r="127" spans="2:11" s="1" customFormat="1" ht="15" customHeight="1">
      <c r="B127" s="335"/>
      <c r="C127" s="290" t="s">
        <v>1059</v>
      </c>
      <c r="D127" s="290"/>
      <c r="E127" s="290"/>
      <c r="F127" s="313" t="s">
        <v>1010</v>
      </c>
      <c r="G127" s="290"/>
      <c r="H127" s="290" t="s">
        <v>1060</v>
      </c>
      <c r="I127" s="290" t="s">
        <v>1012</v>
      </c>
      <c r="J127" s="290" t="s">
        <v>1061</v>
      </c>
      <c r="K127" s="338"/>
    </row>
    <row r="128" spans="2:11" s="1" customFormat="1" ht="15" customHeight="1">
      <c r="B128" s="335"/>
      <c r="C128" s="290" t="s">
        <v>958</v>
      </c>
      <c r="D128" s="290"/>
      <c r="E128" s="290"/>
      <c r="F128" s="313" t="s">
        <v>1010</v>
      </c>
      <c r="G128" s="290"/>
      <c r="H128" s="290" t="s">
        <v>1062</v>
      </c>
      <c r="I128" s="290" t="s">
        <v>1012</v>
      </c>
      <c r="J128" s="290" t="s">
        <v>1061</v>
      </c>
      <c r="K128" s="338"/>
    </row>
    <row r="129" spans="2:11" s="1" customFormat="1" ht="15" customHeight="1">
      <c r="B129" s="335"/>
      <c r="C129" s="290" t="s">
        <v>1021</v>
      </c>
      <c r="D129" s="290"/>
      <c r="E129" s="290"/>
      <c r="F129" s="313" t="s">
        <v>1016</v>
      </c>
      <c r="G129" s="290"/>
      <c r="H129" s="290" t="s">
        <v>1022</v>
      </c>
      <c r="I129" s="290" t="s">
        <v>1012</v>
      </c>
      <c r="J129" s="290">
        <v>15</v>
      </c>
      <c r="K129" s="338"/>
    </row>
    <row r="130" spans="2:11" s="1" customFormat="1" ht="15" customHeight="1">
      <c r="B130" s="335"/>
      <c r="C130" s="316" t="s">
        <v>1023</v>
      </c>
      <c r="D130" s="316"/>
      <c r="E130" s="316"/>
      <c r="F130" s="317" t="s">
        <v>1016</v>
      </c>
      <c r="G130" s="316"/>
      <c r="H130" s="316" t="s">
        <v>1024</v>
      </c>
      <c r="I130" s="316" t="s">
        <v>1012</v>
      </c>
      <c r="J130" s="316">
        <v>15</v>
      </c>
      <c r="K130" s="338"/>
    </row>
    <row r="131" spans="2:11" s="1" customFormat="1" ht="15" customHeight="1">
      <c r="B131" s="335"/>
      <c r="C131" s="316" t="s">
        <v>1025</v>
      </c>
      <c r="D131" s="316"/>
      <c r="E131" s="316"/>
      <c r="F131" s="317" t="s">
        <v>1016</v>
      </c>
      <c r="G131" s="316"/>
      <c r="H131" s="316" t="s">
        <v>1026</v>
      </c>
      <c r="I131" s="316" t="s">
        <v>1012</v>
      </c>
      <c r="J131" s="316">
        <v>20</v>
      </c>
      <c r="K131" s="338"/>
    </row>
    <row r="132" spans="2:11" s="1" customFormat="1" ht="15" customHeight="1">
      <c r="B132" s="335"/>
      <c r="C132" s="316" t="s">
        <v>1027</v>
      </c>
      <c r="D132" s="316"/>
      <c r="E132" s="316"/>
      <c r="F132" s="317" t="s">
        <v>1016</v>
      </c>
      <c r="G132" s="316"/>
      <c r="H132" s="316" t="s">
        <v>1028</v>
      </c>
      <c r="I132" s="316" t="s">
        <v>1012</v>
      </c>
      <c r="J132" s="316">
        <v>20</v>
      </c>
      <c r="K132" s="338"/>
    </row>
    <row r="133" spans="2:11" s="1" customFormat="1" ht="15" customHeight="1">
      <c r="B133" s="335"/>
      <c r="C133" s="290" t="s">
        <v>1015</v>
      </c>
      <c r="D133" s="290"/>
      <c r="E133" s="290"/>
      <c r="F133" s="313" t="s">
        <v>1016</v>
      </c>
      <c r="G133" s="290"/>
      <c r="H133" s="290" t="s">
        <v>1050</v>
      </c>
      <c r="I133" s="290" t="s">
        <v>1012</v>
      </c>
      <c r="J133" s="290">
        <v>50</v>
      </c>
      <c r="K133" s="338"/>
    </row>
    <row r="134" spans="2:11" s="1" customFormat="1" ht="15" customHeight="1">
      <c r="B134" s="335"/>
      <c r="C134" s="290" t="s">
        <v>1029</v>
      </c>
      <c r="D134" s="290"/>
      <c r="E134" s="290"/>
      <c r="F134" s="313" t="s">
        <v>1016</v>
      </c>
      <c r="G134" s="290"/>
      <c r="H134" s="290" t="s">
        <v>1050</v>
      </c>
      <c r="I134" s="290" t="s">
        <v>1012</v>
      </c>
      <c r="J134" s="290">
        <v>50</v>
      </c>
      <c r="K134" s="338"/>
    </row>
    <row r="135" spans="2:11" s="1" customFormat="1" ht="15" customHeight="1">
      <c r="B135" s="335"/>
      <c r="C135" s="290" t="s">
        <v>1035</v>
      </c>
      <c r="D135" s="290"/>
      <c r="E135" s="290"/>
      <c r="F135" s="313" t="s">
        <v>1016</v>
      </c>
      <c r="G135" s="290"/>
      <c r="H135" s="290" t="s">
        <v>1050</v>
      </c>
      <c r="I135" s="290" t="s">
        <v>1012</v>
      </c>
      <c r="J135" s="290">
        <v>50</v>
      </c>
      <c r="K135" s="338"/>
    </row>
    <row r="136" spans="2:11" s="1" customFormat="1" ht="15" customHeight="1">
      <c r="B136" s="335"/>
      <c r="C136" s="290" t="s">
        <v>1037</v>
      </c>
      <c r="D136" s="290"/>
      <c r="E136" s="290"/>
      <c r="F136" s="313" t="s">
        <v>1016</v>
      </c>
      <c r="G136" s="290"/>
      <c r="H136" s="290" t="s">
        <v>1050</v>
      </c>
      <c r="I136" s="290" t="s">
        <v>1012</v>
      </c>
      <c r="J136" s="290">
        <v>50</v>
      </c>
      <c r="K136" s="338"/>
    </row>
    <row r="137" spans="2:11" s="1" customFormat="1" ht="15" customHeight="1">
      <c r="B137" s="335"/>
      <c r="C137" s="290" t="s">
        <v>1038</v>
      </c>
      <c r="D137" s="290"/>
      <c r="E137" s="290"/>
      <c r="F137" s="313" t="s">
        <v>1016</v>
      </c>
      <c r="G137" s="290"/>
      <c r="H137" s="290" t="s">
        <v>1063</v>
      </c>
      <c r="I137" s="290" t="s">
        <v>1012</v>
      </c>
      <c r="J137" s="290">
        <v>255</v>
      </c>
      <c r="K137" s="338"/>
    </row>
    <row r="138" spans="2:11" s="1" customFormat="1" ht="15" customHeight="1">
      <c r="B138" s="335"/>
      <c r="C138" s="290" t="s">
        <v>1040</v>
      </c>
      <c r="D138" s="290"/>
      <c r="E138" s="290"/>
      <c r="F138" s="313" t="s">
        <v>1010</v>
      </c>
      <c r="G138" s="290"/>
      <c r="H138" s="290" t="s">
        <v>1064</v>
      </c>
      <c r="I138" s="290" t="s">
        <v>1042</v>
      </c>
      <c r="J138" s="290"/>
      <c r="K138" s="338"/>
    </row>
    <row r="139" spans="2:11" s="1" customFormat="1" ht="15" customHeight="1">
      <c r="B139" s="335"/>
      <c r="C139" s="290" t="s">
        <v>1043</v>
      </c>
      <c r="D139" s="290"/>
      <c r="E139" s="290"/>
      <c r="F139" s="313" t="s">
        <v>1010</v>
      </c>
      <c r="G139" s="290"/>
      <c r="H139" s="290" t="s">
        <v>1065</v>
      </c>
      <c r="I139" s="290" t="s">
        <v>1045</v>
      </c>
      <c r="J139" s="290"/>
      <c r="K139" s="338"/>
    </row>
    <row r="140" spans="2:11" s="1" customFormat="1" ht="15" customHeight="1">
      <c r="B140" s="335"/>
      <c r="C140" s="290" t="s">
        <v>1046</v>
      </c>
      <c r="D140" s="290"/>
      <c r="E140" s="290"/>
      <c r="F140" s="313" t="s">
        <v>1010</v>
      </c>
      <c r="G140" s="290"/>
      <c r="H140" s="290" t="s">
        <v>1046</v>
      </c>
      <c r="I140" s="290" t="s">
        <v>1045</v>
      </c>
      <c r="J140" s="290"/>
      <c r="K140" s="338"/>
    </row>
    <row r="141" spans="2:11" s="1" customFormat="1" ht="15" customHeight="1">
      <c r="B141" s="335"/>
      <c r="C141" s="290" t="s">
        <v>38</v>
      </c>
      <c r="D141" s="290"/>
      <c r="E141" s="290"/>
      <c r="F141" s="313" t="s">
        <v>1010</v>
      </c>
      <c r="G141" s="290"/>
      <c r="H141" s="290" t="s">
        <v>1066</v>
      </c>
      <c r="I141" s="290" t="s">
        <v>1045</v>
      </c>
      <c r="J141" s="290"/>
      <c r="K141" s="338"/>
    </row>
    <row r="142" spans="2:11" s="1" customFormat="1" ht="15" customHeight="1">
      <c r="B142" s="335"/>
      <c r="C142" s="290" t="s">
        <v>1067</v>
      </c>
      <c r="D142" s="290"/>
      <c r="E142" s="290"/>
      <c r="F142" s="313" t="s">
        <v>1010</v>
      </c>
      <c r="G142" s="290"/>
      <c r="H142" s="290" t="s">
        <v>1068</v>
      </c>
      <c r="I142" s="290" t="s">
        <v>1045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1069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1004</v>
      </c>
      <c r="D148" s="305"/>
      <c r="E148" s="305"/>
      <c r="F148" s="305" t="s">
        <v>1005</v>
      </c>
      <c r="G148" s="306"/>
      <c r="H148" s="305" t="s">
        <v>54</v>
      </c>
      <c r="I148" s="305" t="s">
        <v>57</v>
      </c>
      <c r="J148" s="305" t="s">
        <v>1006</v>
      </c>
      <c r="K148" s="304"/>
    </row>
    <row r="149" spans="2:11" s="1" customFormat="1" ht="17.25" customHeight="1">
      <c r="B149" s="302"/>
      <c r="C149" s="307" t="s">
        <v>1007</v>
      </c>
      <c r="D149" s="307"/>
      <c r="E149" s="307"/>
      <c r="F149" s="308" t="s">
        <v>1008</v>
      </c>
      <c r="G149" s="309"/>
      <c r="H149" s="307"/>
      <c r="I149" s="307"/>
      <c r="J149" s="307" t="s">
        <v>1009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1013</v>
      </c>
      <c r="D151" s="290"/>
      <c r="E151" s="290"/>
      <c r="F151" s="343" t="s">
        <v>1010</v>
      </c>
      <c r="G151" s="290"/>
      <c r="H151" s="342" t="s">
        <v>1050</v>
      </c>
      <c r="I151" s="342" t="s">
        <v>1012</v>
      </c>
      <c r="J151" s="342">
        <v>120</v>
      </c>
      <c r="K151" s="338"/>
    </row>
    <row r="152" spans="2:11" s="1" customFormat="1" ht="15" customHeight="1">
      <c r="B152" s="315"/>
      <c r="C152" s="342" t="s">
        <v>1059</v>
      </c>
      <c r="D152" s="290"/>
      <c r="E152" s="290"/>
      <c r="F152" s="343" t="s">
        <v>1010</v>
      </c>
      <c r="G152" s="290"/>
      <c r="H152" s="342" t="s">
        <v>1070</v>
      </c>
      <c r="I152" s="342" t="s">
        <v>1012</v>
      </c>
      <c r="J152" s="342" t="s">
        <v>1061</v>
      </c>
      <c r="K152" s="338"/>
    </row>
    <row r="153" spans="2:11" s="1" customFormat="1" ht="15" customHeight="1">
      <c r="B153" s="315"/>
      <c r="C153" s="342" t="s">
        <v>958</v>
      </c>
      <c r="D153" s="290"/>
      <c r="E153" s="290"/>
      <c r="F153" s="343" t="s">
        <v>1010</v>
      </c>
      <c r="G153" s="290"/>
      <c r="H153" s="342" t="s">
        <v>1071</v>
      </c>
      <c r="I153" s="342" t="s">
        <v>1012</v>
      </c>
      <c r="J153" s="342" t="s">
        <v>1061</v>
      </c>
      <c r="K153" s="338"/>
    </row>
    <row r="154" spans="2:11" s="1" customFormat="1" ht="15" customHeight="1">
      <c r="B154" s="315"/>
      <c r="C154" s="342" t="s">
        <v>1015</v>
      </c>
      <c r="D154" s="290"/>
      <c r="E154" s="290"/>
      <c r="F154" s="343" t="s">
        <v>1016</v>
      </c>
      <c r="G154" s="290"/>
      <c r="H154" s="342" t="s">
        <v>1050</v>
      </c>
      <c r="I154" s="342" t="s">
        <v>1012</v>
      </c>
      <c r="J154" s="342">
        <v>50</v>
      </c>
      <c r="K154" s="338"/>
    </row>
    <row r="155" spans="2:11" s="1" customFormat="1" ht="15" customHeight="1">
      <c r="B155" s="315"/>
      <c r="C155" s="342" t="s">
        <v>1018</v>
      </c>
      <c r="D155" s="290"/>
      <c r="E155" s="290"/>
      <c r="F155" s="343" t="s">
        <v>1010</v>
      </c>
      <c r="G155" s="290"/>
      <c r="H155" s="342" t="s">
        <v>1050</v>
      </c>
      <c r="I155" s="342" t="s">
        <v>1020</v>
      </c>
      <c r="J155" s="342"/>
      <c r="K155" s="338"/>
    </row>
    <row r="156" spans="2:11" s="1" customFormat="1" ht="15" customHeight="1">
      <c r="B156" s="315"/>
      <c r="C156" s="342" t="s">
        <v>1029</v>
      </c>
      <c r="D156" s="290"/>
      <c r="E156" s="290"/>
      <c r="F156" s="343" t="s">
        <v>1016</v>
      </c>
      <c r="G156" s="290"/>
      <c r="H156" s="342" t="s">
        <v>1050</v>
      </c>
      <c r="I156" s="342" t="s">
        <v>1012</v>
      </c>
      <c r="J156" s="342">
        <v>50</v>
      </c>
      <c r="K156" s="338"/>
    </row>
    <row r="157" spans="2:11" s="1" customFormat="1" ht="15" customHeight="1">
      <c r="B157" s="315"/>
      <c r="C157" s="342" t="s">
        <v>1037</v>
      </c>
      <c r="D157" s="290"/>
      <c r="E157" s="290"/>
      <c r="F157" s="343" t="s">
        <v>1016</v>
      </c>
      <c r="G157" s="290"/>
      <c r="H157" s="342" t="s">
        <v>1050</v>
      </c>
      <c r="I157" s="342" t="s">
        <v>1012</v>
      </c>
      <c r="J157" s="342">
        <v>50</v>
      </c>
      <c r="K157" s="338"/>
    </row>
    <row r="158" spans="2:11" s="1" customFormat="1" ht="15" customHeight="1">
      <c r="B158" s="315"/>
      <c r="C158" s="342" t="s">
        <v>1035</v>
      </c>
      <c r="D158" s="290"/>
      <c r="E158" s="290"/>
      <c r="F158" s="343" t="s">
        <v>1016</v>
      </c>
      <c r="G158" s="290"/>
      <c r="H158" s="342" t="s">
        <v>1050</v>
      </c>
      <c r="I158" s="342" t="s">
        <v>1012</v>
      </c>
      <c r="J158" s="342">
        <v>50</v>
      </c>
      <c r="K158" s="338"/>
    </row>
    <row r="159" spans="2:11" s="1" customFormat="1" ht="15" customHeight="1">
      <c r="B159" s="315"/>
      <c r="C159" s="342" t="s">
        <v>99</v>
      </c>
      <c r="D159" s="290"/>
      <c r="E159" s="290"/>
      <c r="F159" s="343" t="s">
        <v>1010</v>
      </c>
      <c r="G159" s="290"/>
      <c r="H159" s="342" t="s">
        <v>1072</v>
      </c>
      <c r="I159" s="342" t="s">
        <v>1012</v>
      </c>
      <c r="J159" s="342" t="s">
        <v>1073</v>
      </c>
      <c r="K159" s="338"/>
    </row>
    <row r="160" spans="2:11" s="1" customFormat="1" ht="15" customHeight="1">
      <c r="B160" s="315"/>
      <c r="C160" s="342" t="s">
        <v>1074</v>
      </c>
      <c r="D160" s="290"/>
      <c r="E160" s="290"/>
      <c r="F160" s="343" t="s">
        <v>1010</v>
      </c>
      <c r="G160" s="290"/>
      <c r="H160" s="342" t="s">
        <v>1075</v>
      </c>
      <c r="I160" s="342" t="s">
        <v>1045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1076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1004</v>
      </c>
      <c r="D166" s="305"/>
      <c r="E166" s="305"/>
      <c r="F166" s="305" t="s">
        <v>1005</v>
      </c>
      <c r="G166" s="347"/>
      <c r="H166" s="348" t="s">
        <v>54</v>
      </c>
      <c r="I166" s="348" t="s">
        <v>57</v>
      </c>
      <c r="J166" s="305" t="s">
        <v>1006</v>
      </c>
      <c r="K166" s="282"/>
    </row>
    <row r="167" spans="2:11" s="1" customFormat="1" ht="17.25" customHeight="1">
      <c r="B167" s="283"/>
      <c r="C167" s="307" t="s">
        <v>1007</v>
      </c>
      <c r="D167" s="307"/>
      <c r="E167" s="307"/>
      <c r="F167" s="308" t="s">
        <v>1008</v>
      </c>
      <c r="G167" s="349"/>
      <c r="H167" s="350"/>
      <c r="I167" s="350"/>
      <c r="J167" s="307" t="s">
        <v>1009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1013</v>
      </c>
      <c r="D169" s="290"/>
      <c r="E169" s="290"/>
      <c r="F169" s="313" t="s">
        <v>1010</v>
      </c>
      <c r="G169" s="290"/>
      <c r="H169" s="290" t="s">
        <v>1050</v>
      </c>
      <c r="I169" s="290" t="s">
        <v>1012</v>
      </c>
      <c r="J169" s="290">
        <v>120</v>
      </c>
      <c r="K169" s="338"/>
    </row>
    <row r="170" spans="2:11" s="1" customFormat="1" ht="15" customHeight="1">
      <c r="B170" s="315"/>
      <c r="C170" s="290" t="s">
        <v>1059</v>
      </c>
      <c r="D170" s="290"/>
      <c r="E170" s="290"/>
      <c r="F170" s="313" t="s">
        <v>1010</v>
      </c>
      <c r="G170" s="290"/>
      <c r="H170" s="290" t="s">
        <v>1060</v>
      </c>
      <c r="I170" s="290" t="s">
        <v>1012</v>
      </c>
      <c r="J170" s="290" t="s">
        <v>1061</v>
      </c>
      <c r="K170" s="338"/>
    </row>
    <row r="171" spans="2:11" s="1" customFormat="1" ht="15" customHeight="1">
      <c r="B171" s="315"/>
      <c r="C171" s="290" t="s">
        <v>958</v>
      </c>
      <c r="D171" s="290"/>
      <c r="E171" s="290"/>
      <c r="F171" s="313" t="s">
        <v>1010</v>
      </c>
      <c r="G171" s="290"/>
      <c r="H171" s="290" t="s">
        <v>1077</v>
      </c>
      <c r="I171" s="290" t="s">
        <v>1012</v>
      </c>
      <c r="J171" s="290" t="s">
        <v>1061</v>
      </c>
      <c r="K171" s="338"/>
    </row>
    <row r="172" spans="2:11" s="1" customFormat="1" ht="15" customHeight="1">
      <c r="B172" s="315"/>
      <c r="C172" s="290" t="s">
        <v>1015</v>
      </c>
      <c r="D172" s="290"/>
      <c r="E172" s="290"/>
      <c r="F172" s="313" t="s">
        <v>1016</v>
      </c>
      <c r="G172" s="290"/>
      <c r="H172" s="290" t="s">
        <v>1077</v>
      </c>
      <c r="I172" s="290" t="s">
        <v>1012</v>
      </c>
      <c r="J172" s="290">
        <v>50</v>
      </c>
      <c r="K172" s="338"/>
    </row>
    <row r="173" spans="2:11" s="1" customFormat="1" ht="15" customHeight="1">
      <c r="B173" s="315"/>
      <c r="C173" s="290" t="s">
        <v>1018</v>
      </c>
      <c r="D173" s="290"/>
      <c r="E173" s="290"/>
      <c r="F173" s="313" t="s">
        <v>1010</v>
      </c>
      <c r="G173" s="290"/>
      <c r="H173" s="290" t="s">
        <v>1077</v>
      </c>
      <c r="I173" s="290" t="s">
        <v>1020</v>
      </c>
      <c r="J173" s="290"/>
      <c r="K173" s="338"/>
    </row>
    <row r="174" spans="2:11" s="1" customFormat="1" ht="15" customHeight="1">
      <c r="B174" s="315"/>
      <c r="C174" s="290" t="s">
        <v>1029</v>
      </c>
      <c r="D174" s="290"/>
      <c r="E174" s="290"/>
      <c r="F174" s="313" t="s">
        <v>1016</v>
      </c>
      <c r="G174" s="290"/>
      <c r="H174" s="290" t="s">
        <v>1077</v>
      </c>
      <c r="I174" s="290" t="s">
        <v>1012</v>
      </c>
      <c r="J174" s="290">
        <v>50</v>
      </c>
      <c r="K174" s="338"/>
    </row>
    <row r="175" spans="2:11" s="1" customFormat="1" ht="15" customHeight="1">
      <c r="B175" s="315"/>
      <c r="C175" s="290" t="s">
        <v>1037</v>
      </c>
      <c r="D175" s="290"/>
      <c r="E175" s="290"/>
      <c r="F175" s="313" t="s">
        <v>1016</v>
      </c>
      <c r="G175" s="290"/>
      <c r="H175" s="290" t="s">
        <v>1077</v>
      </c>
      <c r="I175" s="290" t="s">
        <v>1012</v>
      </c>
      <c r="J175" s="290">
        <v>50</v>
      </c>
      <c r="K175" s="338"/>
    </row>
    <row r="176" spans="2:11" s="1" customFormat="1" ht="15" customHeight="1">
      <c r="B176" s="315"/>
      <c r="C176" s="290" t="s">
        <v>1035</v>
      </c>
      <c r="D176" s="290"/>
      <c r="E176" s="290"/>
      <c r="F176" s="313" t="s">
        <v>1016</v>
      </c>
      <c r="G176" s="290"/>
      <c r="H176" s="290" t="s">
        <v>1077</v>
      </c>
      <c r="I176" s="290" t="s">
        <v>1012</v>
      </c>
      <c r="J176" s="290">
        <v>50</v>
      </c>
      <c r="K176" s="338"/>
    </row>
    <row r="177" spans="2:11" s="1" customFormat="1" ht="15" customHeight="1">
      <c r="B177" s="315"/>
      <c r="C177" s="290" t="s">
        <v>119</v>
      </c>
      <c r="D177" s="290"/>
      <c r="E177" s="290"/>
      <c r="F177" s="313" t="s">
        <v>1010</v>
      </c>
      <c r="G177" s="290"/>
      <c r="H177" s="290" t="s">
        <v>1078</v>
      </c>
      <c r="I177" s="290" t="s">
        <v>1079</v>
      </c>
      <c r="J177" s="290"/>
      <c r="K177" s="338"/>
    </row>
    <row r="178" spans="2:11" s="1" customFormat="1" ht="15" customHeight="1">
      <c r="B178" s="315"/>
      <c r="C178" s="290" t="s">
        <v>57</v>
      </c>
      <c r="D178" s="290"/>
      <c r="E178" s="290"/>
      <c r="F178" s="313" t="s">
        <v>1010</v>
      </c>
      <c r="G178" s="290"/>
      <c r="H178" s="290" t="s">
        <v>1080</v>
      </c>
      <c r="I178" s="290" t="s">
        <v>1081</v>
      </c>
      <c r="J178" s="290">
        <v>1</v>
      </c>
      <c r="K178" s="338"/>
    </row>
    <row r="179" spans="2:11" s="1" customFormat="1" ht="15" customHeight="1">
      <c r="B179" s="315"/>
      <c r="C179" s="290" t="s">
        <v>53</v>
      </c>
      <c r="D179" s="290"/>
      <c r="E179" s="290"/>
      <c r="F179" s="313" t="s">
        <v>1010</v>
      </c>
      <c r="G179" s="290"/>
      <c r="H179" s="290" t="s">
        <v>1082</v>
      </c>
      <c r="I179" s="290" t="s">
        <v>1012</v>
      </c>
      <c r="J179" s="290">
        <v>20</v>
      </c>
      <c r="K179" s="338"/>
    </row>
    <row r="180" spans="2:11" s="1" customFormat="1" ht="15" customHeight="1">
      <c r="B180" s="315"/>
      <c r="C180" s="290" t="s">
        <v>54</v>
      </c>
      <c r="D180" s="290"/>
      <c r="E180" s="290"/>
      <c r="F180" s="313" t="s">
        <v>1010</v>
      </c>
      <c r="G180" s="290"/>
      <c r="H180" s="290" t="s">
        <v>1083</v>
      </c>
      <c r="I180" s="290" t="s">
        <v>1012</v>
      </c>
      <c r="J180" s="290">
        <v>255</v>
      </c>
      <c r="K180" s="338"/>
    </row>
    <row r="181" spans="2:11" s="1" customFormat="1" ht="15" customHeight="1">
      <c r="B181" s="315"/>
      <c r="C181" s="290" t="s">
        <v>120</v>
      </c>
      <c r="D181" s="290"/>
      <c r="E181" s="290"/>
      <c r="F181" s="313" t="s">
        <v>1010</v>
      </c>
      <c r="G181" s="290"/>
      <c r="H181" s="290" t="s">
        <v>974</v>
      </c>
      <c r="I181" s="290" t="s">
        <v>1012</v>
      </c>
      <c r="J181" s="290">
        <v>10</v>
      </c>
      <c r="K181" s="338"/>
    </row>
    <row r="182" spans="2:11" s="1" customFormat="1" ht="15" customHeight="1">
      <c r="B182" s="315"/>
      <c r="C182" s="290" t="s">
        <v>121</v>
      </c>
      <c r="D182" s="290"/>
      <c r="E182" s="290"/>
      <c r="F182" s="313" t="s">
        <v>1010</v>
      </c>
      <c r="G182" s="290"/>
      <c r="H182" s="290" t="s">
        <v>1084</v>
      </c>
      <c r="I182" s="290" t="s">
        <v>1045</v>
      </c>
      <c r="J182" s="290"/>
      <c r="K182" s="338"/>
    </row>
    <row r="183" spans="2:11" s="1" customFormat="1" ht="15" customHeight="1">
      <c r="B183" s="315"/>
      <c r="C183" s="290" t="s">
        <v>1085</v>
      </c>
      <c r="D183" s="290"/>
      <c r="E183" s="290"/>
      <c r="F183" s="313" t="s">
        <v>1010</v>
      </c>
      <c r="G183" s="290"/>
      <c r="H183" s="290" t="s">
        <v>1086</v>
      </c>
      <c r="I183" s="290" t="s">
        <v>1045</v>
      </c>
      <c r="J183" s="290"/>
      <c r="K183" s="338"/>
    </row>
    <row r="184" spans="2:11" s="1" customFormat="1" ht="15" customHeight="1">
      <c r="B184" s="315"/>
      <c r="C184" s="290" t="s">
        <v>1074</v>
      </c>
      <c r="D184" s="290"/>
      <c r="E184" s="290"/>
      <c r="F184" s="313" t="s">
        <v>1010</v>
      </c>
      <c r="G184" s="290"/>
      <c r="H184" s="290" t="s">
        <v>1087</v>
      </c>
      <c r="I184" s="290" t="s">
        <v>1045</v>
      </c>
      <c r="J184" s="290"/>
      <c r="K184" s="338"/>
    </row>
    <row r="185" spans="2:11" s="1" customFormat="1" ht="15" customHeight="1">
      <c r="B185" s="315"/>
      <c r="C185" s="290" t="s">
        <v>123</v>
      </c>
      <c r="D185" s="290"/>
      <c r="E185" s="290"/>
      <c r="F185" s="313" t="s">
        <v>1016</v>
      </c>
      <c r="G185" s="290"/>
      <c r="H185" s="290" t="s">
        <v>1088</v>
      </c>
      <c r="I185" s="290" t="s">
        <v>1012</v>
      </c>
      <c r="J185" s="290">
        <v>50</v>
      </c>
      <c r="K185" s="338"/>
    </row>
    <row r="186" spans="2:11" s="1" customFormat="1" ht="15" customHeight="1">
      <c r="B186" s="315"/>
      <c r="C186" s="290" t="s">
        <v>1089</v>
      </c>
      <c r="D186" s="290"/>
      <c r="E186" s="290"/>
      <c r="F186" s="313" t="s">
        <v>1016</v>
      </c>
      <c r="G186" s="290"/>
      <c r="H186" s="290" t="s">
        <v>1090</v>
      </c>
      <c r="I186" s="290" t="s">
        <v>1091</v>
      </c>
      <c r="J186" s="290"/>
      <c r="K186" s="338"/>
    </row>
    <row r="187" spans="2:11" s="1" customFormat="1" ht="15" customHeight="1">
      <c r="B187" s="315"/>
      <c r="C187" s="290" t="s">
        <v>1092</v>
      </c>
      <c r="D187" s="290"/>
      <c r="E187" s="290"/>
      <c r="F187" s="313" t="s">
        <v>1016</v>
      </c>
      <c r="G187" s="290"/>
      <c r="H187" s="290" t="s">
        <v>1093</v>
      </c>
      <c r="I187" s="290" t="s">
        <v>1091</v>
      </c>
      <c r="J187" s="290"/>
      <c r="K187" s="338"/>
    </row>
    <row r="188" spans="2:11" s="1" customFormat="1" ht="15" customHeight="1">
      <c r="B188" s="315"/>
      <c r="C188" s="290" t="s">
        <v>1094</v>
      </c>
      <c r="D188" s="290"/>
      <c r="E188" s="290"/>
      <c r="F188" s="313" t="s">
        <v>1016</v>
      </c>
      <c r="G188" s="290"/>
      <c r="H188" s="290" t="s">
        <v>1095</v>
      </c>
      <c r="I188" s="290" t="s">
        <v>1091</v>
      </c>
      <c r="J188" s="290"/>
      <c r="K188" s="338"/>
    </row>
    <row r="189" spans="2:11" s="1" customFormat="1" ht="15" customHeight="1">
      <c r="B189" s="315"/>
      <c r="C189" s="351" t="s">
        <v>1096</v>
      </c>
      <c r="D189" s="290"/>
      <c r="E189" s="290"/>
      <c r="F189" s="313" t="s">
        <v>1016</v>
      </c>
      <c r="G189" s="290"/>
      <c r="H189" s="290" t="s">
        <v>1097</v>
      </c>
      <c r="I189" s="290" t="s">
        <v>1098</v>
      </c>
      <c r="J189" s="352" t="s">
        <v>1099</v>
      </c>
      <c r="K189" s="338"/>
    </row>
    <row r="190" spans="2:11" s="1" customFormat="1" ht="15" customHeight="1">
      <c r="B190" s="315"/>
      <c r="C190" s="351" t="s">
        <v>42</v>
      </c>
      <c r="D190" s="290"/>
      <c r="E190" s="290"/>
      <c r="F190" s="313" t="s">
        <v>1010</v>
      </c>
      <c r="G190" s="290"/>
      <c r="H190" s="287" t="s">
        <v>1100</v>
      </c>
      <c r="I190" s="290" t="s">
        <v>1101</v>
      </c>
      <c r="J190" s="290"/>
      <c r="K190" s="338"/>
    </row>
    <row r="191" spans="2:11" s="1" customFormat="1" ht="15" customHeight="1">
      <c r="B191" s="315"/>
      <c r="C191" s="351" t="s">
        <v>1102</v>
      </c>
      <c r="D191" s="290"/>
      <c r="E191" s="290"/>
      <c r="F191" s="313" t="s">
        <v>1010</v>
      </c>
      <c r="G191" s="290"/>
      <c r="H191" s="290" t="s">
        <v>1103</v>
      </c>
      <c r="I191" s="290" t="s">
        <v>1045</v>
      </c>
      <c r="J191" s="290"/>
      <c r="K191" s="338"/>
    </row>
    <row r="192" spans="2:11" s="1" customFormat="1" ht="15" customHeight="1">
      <c r="B192" s="315"/>
      <c r="C192" s="351" t="s">
        <v>1104</v>
      </c>
      <c r="D192" s="290"/>
      <c r="E192" s="290"/>
      <c r="F192" s="313" t="s">
        <v>1010</v>
      </c>
      <c r="G192" s="290"/>
      <c r="H192" s="290" t="s">
        <v>1105</v>
      </c>
      <c r="I192" s="290" t="s">
        <v>1045</v>
      </c>
      <c r="J192" s="290"/>
      <c r="K192" s="338"/>
    </row>
    <row r="193" spans="2:11" s="1" customFormat="1" ht="15" customHeight="1">
      <c r="B193" s="315"/>
      <c r="C193" s="351" t="s">
        <v>1106</v>
      </c>
      <c r="D193" s="290"/>
      <c r="E193" s="290"/>
      <c r="F193" s="313" t="s">
        <v>1016</v>
      </c>
      <c r="G193" s="290"/>
      <c r="H193" s="290" t="s">
        <v>1107</v>
      </c>
      <c r="I193" s="290" t="s">
        <v>1045</v>
      </c>
      <c r="J193" s="290"/>
      <c r="K193" s="338"/>
    </row>
    <row r="194" spans="2:11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pans="2:11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1108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54" t="s">
        <v>1109</v>
      </c>
      <c r="D200" s="354"/>
      <c r="E200" s="354"/>
      <c r="F200" s="354" t="s">
        <v>1110</v>
      </c>
      <c r="G200" s="355"/>
      <c r="H200" s="354" t="s">
        <v>1111</v>
      </c>
      <c r="I200" s="354"/>
      <c r="J200" s="354"/>
      <c r="K200" s="282"/>
    </row>
    <row r="201" spans="2:1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pans="2:11" s="1" customFormat="1" ht="15" customHeight="1">
      <c r="B202" s="315"/>
      <c r="C202" s="290" t="s">
        <v>1101</v>
      </c>
      <c r="D202" s="290"/>
      <c r="E202" s="290"/>
      <c r="F202" s="313" t="s">
        <v>43</v>
      </c>
      <c r="G202" s="290"/>
      <c r="H202" s="290" t="s">
        <v>1112</v>
      </c>
      <c r="I202" s="290"/>
      <c r="J202" s="290"/>
      <c r="K202" s="338"/>
    </row>
    <row r="203" spans="2:11" s="1" customFormat="1" ht="15" customHeight="1">
      <c r="B203" s="315"/>
      <c r="C203" s="290"/>
      <c r="D203" s="290"/>
      <c r="E203" s="290"/>
      <c r="F203" s="313" t="s">
        <v>44</v>
      </c>
      <c r="G203" s="290"/>
      <c r="H203" s="290" t="s">
        <v>1113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47</v>
      </c>
      <c r="G204" s="290"/>
      <c r="H204" s="290" t="s">
        <v>1114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45</v>
      </c>
      <c r="G205" s="290"/>
      <c r="H205" s="290" t="s">
        <v>1115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46</v>
      </c>
      <c r="G206" s="290"/>
      <c r="H206" s="290" t="s">
        <v>1116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pans="2:11" s="1" customFormat="1" ht="15" customHeight="1">
      <c r="B208" s="315"/>
      <c r="C208" s="290" t="s">
        <v>1057</v>
      </c>
      <c r="D208" s="290"/>
      <c r="E208" s="290"/>
      <c r="F208" s="313" t="s">
        <v>79</v>
      </c>
      <c r="G208" s="290"/>
      <c r="H208" s="290" t="s">
        <v>1117</v>
      </c>
      <c r="I208" s="290"/>
      <c r="J208" s="290"/>
      <c r="K208" s="338"/>
    </row>
    <row r="209" spans="2:11" s="1" customFormat="1" ht="15" customHeight="1">
      <c r="B209" s="315"/>
      <c r="C209" s="290"/>
      <c r="D209" s="290"/>
      <c r="E209" s="290"/>
      <c r="F209" s="313" t="s">
        <v>952</v>
      </c>
      <c r="G209" s="290"/>
      <c r="H209" s="290" t="s">
        <v>953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950</v>
      </c>
      <c r="G210" s="290"/>
      <c r="H210" s="290" t="s">
        <v>1118</v>
      </c>
      <c r="I210" s="290"/>
      <c r="J210" s="290"/>
      <c r="K210" s="338"/>
    </row>
    <row r="211" spans="2:11" s="1" customFormat="1" ht="15" customHeight="1">
      <c r="B211" s="356"/>
      <c r="C211" s="290"/>
      <c r="D211" s="290"/>
      <c r="E211" s="290"/>
      <c r="F211" s="313" t="s">
        <v>954</v>
      </c>
      <c r="G211" s="351"/>
      <c r="H211" s="342" t="s">
        <v>955</v>
      </c>
      <c r="I211" s="342"/>
      <c r="J211" s="342"/>
      <c r="K211" s="357"/>
    </row>
    <row r="212" spans="2:11" s="1" customFormat="1" ht="15" customHeight="1">
      <c r="B212" s="356"/>
      <c r="C212" s="290"/>
      <c r="D212" s="290"/>
      <c r="E212" s="290"/>
      <c r="F212" s="313" t="s">
        <v>956</v>
      </c>
      <c r="G212" s="351"/>
      <c r="H212" s="342" t="s">
        <v>886</v>
      </c>
      <c r="I212" s="342"/>
      <c r="J212" s="342"/>
      <c r="K212" s="357"/>
    </row>
    <row r="213" spans="2:11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pans="2:11" s="1" customFormat="1" ht="15" customHeight="1">
      <c r="B214" s="356"/>
      <c r="C214" s="290" t="s">
        <v>1081</v>
      </c>
      <c r="D214" s="290"/>
      <c r="E214" s="290"/>
      <c r="F214" s="313">
        <v>1</v>
      </c>
      <c r="G214" s="351"/>
      <c r="H214" s="342" t="s">
        <v>1119</v>
      </c>
      <c r="I214" s="342"/>
      <c r="J214" s="342"/>
      <c r="K214" s="357"/>
    </row>
    <row r="215" spans="2:11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1120</v>
      </c>
      <c r="I215" s="342"/>
      <c r="J215" s="342"/>
      <c r="K215" s="357"/>
    </row>
    <row r="216" spans="2:11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1121</v>
      </c>
      <c r="I216" s="342"/>
      <c r="J216" s="342"/>
      <c r="K216" s="357"/>
    </row>
    <row r="217" spans="2:11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1122</v>
      </c>
      <c r="I217" s="342"/>
      <c r="J217" s="342"/>
      <c r="K217" s="357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 Zdeněk</dc:creator>
  <cp:keywords/>
  <dc:description/>
  <cp:lastModifiedBy>Pospíšil Zdeněk</cp:lastModifiedBy>
  <dcterms:created xsi:type="dcterms:W3CDTF">2023-02-13T11:34:15Z</dcterms:created>
  <dcterms:modified xsi:type="dcterms:W3CDTF">2023-02-13T11:34:43Z</dcterms:modified>
  <cp:category/>
  <cp:version/>
  <cp:contentType/>
  <cp:contentStatus/>
</cp:coreProperties>
</file>