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edlejší rozpočtové ..." sheetId="2" r:id="rId2"/>
    <sheet name="02 - Dům č.p. 541-6" sheetId="3" r:id="rId3"/>
    <sheet name="03 - Dům č.p. 580-4b" sheetId="4" r:id="rId4"/>
    <sheet name="04 - Dům č.p. 579-4a" sheetId="5" r:id="rId5"/>
    <sheet name="05 - Dům č.p. 161-2" sheetId="6" r:id="rId6"/>
  </sheets>
  <definedNames>
    <definedName name="_xlnm.Print_Area" localSheetId="0">'Rekapitulace stavby'!$D$4:$AO$76,'Rekapitulace stavby'!$C$82:$AQ$100</definedName>
    <definedName name="_xlnm._FilterDatabase" localSheetId="1" hidden="1">'01 - Vedlejší rozpočtové ...'!$C$119:$K$129</definedName>
    <definedName name="_xlnm.Print_Area" localSheetId="1">'01 - Vedlejší rozpočtové ...'!$C$4:$J$76,'01 - Vedlejší rozpočtové ...'!$C$82:$J$101,'01 - Vedlejší rozpočtové ...'!$C$107:$J$129</definedName>
    <definedName name="_xlnm._FilterDatabase" localSheetId="2" hidden="1">'02 - Dům č.p. 541-6'!$C$127:$K$373</definedName>
    <definedName name="_xlnm.Print_Area" localSheetId="2">'02 - Dům č.p. 541-6'!$C$4:$J$76,'02 - Dům č.p. 541-6'!$C$82:$J$109,'02 - Dům č.p. 541-6'!$C$115:$J$373</definedName>
    <definedName name="_xlnm._FilterDatabase" localSheetId="3" hidden="1">'03 - Dům č.p. 580-4b'!$C$126:$K$360</definedName>
    <definedName name="_xlnm.Print_Area" localSheetId="3">'03 - Dům č.p. 580-4b'!$C$4:$J$76,'03 - Dům č.p. 580-4b'!$C$82:$J$108,'03 - Dům č.p. 580-4b'!$C$114:$J$360</definedName>
    <definedName name="_xlnm._FilterDatabase" localSheetId="4" hidden="1">'04 - Dům č.p. 579-4a'!$C$126:$K$393</definedName>
    <definedName name="_xlnm.Print_Area" localSheetId="4">'04 - Dům č.p. 579-4a'!$C$4:$J$76,'04 - Dům č.p. 579-4a'!$C$82:$J$108,'04 - Dům č.p. 579-4a'!$C$114:$J$393</definedName>
    <definedName name="_xlnm._FilterDatabase" localSheetId="5" hidden="1">'05 - Dům č.p. 161-2'!$C$127:$K$363</definedName>
    <definedName name="_xlnm.Print_Area" localSheetId="5">'05 - Dům č.p. 161-2'!$C$4:$J$76,'05 - Dům č.p. 161-2'!$C$82:$J$109,'05 - Dům č.p. 161-2'!$C$115:$J$363</definedName>
    <definedName name="_xlnm.Print_Titles" localSheetId="0">'Rekapitulace stavby'!$92:$92</definedName>
    <definedName name="_xlnm.Print_Titles" localSheetId="1">'01 - Vedlejší rozpočtové ...'!$119:$119</definedName>
    <definedName name="_xlnm.Print_Titles" localSheetId="2">'02 - Dům č.p. 541-6'!$127:$127</definedName>
    <definedName name="_xlnm.Print_Titles" localSheetId="3">'03 - Dům č.p. 580-4b'!$126:$126</definedName>
    <definedName name="_xlnm.Print_Titles" localSheetId="4">'04 - Dům č.p. 579-4a'!$126:$126</definedName>
    <definedName name="_xlnm.Print_Titles" localSheetId="5">'05 - Dům č.p. 161-2'!$127:$127</definedName>
  </definedNames>
  <calcPr fullCalcOnLoad="1"/>
</workbook>
</file>

<file path=xl/sharedStrings.xml><?xml version="1.0" encoding="utf-8"?>
<sst xmlns="http://schemas.openxmlformats.org/spreadsheetml/2006/main" count="10573" uniqueCount="740">
  <si>
    <t>Export Komplet</t>
  </si>
  <si>
    <t/>
  </si>
  <si>
    <t>2.0</t>
  </si>
  <si>
    <t>ZAMOK</t>
  </si>
  <si>
    <t>False</t>
  </si>
  <si>
    <t>{fbf38f04-e2ac-4bfc-8e14-0521f4df33a6}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</si>
  <si>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</si>
  <si>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</si>
  <si>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</si>
  <si>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</si>
  <si>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</si>
  <si>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</si>
  <si>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</si>
  <si>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</si>
  <si>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12-2022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</si>
  <si>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</si>
  <si>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</si>
  <si>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 xml:space="preserve"> Oprava hydroizolace - Sládkova ul. č.p. 541-6, 580-4b, 579-4a a 161-2, Cheb (1)</t>
  </si>
  <si>
    <t>KSO:</t>
  </si>
  <si>
    <t>CC-CZ:</t>
  </si>
  <si>
    <t>Místo:</t>
  </si>
  <si>
    <t xml:space="preserve"> </t>
  </si>
  <si>
    <t>Datum:</t>
  </si>
  <si>
    <t>22. 11. 2022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</si>
  <si>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</si>
  <si>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</si>
  <si>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</si>
  <si>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</si>
  <si>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</si>
  <si>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</si>
  <si>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</si>
  <si>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</si>
  <si>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</si>
  <si>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</si>
  <si>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</si>
  <si>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</si>
  <si>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</si>
  <si>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</si>
  <si>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</si>
  <si>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</si>
  <si>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</si>
  <si>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</si>
  <si>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</si>
  <si>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</si>
  <si>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</si>
  <si>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</si>
  <si>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</si>
  <si>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</si>
  <si>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</si>
  <si>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</si>
  <si>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</si>
  <si>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</si>
  <si>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</si>
  <si>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</si>
  <si>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</si>
  <si>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</si>
  <si>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</si>
  <si>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</si>
  <si>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</si>
  <si>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</si>
  <si>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</si>
  <si>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</si>
  <si>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</si>
  <si>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</si>
  <si>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</si>
  <si>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</si>
  <si>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</si>
  <si>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</si>
  <si>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</si>
  <si>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</si>
  <si>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</si>
  <si>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</si>
  <si>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</si>
  <si>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</si>
  <si>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</si>
  <si>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</si>
  <si>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</si>
  <si>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</si>
  <si>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</si>
  <si>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rozpočtové ...</t>
  </si>
  <si>
    <t>STA</t>
  </si>
  <si>
    <t>1</t>
  </si>
  <si>
    <t>{15ded7a9-18c4-4a16-af84-f7aea37ebb4a}</t>
  </si>
  <si>
    <t>2</t>
  </si>
  <si>
    <t>02</t>
  </si>
  <si>
    <t>Dům č.p. 541-6</t>
  </si>
  <si>
    <t>{93dcdace-b5cd-49e3-9fc5-f4a6e0d9575e}</t>
  </si>
  <si>
    <t>03</t>
  </si>
  <si>
    <t>Dům č.p. 580-4b</t>
  </si>
  <si>
    <t>{04ec484a-3ee6-42ee-a942-d5db2ff086b2}</t>
  </si>
  <si>
    <t>04</t>
  </si>
  <si>
    <t>Dům č.p. 579-4a</t>
  </si>
  <si>
    <t>{4aa0393f-0ca3-4e78-bd45-e0b86898c9c6}</t>
  </si>
  <si>
    <t>05</t>
  </si>
  <si>
    <t>Dům č.p. 161-2</t>
  </si>
  <si>
    <t>{d40e282a-e872-49ec-939a-dc39908f12a6}</t>
  </si>
  <si>
    <t>KRYCÍ LIST SOUPISU PRACÍ</t>
  </si>
  <si>
    <t>Objekt:</t>
  </si>
  <si>
    <t>01 - Vedlejší rozpočtové ...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</si>
  <si>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</si>
  <si>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</si>
  <si>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</si>
  <si>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</si>
  <si>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</si>
  <si>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</si>
  <si>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</si>
  <si>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</si>
  <si>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</si>
  <si>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</si>
  <si>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</si>
  <si>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</si>
  <si>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</si>
  <si>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</si>
  <si>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</si>
  <si>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</si>
  <si>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</si>
  <si>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</si>
  <si>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</si>
  <si>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</si>
  <si>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</si>
  <si>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</si>
  <si>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</si>
  <si>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</si>
  <si>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</si>
  <si>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</si>
  <si>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</si>
  <si>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</si>
  <si>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</si>
  <si>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</si>
  <si>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</si>
  <si>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ks</t>
  </si>
  <si>
    <t>4</t>
  </si>
  <si>
    <t>013599001R</t>
  </si>
  <si>
    <t>Kamerové zkoušky (kanalizace)</t>
  </si>
  <si>
    <t>kpl</t>
  </si>
  <si>
    <t>VRN3</t>
  </si>
  <si>
    <t>Zařízení staveniště</t>
  </si>
  <si>
    <t>3</t>
  </si>
  <si>
    <t>030001000</t>
  </si>
  <si>
    <t>6</t>
  </si>
  <si>
    <t>VRN4</t>
  </si>
  <si>
    <t>Inženýrská činnost</t>
  </si>
  <si>
    <t>042503000</t>
  </si>
  <si>
    <t>Plán BOZP na staveništi</t>
  </si>
  <si>
    <t>8</t>
  </si>
  <si>
    <t>045002000</t>
  </si>
  <si>
    <t>Kompletační a koordinační činnost</t>
  </si>
  <si>
    <t>10</t>
  </si>
  <si>
    <t>02 - Dům č.p. 541-6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</si>
  <si>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</si>
  <si>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</si>
  <si>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</si>
  <si>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</si>
  <si>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</si>
  <si>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</si>
  <si>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</si>
  <si>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</si>
  <si>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</si>
  <si>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</si>
  <si>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761 - Konstrukce prosvětlovací</t>
  </si>
  <si>
    <t xml:space="preserve">    767 - Konstrukce zámečnické</t>
  </si>
  <si>
    <t>HSV</t>
  </si>
  <si>
    <t>Práce a dodávky HSV</t>
  </si>
  <si>
    <t>Zemní práce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</si>
  <si>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</si>
  <si>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</si>
  <si>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</si>
  <si>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VV</t>
  </si>
  <si>
    <t>"zámková dlažba</t>
  </si>
  <si>
    <t>(24,4*1,6)</t>
  </si>
  <si>
    <t>"dvorní trakt</t>
  </si>
  <si>
    <t>31,69 "okapový chodník</t>
  </si>
  <si>
    <t>Součet</t>
  </si>
  <si>
    <t>132254204</t>
  </si>
  <si>
    <t>Hloubení zapažených rýh šířky přes 800 do 2 000 mm strojně s urovnáním dna do předepsaného profilu a spádu v hornině třídy těžitelnosti I skupiny 3 přes 100 do 500 m3</t>
  </si>
  <si>
    <t>m3</t>
  </si>
  <si>
    <t>(24,4*2,99)</t>
  </si>
  <si>
    <t>((24,4+10,08)*3,48)</t>
  </si>
  <si>
    <t>139001101</t>
  </si>
  <si>
    <t>Příplatek k cenám hloubených vykopávek za ztížení vykopávky v blízkosti podzemního vedení nebo výbušnin pro jakoukoliv třídu horniny</t>
  </si>
  <si>
    <t>"předpoklad 10%</t>
  </si>
  <si>
    <t>(192,946*0,1)</t>
  </si>
  <si>
    <t>151101101</t>
  </si>
  <si>
    <t>Zřízení pažení a rozepření stěn rýh pro podzemní vedení příložné pro jakoukoliv mezerovitost, hloubky do 2 m</t>
  </si>
  <si>
    <t>(24,4*2,27)</t>
  </si>
  <si>
    <t>(24,4+10,08)*2,6</t>
  </si>
  <si>
    <t>151101111</t>
  </si>
  <si>
    <t>Odstranění pažení a rozepření stěn rýh pro podzemní vedení s uložením materiálu na vzdálenost do 3 m od kraje výkopu příložné, hloubky do 2 m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</si>
  <si>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</si>
  <si>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</si>
  <si>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</t>
  </si>
  <si>
    <t>192,946 "výkop</t>
  </si>
  <si>
    <t>-133,748 "zásyp ŠD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</si>
  <si>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</si>
  <si>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</si>
  <si>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</si>
  <si>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14</t>
  </si>
  <si>
    <t>171201221</t>
  </si>
  <si>
    <t>Poplatek za uložení stavebního odpadu na skládce (skládkovné) zeminy a kamení zatříděného do Katalogu odpadů pod kódem 17 05 04</t>
  </si>
  <si>
    <t>t</t>
  </si>
  <si>
    <t>16</t>
  </si>
  <si>
    <t>59,198*1,8 "Přepočtené koeficientem množství</t>
  </si>
  <si>
    <t>9</t>
  </si>
  <si>
    <t>174151101</t>
  </si>
  <si>
    <t>Zásyp sypaninou z jakékoliv horniny strojně s uložením výkopku ve vrstvách se zhutněním jam, šachet, rýh nebo kolem objektů v těchto vykopávkách</t>
  </si>
  <si>
    <t>18</t>
  </si>
  <si>
    <t>-59,198 "zásyp ŠD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</si>
  <si>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</si>
  <si>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</si>
  <si>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20</t>
  </si>
  <si>
    <t>"legenda bod 6</t>
  </si>
  <si>
    <t>"obsyp štěrkem fr. 8/16</t>
  </si>
  <si>
    <t>(24,4*2*0,45)</t>
  </si>
  <si>
    <t>(24,4+10,08)*2,4*0,45</t>
  </si>
  <si>
    <t>11</t>
  </si>
  <si>
    <t>M</t>
  </si>
  <si>
    <t>58343872</t>
  </si>
  <si>
    <t>kamenivo drcené hrubé frakce 8/16</t>
  </si>
  <si>
    <t>22</t>
  </si>
  <si>
    <t>59,198*2 "Přepočtené koeficientem množství</t>
  </si>
  <si>
    <t>Komunikace pozemní</t>
  </si>
  <si>
    <t>564851111</t>
  </si>
  <si>
    <t>Podklad ze štěrkodrti ŠD s rozprostřením a zhutněním, po zhutnění tl. 150 mm</t>
  </si>
  <si>
    <t>24</t>
  </si>
  <si>
    <t>13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</si>
  <si>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</si>
  <si>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</si>
  <si>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26</t>
  </si>
  <si>
    <t>59245015</t>
  </si>
  <si>
    <t>dlažba zámková tvaru I 200x165x60mm přírodní</t>
  </si>
  <si>
    <t>28</t>
  </si>
  <si>
    <t>39,04*0,2 "Přepočtené koeficientem množství</t>
  </si>
  <si>
    <t>Úpravy povrchů, podlahy a osazování výplní</t>
  </si>
  <si>
    <t>637211112</t>
  </si>
  <si>
    <t>Okapový chodník z dlaždic betonových se zalitím spár cementovou maltou do cementové malty MC-10, tl. dlaždic 60 mm</t>
  </si>
  <si>
    <t>30</t>
  </si>
  <si>
    <t>Trubní vedení</t>
  </si>
  <si>
    <t>871265211</t>
  </si>
  <si>
    <t>Kanalizační potrubí z tvrdého PVC v otevřeném výkopu ve sklonu do 20 %, hladkého plnostěnného jednovrstvého, tuhost třídy SN 4 DN 110</t>
  </si>
  <si>
    <t>m</t>
  </si>
  <si>
    <t>32</t>
  </si>
  <si>
    <t>"odvodnění sklepních světlíků</t>
  </si>
  <si>
    <t>(3*2)</t>
  </si>
  <si>
    <t>"opravy přípojek (výměna dle stavu)</t>
  </si>
  <si>
    <t>(3*4) "přípojky od lapačů</t>
  </si>
  <si>
    <t>17</t>
  </si>
  <si>
    <t>877265271</t>
  </si>
  <si>
    <t>Montáž tvarovek na kanalizačním potrubí z trub z plastu z tvrdého PVC nebo z polypropylenu v otevřeném výkopu lapačů střešních splavenin DN 100</t>
  </si>
  <si>
    <t>kus</t>
  </si>
  <si>
    <t>34</t>
  </si>
  <si>
    <t>4 "LSS</t>
  </si>
  <si>
    <t>28341110</t>
  </si>
  <si>
    <t>lapače střešních splavenin okapová vpusť s klapkou+inspekční poklop z PP</t>
  </si>
  <si>
    <t>36</t>
  </si>
  <si>
    <t>Ostatní konstrukce a práce, bourání</t>
  </si>
  <si>
    <t>19</t>
  </si>
  <si>
    <t>978011191</t>
  </si>
  <si>
    <t>Otlučení vápenných nebo vápenocementových omítek vnitřních ploch stropů, v rozsahu přes 50 do 100 %</t>
  </si>
  <si>
    <t>38</t>
  </si>
  <si>
    <t>(5,7*4,68)*2</t>
  </si>
  <si>
    <t>(4,75+3,15+4,75)*5,5</t>
  </si>
  <si>
    <t>(5,8*4,38)</t>
  </si>
  <si>
    <t>(5,45+0,45)*1,2+(5,28*1,25)+(11,98*1,2)</t>
  </si>
  <si>
    <t>(4,15*2,65)</t>
  </si>
  <si>
    <t>(2,05+2,65+4,38)*4,15</t>
  </si>
  <si>
    <t>978013191</t>
  </si>
  <si>
    <t>Otlučení vápenných nebo vápenocementových omítek vnitřních ploch stěn s vyškrabáním spar, s očištěním zdiva, v rozsahu přes 50 do 100 %</t>
  </si>
  <si>
    <t>40</t>
  </si>
  <si>
    <t>((4,68*2+5,7*2)*2,68)*2</t>
  </si>
  <si>
    <t>-(1*1,8)*2 "průchod</t>
  </si>
  <si>
    <t>((1+1,8*2)*0,45)*2</t>
  </si>
  <si>
    <t>-(0,76*0,26)*2 "OK 7</t>
  </si>
  <si>
    <t>((0,76*2+0,26*2)*0,45)*2</t>
  </si>
  <si>
    <t>((4,75*2+5,5*2)*2,68)*2</t>
  </si>
  <si>
    <t>-(0,6*0,4)*2 "OK 5</t>
  </si>
  <si>
    <t>((0,6*2+0,4*2)*0,45)*2</t>
  </si>
  <si>
    <t>-(0,76*0,35)*2 "OK 6</t>
  </si>
  <si>
    <t>((0,76*2+0,35*2)*0,45)*2</t>
  </si>
  <si>
    <t>(3,15*2+5,5*2)*2,68</t>
  </si>
  <si>
    <t>-(1*1,8) "průchod</t>
  </si>
  <si>
    <t>(1+1,8*2)*0,45</t>
  </si>
  <si>
    <t>(5,8*2+4,38*2)*2,68</t>
  </si>
  <si>
    <t>-(1,2*1,8) "průchod</t>
  </si>
  <si>
    <t>(1,2+1,8*2)*0,45</t>
  </si>
  <si>
    <t>-(0,62*0,37) "OK 8</t>
  </si>
  <si>
    <t>(0,62*2+0,37*2)*0,45</t>
  </si>
  <si>
    <t>(4,15*2+2,65*2)*2,68</t>
  </si>
  <si>
    <t>((4,15*2+2,05*2)*2,68)*2</t>
  </si>
  <si>
    <t>-(0,8*0,3)*2 "světlík</t>
  </si>
  <si>
    <t>((0,8*2+0,3*2)*0,8)*2</t>
  </si>
  <si>
    <t>-(0,7*0,49) "OK 12</t>
  </si>
  <si>
    <t>(0,7*2+0,49*2)*0,45</t>
  </si>
  <si>
    <t>(4,38*2+4,15*2)*2,68</t>
  </si>
  <si>
    <t>-(0,42*0,31) "OK 13</t>
  </si>
  <si>
    <t>(0,42*2+0,31*2)*0,45</t>
  </si>
  <si>
    <t>-(5,45*2+1,25*2+11,98*2+1,2+1,25)*2,68</t>
  </si>
  <si>
    <t>-(1*21,8)*9 "průchody</t>
  </si>
  <si>
    <t>978036191</t>
  </si>
  <si>
    <t>Otlučení cementových omítek vnějších ploch s vyškrabáním spar zdiva a s očištěním povrchu, v rozsahu přes 80 do 100 %</t>
  </si>
  <si>
    <t>42</t>
  </si>
  <si>
    <t>(5,83*2+12,74+0,85*2+10,08)*2,62</t>
  </si>
  <si>
    <t>(5,83*2+12,74+0,3*2)*2,28</t>
  </si>
  <si>
    <t>985131111</t>
  </si>
  <si>
    <t>Očištění ploch stěn, rubu kleneb a podlah tlakovou vodou</t>
  </si>
  <si>
    <t>44</t>
  </si>
  <si>
    <t>(225,067+214,357)</t>
  </si>
  <si>
    <t>23</t>
  </si>
  <si>
    <t>985132111</t>
  </si>
  <si>
    <t>Očištění ploch líce kleneb a podhledů tlakovou vodou</t>
  </si>
  <si>
    <t>46</t>
  </si>
  <si>
    <t>997</t>
  </si>
  <si>
    <t>Přesun sutě</t>
  </si>
  <si>
    <t>25</t>
  </si>
  <si>
    <t>997013211</t>
  </si>
  <si>
    <t>Vnitrostaveništní doprava suti a vybouraných hmot vodorovně do 50 m svisle ručně pro budovy a haly výšky do 6 m</t>
  </si>
  <si>
    <t>50</t>
  </si>
  <si>
    <t>997013501</t>
  </si>
  <si>
    <t>Odvoz suti a vybouraných hmot na skládku nebo meziskládku se složením, na vzdálenost do 1 km</t>
  </si>
  <si>
    <t>52</t>
  </si>
  <si>
    <t>27</t>
  </si>
  <si>
    <t>997013509</t>
  </si>
  <si>
    <t>Odvoz suti a vybouraných hmot na skládku nebo meziskládku se složením, na vzdálenost Příplatek k ceně za každý další i započatý 1 km přes 1 km</t>
  </si>
  <si>
    <t>54</t>
  </si>
  <si>
    <t>28,703*10 "Přepočtené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</si>
  <si>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</si>
  <si>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</si>
  <si>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56</t>
  </si>
  <si>
    <t>29</t>
  </si>
  <si>
    <t>997221611</t>
  </si>
  <si>
    <t>Nakládání na dopravní prostředky pro vodorovnou dopravu suti</t>
  </si>
  <si>
    <t>58</t>
  </si>
  <si>
    <t>998</t>
  </si>
  <si>
    <t>Přesun hmot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</si>
  <si>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</si>
  <si>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</si>
  <si>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60</t>
  </si>
  <si>
    <t>PSV</t>
  </si>
  <si>
    <t>Práce a dodávky PSV</t>
  </si>
  <si>
    <t>711</t>
  </si>
  <si>
    <t>Izolace proti vodě, vlhkosti a plynům</t>
  </si>
  <si>
    <t>31</t>
  </si>
  <si>
    <t>711161215</t>
  </si>
  <si>
    <t>Izolace proti zemní vlhkosti a beztlakové vodě nopovými fóliemi na ploše svislé S vrstva ochranná, odvětrávací a drenážní výška nopku 20,0 mm, tl. fólie do 1,0 mm</t>
  </si>
  <si>
    <t>62</t>
  </si>
  <si>
    <t>"legenda bod 5</t>
  </si>
  <si>
    <t>"vnější obvod stěn</t>
  </si>
  <si>
    <t>711161384</t>
  </si>
  <si>
    <t>Izolace proti zemní vlhkosti a beztlakové vodě nopovými fóliemi ostatní ukončení izolace provětrávací lištou</t>
  </si>
  <si>
    <t>64</t>
  </si>
  <si>
    <t>"legenda bod 7</t>
  </si>
  <si>
    <t>(5,83*2+12,74+0,85*2+10,08)</t>
  </si>
  <si>
    <t>(5,83*2+12,74+0,3*2)</t>
  </si>
  <si>
    <t>33</t>
  </si>
  <si>
    <t>711491272</t>
  </si>
  <si>
    <t>Provedení doplňků izolace proti vodě textilií na ploše svislé S vrstva ochranná</t>
  </si>
  <si>
    <t>66</t>
  </si>
  <si>
    <t>"legenda bod 4</t>
  </si>
  <si>
    <t>151,792*1,1 "Přepočtené koeficientem množství</t>
  </si>
  <si>
    <t>69311068</t>
  </si>
  <si>
    <t>geotextilie netkaná separační, ochranná, filtrační, drenážní PP 300g/m2</t>
  </si>
  <si>
    <t>68</t>
  </si>
  <si>
    <t>151,792*1,05 "Přepočtené koeficientem množství</t>
  </si>
  <si>
    <t>35</t>
  </si>
  <si>
    <t>711493121</t>
  </si>
  <si>
    <t>Izolace proti podpovrchové a tlakové vodě - ostatní na ploše svislé S dvousložkovou na bázi cementu</t>
  </si>
  <si>
    <t>70</t>
  </si>
  <si>
    <t>"legenda bod 3</t>
  </si>
  <si>
    <t>998711101</t>
  </si>
  <si>
    <t>Přesun hmot pro izolace proti vodě, vlhkosti a plynům stanovený z hmotnosti přesunovaného materiálu vodorovná dopravní vzdálenost do 50 m v objektech výšky do 6 m</t>
  </si>
  <si>
    <t>72</t>
  </si>
  <si>
    <t>761</t>
  </si>
  <si>
    <t>Konstrukce prosvětlovací</t>
  </si>
  <si>
    <t>37</t>
  </si>
  <si>
    <t>761661021</t>
  </si>
  <si>
    <t>Osazení sklepních světlíků (anglických dvorků) včetně osazení roštu, osazení odvodňovacího prvku a osazení pojistky (proti vloupání ) hloubky přes 0,6 m do 1,0 m, šířky do 1,0 m</t>
  </si>
  <si>
    <t>74</t>
  </si>
  <si>
    <t>2 "LSS</t>
  </si>
  <si>
    <t>56245251</t>
  </si>
  <si>
    <t>světlík sklepní (anglický dvorek) pochozí včetně odvodňovacího prvku rošt děrovaný plech 1000x600x400mm</t>
  </si>
  <si>
    <t>76</t>
  </si>
  <si>
    <t>39</t>
  </si>
  <si>
    <t>998761101</t>
  </si>
  <si>
    <t>Přesun hmot pro konstrukce sklobetonové stanovený z hmotnosti přesunovaného materiálu vodorovná dopravní vzdálenost do 50 m v objektech výšky do 6 m</t>
  </si>
  <si>
    <t>78</t>
  </si>
  <si>
    <t>767</t>
  </si>
  <si>
    <t>Konstrukce zámečnické</t>
  </si>
  <si>
    <t>76799001R</t>
  </si>
  <si>
    <t>Povrchová úprava žárový zinek</t>
  </si>
  <si>
    <t>kg</t>
  </si>
  <si>
    <t>80</t>
  </si>
  <si>
    <t>41</t>
  </si>
  <si>
    <t>767995111</t>
  </si>
  <si>
    <t>Montáž ostatních atypických zámečnických konstrukcí hmotnosti do 5 kg</t>
  </si>
  <si>
    <t>82</t>
  </si>
  <si>
    <t>"detailní specifikace dodávky viz. D.1.2.c.4</t>
  </si>
  <si>
    <t>"L30/30/3</t>
  </si>
  <si>
    <t>(0,76*2+0,62*2)*1,36 "ozn. OK 1</t>
  </si>
  <si>
    <t>(0,76*2+0,65*2)*1,36 "ozn. OK 2</t>
  </si>
  <si>
    <t>(0,64*2+0,54*2)*1,36 "ozn. OK 3</t>
  </si>
  <si>
    <t>(0,62*2+0,59*2)*1,36 "ozn. OK 4</t>
  </si>
  <si>
    <t>(0,6*2+0,4*2)*1,36 "ozn. OK 5</t>
  </si>
  <si>
    <t>(0,76*2+0,35*2)*1,36 "ozn. OK 6</t>
  </si>
  <si>
    <t>(0,76*2+0,26*2)*1,36 "ozn. OK 7</t>
  </si>
  <si>
    <t>(0,62*2+0,37*2)*1,36 "ozn. OK 8</t>
  </si>
  <si>
    <t>(0,75*2+0,64*2)*1,36 "ozn. OK 9</t>
  </si>
  <si>
    <t>(0,75*2+0,3*2)*1,36 "ozn. OK 10</t>
  </si>
  <si>
    <t>(0,7*2+0,49*2)*1,36 "ozn. OK 11</t>
  </si>
  <si>
    <t>(0,7*2+0,49*2)*1,36 "ozn. OK 12</t>
  </si>
  <si>
    <t>(0,42*2+0,31*2)*1,36 "ozn. OK 13</t>
  </si>
  <si>
    <t>Mezisoučet L30/30/3</t>
  </si>
  <si>
    <t>"pasovina 50/3</t>
  </si>
  <si>
    <t>((10*5+8*8)*0,05)*1,18</t>
  </si>
  <si>
    <t>Mezisoučet pasovina 50/3</t>
  </si>
  <si>
    <t>"tahokov</t>
  </si>
  <si>
    <t>(0,76*0,62)*5,235 "ozn. OK 1</t>
  </si>
  <si>
    <t>(0,76*0,65)*5,235 "ozn. OK 2</t>
  </si>
  <si>
    <t>(0,64*0,54)*5,235 "ozn. OK 3</t>
  </si>
  <si>
    <t>(0,62*0,59)*5,235 "ozn. OK 4</t>
  </si>
  <si>
    <t>(0,6*0,4)*5,235 "ozn. OK 5</t>
  </si>
  <si>
    <t>(0,76*0,35)*5,235 "ozn. OK 6</t>
  </si>
  <si>
    <t>(0,76*0,26)*5,235 "ozn. OK 7</t>
  </si>
  <si>
    <t>(0,62*0,37)*5,235 "ozn. OK 8</t>
  </si>
  <si>
    <t>(0,75*0,64)*5,235 "ozn. OK 9</t>
  </si>
  <si>
    <t>(0,75*0,3)*5,235 "ozn. OK 10</t>
  </si>
  <si>
    <t>(0,7*0,49)*5,235 "ozn. OK 11</t>
  </si>
  <si>
    <t>(0,7*0,49)*5,235 "ozn. OK 12</t>
  </si>
  <si>
    <t>(0,42*0,31)*5,235 "ozn. OK 13</t>
  </si>
  <si>
    <t>Mezisoučet tahokov</t>
  </si>
  <si>
    <t>"10% přídavek na spojovací materiál a prořez</t>
  </si>
  <si>
    <t>(4,393+6,726+21,626)*0,1</t>
  </si>
  <si>
    <t>Mezisoučet</t>
  </si>
  <si>
    <t>15945230</t>
  </si>
  <si>
    <t>plech děrovaný tahokov oko 10/4,5/1,5 tl 1mm tabule</t>
  </si>
  <si>
    <t>84</t>
  </si>
  <si>
    <t>0,022*1,1 "Přepočtené koeficientem množství</t>
  </si>
  <si>
    <t>43</t>
  </si>
  <si>
    <t>13010404</t>
  </si>
  <si>
    <t>úhelník ocelový rovnostranný jakost 11 375 30x30x3mm</t>
  </si>
  <si>
    <t>86</t>
  </si>
  <si>
    <t>0,04*1,1 "Přepočtené koeficientem množství</t>
  </si>
  <si>
    <t>13010359</t>
  </si>
  <si>
    <t>ocel pásová válcovaná za studena 50x3mm</t>
  </si>
  <si>
    <t>88</t>
  </si>
  <si>
    <t>0,007*1,1 "Přepočtené koeficientem množství</t>
  </si>
  <si>
    <t>45</t>
  </si>
  <si>
    <t>998767101</t>
  </si>
  <si>
    <t>Přesun hmot pro zámečnické konstrukce stanovený z hmotnosti přesunovaného materiálu vodorovná dopravní vzdálenost do 50 m v objektech výšky do 6 m</t>
  </si>
  <si>
    <t>90</t>
  </si>
  <si>
    <t>03 - Dům č.p. 580-4b</t>
  </si>
  <si>
    <t>(10,51+2+3,8)*1 "okapový chodník</t>
  </si>
  <si>
    <t>((7,5+1,15)*2,7)</t>
  </si>
  <si>
    <t>(7,5*3,73)</t>
  </si>
  <si>
    <t>(51,33*0,1)</t>
  </si>
  <si>
    <t>((7,5+1,15)*2,17)</t>
  </si>
  <si>
    <t>(7,5*2,66)</t>
  </si>
  <si>
    <t>51,33 "výkop</t>
  </si>
  <si>
    <t>-15,83 "zásyp</t>
  </si>
  <si>
    <t>-15,83 "zásyp ŠD</t>
  </si>
  <si>
    <t>35,5*1,8 "Přepočtené koeficientem množství</t>
  </si>
  <si>
    <t>((7,5+1,15)*1,9*0,45)</t>
  </si>
  <si>
    <t>(7,5*2,5*0,45)</t>
  </si>
  <si>
    <t>15,834*2 "Přepočtené koeficientem množství</t>
  </si>
  <si>
    <t>35*0,2 "Přepočtené koeficientem množství</t>
  </si>
  <si>
    <t>3 "přípojky od lapačů</t>
  </si>
  <si>
    <t>1 "LSS</t>
  </si>
  <si>
    <t>916331112</t>
  </si>
  <si>
    <t>Osazení zahradního obrubníku betonového s ložem tl. od 50 do 100 mm z betonu prostého tř. C 12/15 s boční opěrou z betonu prostého tř. C 12/15</t>
  </si>
  <si>
    <t>(10,56+2,93+3,75)</t>
  </si>
  <si>
    <t>59217001</t>
  </si>
  <si>
    <t>obrubník betonový zahradní 1000x50x250mm</t>
  </si>
  <si>
    <t>17,24*1,02 "Přepočtené koeficientem množství</t>
  </si>
  <si>
    <t>"klenby</t>
  </si>
  <si>
    <t>(2,88*6,04)</t>
  </si>
  <si>
    <t>(1,98*6,04)*2</t>
  </si>
  <si>
    <t>(2,7*6,04)</t>
  </si>
  <si>
    <t>(2,89*(3,6+0,9+1,53+1,37+1,55+2,4))+(2,8*(0,4+0,45*2+0,6))</t>
  </si>
  <si>
    <t>(2,73*4)*2</t>
  </si>
  <si>
    <t>(5,28*1)</t>
  </si>
  <si>
    <t>(0,65+3,78+1,5)*1,6</t>
  </si>
  <si>
    <t>(2,38*2,69)+(2,38*1,075)</t>
  </si>
  <si>
    <t>(6,04*2+2,8*2)*2,82</t>
  </si>
  <si>
    <t>-(0,61*0,26) "OK 3</t>
  </si>
  <si>
    <t>(0,61*2+0,26*2)*0,78</t>
  </si>
  <si>
    <t>-(3,6*2)</t>
  </si>
  <si>
    <t>(3,6*2) "průchod</t>
  </si>
  <si>
    <t>(3,6+2*2)*0,45</t>
  </si>
  <si>
    <t>-(1,8*2) "průchod</t>
  </si>
  <si>
    <t>(1,8+2*2)*0,6</t>
  </si>
  <si>
    <t>(6,04*2+3,7*2)*2,82</t>
  </si>
  <si>
    <t>-(0,65*0,23) "OK 2</t>
  </si>
  <si>
    <t>(0,65*2+0,23*2)*0,78</t>
  </si>
  <si>
    <t>(3,6*2)*2 "průchod</t>
  </si>
  <si>
    <t>-(0,9*2) "průchod</t>
  </si>
  <si>
    <t>(0,9+2*2)*0,6</t>
  </si>
  <si>
    <t>(6,04*2+3,65*2)*2,82</t>
  </si>
  <si>
    <t>-(0,55*0,22) "OK 1</t>
  </si>
  <si>
    <t>(0,55*2+0,22*2)*0,78</t>
  </si>
  <si>
    <t>-(1,37*2) "průchod</t>
  </si>
  <si>
    <t>(1,37+2*2)*0,6</t>
  </si>
  <si>
    <t>(6,04*2+2,6*2)*2,82</t>
  </si>
  <si>
    <t>-(2*2) "průchod</t>
  </si>
  <si>
    <t>(2*3)*0,6</t>
  </si>
  <si>
    <t>(11,07*2+2,4*2+2,8*4)*2,82</t>
  </si>
  <si>
    <t>-(2*2)*2 "průchod</t>
  </si>
  <si>
    <t>(2*3)*0,43</t>
  </si>
  <si>
    <t>-(1,8*2+0,9*2+1,37*2+2*2)*2</t>
  </si>
  <si>
    <t>((1,8+0,9+1,37+2)+(8*2))*0,65</t>
  </si>
  <si>
    <t>(5,28*2+3,6*2)*2,82</t>
  </si>
  <si>
    <t>(5,28*2+0,9*2)*2,82</t>
  </si>
  <si>
    <t>-(0,9*0,61) "OK 4</t>
  </si>
  <si>
    <t>(0,9*2+0,61*2)*0,6</t>
  </si>
  <si>
    <t>(1,73*2+3,78*2+1,5*2+1,95)*2,82</t>
  </si>
  <si>
    <t>-(0,39*0,39) "OK 5</t>
  </si>
  <si>
    <t>(0,39*4)*0,6</t>
  </si>
  <si>
    <t>(2,38*4+1,07*2+2,59*2)*2,82</t>
  </si>
  <si>
    <t>-(1,78*2)*2 "průchod</t>
  </si>
  <si>
    <t>(7,5+0,3*2)*2,66</t>
  </si>
  <si>
    <t>(7,5+2,6)*2,17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</si>
  <si>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</si>
  <si>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</si>
  <si>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48</t>
  </si>
  <si>
    <t>(511,487+43,463)</t>
  </si>
  <si>
    <t>165,23 "stropy, klenby</t>
  </si>
  <si>
    <t>33,963*10 "Přepočtené koeficientem množství</t>
  </si>
  <si>
    <t>(7,5+0,3*2)</t>
  </si>
  <si>
    <t>7,5</t>
  </si>
  <si>
    <t>43,463*1,1 "Přepočtené koeficientem množství</t>
  </si>
  <si>
    <t>43,463*1,05 "Přepočtené koeficientem množství</t>
  </si>
  <si>
    <t>(0,55*2+0,22*2)*1,36 "ozn. OK 1</t>
  </si>
  <si>
    <t>(0,65*2+0,23*2)*1,36 "ozn. OK 2</t>
  </si>
  <si>
    <t>(0,61*2+0,26*2)*1,36 "ozn. OK 3</t>
  </si>
  <si>
    <t>(0,9*2+0,61*2)*1,36 "ozn. OK 4</t>
  </si>
  <si>
    <t>(0,39*4)*1,36 "ozn. OK 5</t>
  </si>
  <si>
    <t>((0,05*4)*5)*1,18</t>
  </si>
  <si>
    <t>(0,55*0,22)*5,235 "ozn. OK 1</t>
  </si>
  <si>
    <t>(0,65*0,23)*5,235 "ozn. OK 2</t>
  </si>
  <si>
    <t>(0,61*0,26)*5,235 "ozn. OK 3</t>
  </si>
  <si>
    <t>(0,9*0,61)*5,235 "ozn. OK 4</t>
  </si>
  <si>
    <t>(0,39*0,39)*5,235 "ozn. OK 5</t>
  </si>
  <si>
    <t>(13,083+1,18+5,916)*0,1</t>
  </si>
  <si>
    <t>0,006*1,1 "Přepočtené koeficientem množství</t>
  </si>
  <si>
    <t>0,013*1,1 "Přepočtené koeficientem množství</t>
  </si>
  <si>
    <t>0,001*1,1 "Přepočtené koeficientem množství</t>
  </si>
  <si>
    <t>04 - Dům č.p. 579-4a</t>
  </si>
  <si>
    <t>36,55 "chodník</t>
  </si>
  <si>
    <t>14,85 "okapový chodník</t>
  </si>
  <si>
    <t>(15,6*2,11)</t>
  </si>
  <si>
    <t>(15,66*3,66)</t>
  </si>
  <si>
    <t>(90,232*0,1)</t>
  </si>
  <si>
    <t>(15,6*1,7)</t>
  </si>
  <si>
    <t>(15,6*2,7)</t>
  </si>
  <si>
    <t>90,232 "výkop</t>
  </si>
  <si>
    <t>-28,08 "zásyp</t>
  </si>
  <si>
    <t>-28,08 "zásyp ŠD</t>
  </si>
  <si>
    <t>62,152*1,8 "Přepočtené koeficientem množství</t>
  </si>
  <si>
    <t>296,707 "výkop</t>
  </si>
  <si>
    <t>-88,088 "zásyp ŠD</t>
  </si>
  <si>
    <t>(15,6*1,5*0,45)</t>
  </si>
  <si>
    <t>(15,6*2,5*0,45)</t>
  </si>
  <si>
    <t>28,08*2 "Přepočtené koeficientem množství</t>
  </si>
  <si>
    <t>36,55</t>
  </si>
  <si>
    <t>36,55*0,2 "Přepočtené koeficientem množství</t>
  </si>
  <si>
    <t>(14,85*1) "okapový chodník</t>
  </si>
  <si>
    <t>(14,98+1)</t>
  </si>
  <si>
    <t>15,98*1,02 "Přepočtené koeficientem množství</t>
  </si>
  <si>
    <t>"legenda bod 1</t>
  </si>
  <si>
    <t>(2,4+2,88)*5,95</t>
  </si>
  <si>
    <t>(1,52*5,95)</t>
  </si>
  <si>
    <t>(1,88+2,02)*5,95</t>
  </si>
  <si>
    <t>(2,88*5,95)</t>
  </si>
  <si>
    <t>(2,88*3,5)+(2,8*10,9)</t>
  </si>
  <si>
    <t>(3,56*5,2)</t>
  </si>
  <si>
    <t>1,3*(2,3+2,55)</t>
  </si>
  <si>
    <t>(1,66*5,2)</t>
  </si>
  <si>
    <t>1,19*(2,3+2,55)</t>
  </si>
  <si>
    <t>(2,36+2,88)*3,5</t>
  </si>
  <si>
    <t>(5,95*2+5,1*2)*2,82</t>
  </si>
  <si>
    <t>-(0,5*0,28) "OK 4</t>
  </si>
  <si>
    <t>(0,5*2+0,28*2)*0,5</t>
  </si>
  <si>
    <t>-(0,52*0,23) "OK 3</t>
  </si>
  <si>
    <t>(0,52*2+0,23*2)*0,5</t>
  </si>
  <si>
    <t>-(3,75*2) "průchod</t>
  </si>
  <si>
    <t>(3,75+2*2)*0,5</t>
  </si>
  <si>
    <t>-(0,8*2) "průchod</t>
  </si>
  <si>
    <t>(0,8+2*2)*0,55</t>
  </si>
  <si>
    <t>(5,95*2+1,35*2)*2,82</t>
  </si>
  <si>
    <t>-(3,75*2)*2 "průchod</t>
  </si>
  <si>
    <t>(5,95*2+3,65*2)*2,82</t>
  </si>
  <si>
    <t>-(0,5*0,18) "OK 2</t>
  </si>
  <si>
    <t>(0,5*2+0,18*2)*0,5</t>
  </si>
  <si>
    <t>(5,95*2+2,8*2)*2,82</t>
  </si>
  <si>
    <t>-(0,58*0,28) "OK 1</t>
  </si>
  <si>
    <t>(0,58*2+0,28*2)*0,55</t>
  </si>
  <si>
    <t>(14,4*2+2,8*2)*2,82</t>
  </si>
  <si>
    <t>-(0,8*2)*3 "průchod</t>
  </si>
  <si>
    <t>-(0,8*2)*4 "průchod</t>
  </si>
  <si>
    <t>((0,8+2*2)*0,6)*4</t>
  </si>
  <si>
    <t>-(1,35*2,82) "schodiště</t>
  </si>
  <si>
    <t>(5,8*2+1,35)*2,82</t>
  </si>
  <si>
    <t>(5,2*2+3,5*2)*2,82</t>
  </si>
  <si>
    <t>(0,9+2*2)*0,5</t>
  </si>
  <si>
    <t>-(1,4*2) "průchod</t>
  </si>
  <si>
    <t>(1,4+2*2)*0,5</t>
  </si>
  <si>
    <t>-(0,7*1) "OK 5</t>
  </si>
  <si>
    <t>(0,7+1*2)*0,5</t>
  </si>
  <si>
    <t>-(0,65*1) "OK 6</t>
  </si>
  <si>
    <t>(0,65*2+1*2)*0,5</t>
  </si>
  <si>
    <t>(1,1*4+2,3*2+2,55*2)*2,82</t>
  </si>
  <si>
    <t>(5,2*2+1,5*2)*2,82</t>
  </si>
  <si>
    <t>(0,95*4+2,3*2+2,55*2)*2,82</t>
  </si>
  <si>
    <t>-(1,38*1,38) "OK 7</t>
  </si>
  <si>
    <t>(1,38*4)*0,5</t>
  </si>
  <si>
    <t>(15,6*1,78)</t>
  </si>
  <si>
    <t>(15,6+0,3*2)*2,66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</si>
  <si>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</si>
  <si>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</si>
  <si>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96</t>
  </si>
  <si>
    <t>(466,711+70,86)</t>
  </si>
  <si>
    <t>33,96*10 "Přepočtené koeficientem množství</t>
  </si>
  <si>
    <t>(15,6*2+0,3*2)</t>
  </si>
  <si>
    <t>70,86*1,1 "Přepočtené koeficientem množství</t>
  </si>
  <si>
    <t>70,86*1,05 "Přepočtené koeficientem množství</t>
  </si>
  <si>
    <t>"detailní specifikace dodávky viz. D.1.2.c.8</t>
  </si>
  <si>
    <t>(0,58*2+0,28*2)*1,36 "ozn. OK 1</t>
  </si>
  <si>
    <t>(0,5*2+0,18*2)*1,36 "ozn. OK 2</t>
  </si>
  <si>
    <t>(0,52*2+0,23*2)*1,36 "ozn. OK 3</t>
  </si>
  <si>
    <t>(0,5*2+0,28*2)*1,36 "ozn. OK 4</t>
  </si>
  <si>
    <t>(0,7*2+1*2)*1,36 "ozn. OK 5</t>
  </si>
  <si>
    <t>(0,65*2+1*2)*1,36 "ozn. OK 6</t>
  </si>
  <si>
    <t>(1,38*4)*1,36 "ozn. OK 7</t>
  </si>
  <si>
    <t>(0,05*4)*1,18 "ozn. OK 1</t>
  </si>
  <si>
    <t>(0,05*4)*1,18 "ozn. OK 2</t>
  </si>
  <si>
    <t>(0,05*4)*1,18 "ozn. OK 3</t>
  </si>
  <si>
    <t>(0,05*4)*1,18 "ozn. OK 4</t>
  </si>
  <si>
    <t>(0,05*10)*1,18 "ozn. OK 5</t>
  </si>
  <si>
    <t>(0,05*10)*1,18 "ozn. OK 6</t>
  </si>
  <si>
    <t>(0,05*20)*1,18 "ozn. OK 7</t>
  </si>
  <si>
    <t>(0,58*0,28)*5,235 "ozn. OK 1</t>
  </si>
  <si>
    <t>(0,5*0,18)*5,235 "ozn. OK 2</t>
  </si>
  <si>
    <t>(0,52*0,23)*5,235 "ozn. OK 3</t>
  </si>
  <si>
    <t>(0,5*0,28)*5,235 "ozn. OK 4</t>
  </si>
  <si>
    <t>(0,7*1)*5,235 "ozn. OK 5</t>
  </si>
  <si>
    <t>(0,65*1)*5,235 "ozn. OK 6</t>
  </si>
  <si>
    <t>(1,38*1,38)*5,235 "ozn. OK 7</t>
  </si>
  <si>
    <t>(24,97+3,304+19,718)*0,1</t>
  </si>
  <si>
    <t>0,02*1,1 "Přepočtené koeficientem množství</t>
  </si>
  <si>
    <t>0,025*1,1 "Přepočtené koeficientem množství</t>
  </si>
  <si>
    <t>0,003*1,1 "Přepočtené koeficientem množství</t>
  </si>
  <si>
    <t>05 - Dům č.p. 161-2</t>
  </si>
  <si>
    <t>113106061</t>
  </si>
  <si>
    <t>Rozebrání dlažeb a dílců při překopech inženýrských sítí s přemístěním hmot na skládku na vzdálenost do 3 m nebo s naložením na dopravní prostředek ručně vozovek a ploch, s jakoukoliv výplní spár z drobných kostek nebo odseků s ložem z kameniva těženého</t>
  </si>
  <si>
    <t>"žulová dlažba</t>
  </si>
  <si>
    <t>51</t>
  </si>
  <si>
    <t>16,6 "okapový chodník</t>
  </si>
  <si>
    <t>165,99*((2,54+2,03)/2+(1,03+1,55)/2)/2</t>
  </si>
  <si>
    <t>(296,707*0,1)</t>
  </si>
  <si>
    <t>(39,9+12,6+2*3+21,5)*(1,03+1,55)/2</t>
  </si>
  <si>
    <t>-208,619 "zásyp</t>
  </si>
  <si>
    <t>88,088*1,8 "Přepočtené koeficientem množství</t>
  </si>
  <si>
    <t>(2,05+20,18+2,32+1+5,56+1,81+1,76+12,99+1+0,3+7,86+1,15+8,53+22,07+0,15*4)*((2,37+2,02)/2)*0,45</t>
  </si>
  <si>
    <t>88,088*2 "Přepočtené koeficientem množství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</si>
  <si>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</si>
  <si>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</si>
  <si>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58381007</t>
  </si>
  <si>
    <t>kostka dlažební žula drobná 8/10</t>
  </si>
  <si>
    <t>51*0,2 "Přepočtené koeficientem množství</t>
  </si>
  <si>
    <t>96*0,2 "Přepočtené koeficientem množství</t>
  </si>
  <si>
    <t>(3*6) "přípojky od lapačů</t>
  </si>
  <si>
    <t>7 "LSS</t>
  </si>
  <si>
    <t>(12,6+1,1*2)</t>
  </si>
  <si>
    <t>14,8*1,02 "Přepočtené koeficientem množství</t>
  </si>
  <si>
    <t>935113111</t>
  </si>
  <si>
    <t>Osazení odvodňovacího žlabu s krycím roštem polymerbetonového šířky do 200 mm</t>
  </si>
  <si>
    <t>59227006</t>
  </si>
  <si>
    <t>žlab odvodňovací polymerbetonový se spádem dna 0,5% 1000x130x155/160mm</t>
  </si>
  <si>
    <t>5*1,02 "Přepočtené koeficientem množství</t>
  </si>
  <si>
    <t>56241016</t>
  </si>
  <si>
    <t>rošt můstkový C250 litina dl 0,5m oka 12/96 pro žlab PE š 100mm</t>
  </si>
  <si>
    <t>"chodba</t>
  </si>
  <si>
    <t>77,02</t>
  </si>
  <si>
    <t>(5,11*0,6)*7</t>
  </si>
  <si>
    <t>(5,3*2,28)</t>
  </si>
  <si>
    <t>(5,3*2)</t>
  </si>
  <si>
    <t>(5,3*1,89)</t>
  </si>
  <si>
    <t>(5,3*2,13)</t>
  </si>
  <si>
    <t>(5,3*2,03)</t>
  </si>
  <si>
    <t>(5,3*3,65)</t>
  </si>
  <si>
    <t>(5,3*2,08)</t>
  </si>
  <si>
    <t>(94,27*2,2)</t>
  </si>
  <si>
    <t>-(1,55*2,2) "schodiště</t>
  </si>
  <si>
    <t>-(2*0,95)*4 "vstupy do sklepa</t>
  </si>
  <si>
    <t>((2*2+0,95)*0,2)*4 "ostění/nadpraží</t>
  </si>
  <si>
    <t>((2,1*2+1,3)*0,45)*4 "ostění/nadpraží</t>
  </si>
  <si>
    <t>"sklep</t>
  </si>
  <si>
    <t>(56,9*2,2)</t>
  </si>
  <si>
    <t>-(0,94*0,64) "OK/1</t>
  </si>
  <si>
    <t>(0,94*2+0,64*2)*0,54</t>
  </si>
  <si>
    <t>-(0,94*0,31) "OK/2</t>
  </si>
  <si>
    <t>(0,94*2+0,31*2)*0,54</t>
  </si>
  <si>
    <t>-(0,94*0,31) "OK/3</t>
  </si>
  <si>
    <t>-(0,61*0,56) "OK/4</t>
  </si>
  <si>
    <t>(0,61*2+0,56*2)*0,54</t>
  </si>
  <si>
    <t>-(0,56*0,1) "OK 5</t>
  </si>
  <si>
    <t>(0,56*2+0,1*2)*0,54</t>
  </si>
  <si>
    <t>(2,05+20,18+2,32+1+5,56+1,81+1,76+12,99+1+0,3+7,86+1,15+8,53+22,07+0,15*4)*((2,8+2,3)/2)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</si>
  <si>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</si>
  <si>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</si>
  <si>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 xml:space="preserve">(332,65+194,889) "interiér </t>
  </si>
  <si>
    <t>227,409 "vnější stěny</t>
  </si>
  <si>
    <t>194,889 "stropy, klenby</t>
  </si>
  <si>
    <t>36,416*10 "Přepočtené koeficientem množství</t>
  </si>
  <si>
    <t>(2,05+20,18+2,32+1+5,56+1,81+1,76+12,99+1+0,3+7,86+1,15+8,53+22,07+0,15*4)</t>
  </si>
  <si>
    <t>227,409*1,05 "Přepočtené koeficientem množství</t>
  </si>
  <si>
    <t>92</t>
  </si>
  <si>
    <t>47</t>
  </si>
  <si>
    <t>94</t>
  </si>
  <si>
    <t>49</t>
  </si>
  <si>
    <t>98</t>
  </si>
  <si>
    <t>100</t>
  </si>
  <si>
    <t>102</t>
  </si>
  <si>
    <t>104</t>
  </si>
  <si>
    <t>(0,94*2+0,64*2)*1,36 "ozn. OK 1</t>
  </si>
  <si>
    <t>(0,94*2+0,31*2)*1,36 "ozn. OK 2</t>
  </si>
  <si>
    <t>(0,94*2+0,31*2)*1,36 "ozn. OK 3</t>
  </si>
  <si>
    <t>(0,61*2+0,56*2)*1,36 "ozn. OK 4</t>
  </si>
  <si>
    <t>(0,56*2+0,1*2)*1,36 "ozn. OK 5</t>
  </si>
  <si>
    <t>(0,94*0,64)*5,235 "ozn. OK 1</t>
  </si>
  <si>
    <t>(0,94*0,31)*5,235 "ozn. OK 2</t>
  </si>
  <si>
    <t>(0,94*0,31)*5,235 "ozn. OK 3</t>
  </si>
  <si>
    <t>(0,61*0,56)*5,235 "ozn. OK 4</t>
  </si>
  <si>
    <t>(0,56*0,1)*5,235 "ozn. OK 5</t>
  </si>
  <si>
    <t>(8,28+1,18+16,075)*0,1</t>
  </si>
  <si>
    <t>53</t>
  </si>
  <si>
    <t>106</t>
  </si>
  <si>
    <t>0,008*1,1 "Přepočtené koeficientem množství</t>
  </si>
  <si>
    <t>108</t>
  </si>
  <si>
    <t>0,016*1,1 "Přepočtené koeficientem množství</t>
  </si>
  <si>
    <t>55</t>
  </si>
  <si>
    <t>110</t>
  </si>
  <si>
    <t>112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</si>
</sst>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12-2022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 xml:space="preserve"> Oprava hydroizolace - Sládkova ul. č.p. 541-6, 580-4b, 579-4a a 161-2, Cheb (1)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22. 11. 2022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Vedlejší rozpočtové 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'01 - Vedlejší rozpočtové ...'!P120</f>
        <v>0</v>
      </c>
      <c r="AV95" s="129">
        <f>'01 - Vedlejší rozpočtové ...'!J33</f>
        <v>0</v>
      </c>
      <c r="AW95" s="129">
        <f>'01 - Vedlejší rozpočtové ...'!J34</f>
        <v>0</v>
      </c>
      <c r="AX95" s="129">
        <f>'01 - Vedlejší rozpočtové ...'!J35</f>
        <v>0</v>
      </c>
      <c r="AY95" s="129">
        <f>'01 - Vedlejší rozpočtové ...'!J36</f>
        <v>0</v>
      </c>
      <c r="AZ95" s="129">
        <f>'01 - Vedlejší rozpočtové ...'!F33</f>
        <v>0</v>
      </c>
      <c r="BA95" s="129">
        <f>'01 - Vedlejší rozpočtové ...'!F34</f>
        <v>0</v>
      </c>
      <c r="BB95" s="129">
        <f>'01 - Vedlejší rozpočtové ...'!F35</f>
        <v>0</v>
      </c>
      <c r="BC95" s="129">
        <f>'01 - Vedlejší rozpočtové ...'!F36</f>
        <v>0</v>
      </c>
      <c r="BD95" s="131">
        <f>'01 - Vedlejší rozpočtové ...'!F37</f>
        <v>0</v>
      </c>
      <c r="BE95" s="7"/>
      <c r="BT95" s="132" t="s">
        <v>81</v>
      </c>
      <c r="BV95" s="132" t="s">
        <v>75</v>
      </c>
      <c r="BW95" s="132" t="s">
        <v>82</v>
      </c>
      <c r="BX95" s="132" t="s">
        <v>5</v>
      </c>
      <c r="CL95" s="132" t="s">
        <v>1</v>
      </c>
      <c r="CM95" s="132" t="s">
        <v>83</v>
      </c>
    </row>
    <row r="96" spans="1:91" s="7" customFormat="1" ht="16.5" customHeight="1">
      <c r="A96" s="120" t="s">
        <v>77</v>
      </c>
      <c r="B96" s="121"/>
      <c r="C96" s="122"/>
      <c r="D96" s="123" t="s">
        <v>84</v>
      </c>
      <c r="E96" s="123"/>
      <c r="F96" s="123"/>
      <c r="G96" s="123"/>
      <c r="H96" s="123"/>
      <c r="I96" s="124"/>
      <c r="J96" s="123" t="s">
        <v>85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Dům č.p. 541-6'!J30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80</v>
      </c>
      <c r="AR96" s="127"/>
      <c r="AS96" s="128">
        <v>0</v>
      </c>
      <c r="AT96" s="129">
        <f>ROUND(SUM(AV96:AW96),2)</f>
        <v>0</v>
      </c>
      <c r="AU96" s="130">
        <f>'02 - Dům č.p. 541-6'!P128</f>
        <v>0</v>
      </c>
      <c r="AV96" s="129">
        <f>'02 - Dům č.p. 541-6'!J33</f>
        <v>0</v>
      </c>
      <c r="AW96" s="129">
        <f>'02 - Dům č.p. 541-6'!J34</f>
        <v>0</v>
      </c>
      <c r="AX96" s="129">
        <f>'02 - Dům č.p. 541-6'!J35</f>
        <v>0</v>
      </c>
      <c r="AY96" s="129">
        <f>'02 - Dům č.p. 541-6'!J36</f>
        <v>0</v>
      </c>
      <c r="AZ96" s="129">
        <f>'02 - Dům č.p. 541-6'!F33</f>
        <v>0</v>
      </c>
      <c r="BA96" s="129">
        <f>'02 - Dům č.p. 541-6'!F34</f>
        <v>0</v>
      </c>
      <c r="BB96" s="129">
        <f>'02 - Dům č.p. 541-6'!F35</f>
        <v>0</v>
      </c>
      <c r="BC96" s="129">
        <f>'02 - Dům č.p. 541-6'!F36</f>
        <v>0</v>
      </c>
      <c r="BD96" s="131">
        <f>'02 - Dům č.p. 541-6'!F37</f>
        <v>0</v>
      </c>
      <c r="BE96" s="7"/>
      <c r="BT96" s="132" t="s">
        <v>81</v>
      </c>
      <c r="BV96" s="132" t="s">
        <v>75</v>
      </c>
      <c r="BW96" s="132" t="s">
        <v>86</v>
      </c>
      <c r="BX96" s="132" t="s">
        <v>5</v>
      </c>
      <c r="CL96" s="132" t="s">
        <v>1</v>
      </c>
      <c r="CM96" s="132" t="s">
        <v>83</v>
      </c>
    </row>
    <row r="97" spans="1:91" s="7" customFormat="1" ht="16.5" customHeight="1">
      <c r="A97" s="120" t="s">
        <v>77</v>
      </c>
      <c r="B97" s="121"/>
      <c r="C97" s="122"/>
      <c r="D97" s="123" t="s">
        <v>87</v>
      </c>
      <c r="E97" s="123"/>
      <c r="F97" s="123"/>
      <c r="G97" s="123"/>
      <c r="H97" s="123"/>
      <c r="I97" s="124"/>
      <c r="J97" s="123" t="s">
        <v>88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Dům č.p. 580-4b'!J30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80</v>
      </c>
      <c r="AR97" s="127"/>
      <c r="AS97" s="128">
        <v>0</v>
      </c>
      <c r="AT97" s="129">
        <f>ROUND(SUM(AV97:AW97),2)</f>
        <v>0</v>
      </c>
      <c r="AU97" s="130">
        <f>'03 - Dům č.p. 580-4b'!P127</f>
        <v>0</v>
      </c>
      <c r="AV97" s="129">
        <f>'03 - Dům č.p. 580-4b'!J33</f>
        <v>0</v>
      </c>
      <c r="AW97" s="129">
        <f>'03 - Dům č.p. 580-4b'!J34</f>
        <v>0</v>
      </c>
      <c r="AX97" s="129">
        <f>'03 - Dům č.p. 580-4b'!J35</f>
        <v>0</v>
      </c>
      <c r="AY97" s="129">
        <f>'03 - Dům č.p. 580-4b'!J36</f>
        <v>0</v>
      </c>
      <c r="AZ97" s="129">
        <f>'03 - Dům č.p. 580-4b'!F33</f>
        <v>0</v>
      </c>
      <c r="BA97" s="129">
        <f>'03 - Dům č.p. 580-4b'!F34</f>
        <v>0</v>
      </c>
      <c r="BB97" s="129">
        <f>'03 - Dům č.p. 580-4b'!F35</f>
        <v>0</v>
      </c>
      <c r="BC97" s="129">
        <f>'03 - Dům č.p. 580-4b'!F36</f>
        <v>0</v>
      </c>
      <c r="BD97" s="131">
        <f>'03 - Dům č.p. 580-4b'!F37</f>
        <v>0</v>
      </c>
      <c r="BE97" s="7"/>
      <c r="BT97" s="132" t="s">
        <v>81</v>
      </c>
      <c r="BV97" s="132" t="s">
        <v>75</v>
      </c>
      <c r="BW97" s="132" t="s">
        <v>89</v>
      </c>
      <c r="BX97" s="132" t="s">
        <v>5</v>
      </c>
      <c r="CL97" s="132" t="s">
        <v>1</v>
      </c>
      <c r="CM97" s="132" t="s">
        <v>83</v>
      </c>
    </row>
    <row r="98" spans="1:91" s="7" customFormat="1" ht="16.5" customHeight="1">
      <c r="A98" s="120" t="s">
        <v>77</v>
      </c>
      <c r="B98" s="121"/>
      <c r="C98" s="122"/>
      <c r="D98" s="123" t="s">
        <v>90</v>
      </c>
      <c r="E98" s="123"/>
      <c r="F98" s="123"/>
      <c r="G98" s="123"/>
      <c r="H98" s="123"/>
      <c r="I98" s="124"/>
      <c r="J98" s="123" t="s">
        <v>91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'04 - Dům č.p. 579-4a'!J30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80</v>
      </c>
      <c r="AR98" s="127"/>
      <c r="AS98" s="128">
        <v>0</v>
      </c>
      <c r="AT98" s="129">
        <f>ROUND(SUM(AV98:AW98),2)</f>
        <v>0</v>
      </c>
      <c r="AU98" s="130">
        <f>'04 - Dům č.p. 579-4a'!P127</f>
        <v>0</v>
      </c>
      <c r="AV98" s="129">
        <f>'04 - Dům č.p. 579-4a'!J33</f>
        <v>0</v>
      </c>
      <c r="AW98" s="129">
        <f>'04 - Dům č.p. 579-4a'!J34</f>
        <v>0</v>
      </c>
      <c r="AX98" s="129">
        <f>'04 - Dům č.p. 579-4a'!J35</f>
        <v>0</v>
      </c>
      <c r="AY98" s="129">
        <f>'04 - Dům č.p. 579-4a'!J36</f>
        <v>0</v>
      </c>
      <c r="AZ98" s="129">
        <f>'04 - Dům č.p. 579-4a'!F33</f>
        <v>0</v>
      </c>
      <c r="BA98" s="129">
        <f>'04 - Dům č.p. 579-4a'!F34</f>
        <v>0</v>
      </c>
      <c r="BB98" s="129">
        <f>'04 - Dům č.p. 579-4a'!F35</f>
        <v>0</v>
      </c>
      <c r="BC98" s="129">
        <f>'04 - Dům č.p. 579-4a'!F36</f>
        <v>0</v>
      </c>
      <c r="BD98" s="131">
        <f>'04 - Dům č.p. 579-4a'!F37</f>
        <v>0</v>
      </c>
      <c r="BE98" s="7"/>
      <c r="BT98" s="132" t="s">
        <v>81</v>
      </c>
      <c r="BV98" s="132" t="s">
        <v>75</v>
      </c>
      <c r="BW98" s="132" t="s">
        <v>92</v>
      </c>
      <c r="BX98" s="132" t="s">
        <v>5</v>
      </c>
      <c r="CL98" s="132" t="s">
        <v>1</v>
      </c>
      <c r="CM98" s="132" t="s">
        <v>83</v>
      </c>
    </row>
    <row r="99" spans="1:91" s="7" customFormat="1" ht="16.5" customHeight="1">
      <c r="A99" s="120" t="s">
        <v>77</v>
      </c>
      <c r="B99" s="121"/>
      <c r="C99" s="122"/>
      <c r="D99" s="123" t="s">
        <v>93</v>
      </c>
      <c r="E99" s="123"/>
      <c r="F99" s="123"/>
      <c r="G99" s="123"/>
      <c r="H99" s="123"/>
      <c r="I99" s="124"/>
      <c r="J99" s="123" t="s">
        <v>94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'05 - Dům č.p. 161-2'!J30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80</v>
      </c>
      <c r="AR99" s="127"/>
      <c r="AS99" s="133">
        <v>0</v>
      </c>
      <c r="AT99" s="134">
        <f>ROUND(SUM(AV99:AW99),2)</f>
        <v>0</v>
      </c>
      <c r="AU99" s="135">
        <f>'05 - Dům č.p. 161-2'!P128</f>
        <v>0</v>
      </c>
      <c r="AV99" s="134">
        <f>'05 - Dům č.p. 161-2'!J33</f>
        <v>0</v>
      </c>
      <c r="AW99" s="134">
        <f>'05 - Dům č.p. 161-2'!J34</f>
        <v>0</v>
      </c>
      <c r="AX99" s="134">
        <f>'05 - Dům č.p. 161-2'!J35</f>
        <v>0</v>
      </c>
      <c r="AY99" s="134">
        <f>'05 - Dům č.p. 161-2'!J36</f>
        <v>0</v>
      </c>
      <c r="AZ99" s="134">
        <f>'05 - Dům č.p. 161-2'!F33</f>
        <v>0</v>
      </c>
      <c r="BA99" s="134">
        <f>'05 - Dům č.p. 161-2'!F34</f>
        <v>0</v>
      </c>
      <c r="BB99" s="134">
        <f>'05 - Dům č.p. 161-2'!F35</f>
        <v>0</v>
      </c>
      <c r="BC99" s="134">
        <f>'05 - Dům č.p. 161-2'!F36</f>
        <v>0</v>
      </c>
      <c r="BD99" s="136">
        <f>'05 - Dům č.p. 161-2'!F37</f>
        <v>0</v>
      </c>
      <c r="BE99" s="7"/>
      <c r="BT99" s="132" t="s">
        <v>81</v>
      </c>
      <c r="BV99" s="132" t="s">
        <v>75</v>
      </c>
      <c r="BW99" s="132" t="s">
        <v>95</v>
      </c>
      <c r="BX99" s="132" t="s">
        <v>5</v>
      </c>
      <c r="CL99" s="132" t="s">
        <v>1</v>
      </c>
      <c r="CM99" s="132" t="s">
        <v>83</v>
      </c>
    </row>
    <row r="100" spans="1:57" s="2" customFormat="1" ht="30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</sheetData>
  <sheetProtection password="CC71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Vedlejší rozpočtové ...'!C2" display="/"/>
    <hyperlink ref="A96" location="'02 - Dům č.p. 541-6'!C2" display="/"/>
    <hyperlink ref="A97" location="'03 - Dům č.p. 580-4b'!C2" display="/"/>
    <hyperlink ref="A98" location="'04 - Dům č.p. 579-4a'!C2" display="/"/>
    <hyperlink ref="A99" location="'05 - Dům č.p. 161-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 xml:space="preserve"> Oprava hydroizolace - Sládkova ul. č.p. 541-6, 580-4b, 579-4a a 161-2, Cheb (1)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22. 11. 2022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ROUND((SUM(BE120:BE129)),2)</f>
        <v>0</v>
      </c>
      <c r="G33" s="39"/>
      <c r="H33" s="39"/>
      <c r="I33" s="156">
        <v>0.21</v>
      </c>
      <c r="J33" s="155">
        <f>ROUND(((SUM(BE120:BE129))*I33),2)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ROUND((SUM(BF120:BF129)),2)</f>
        <v>0</v>
      </c>
      <c r="G34" s="39"/>
      <c r="H34" s="39"/>
      <c r="I34" s="156">
        <v>0.15</v>
      </c>
      <c r="J34" s="155">
        <f>ROUND(((SUM(BF120:BF129))*I34),2)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ROUND((SUM(BG120:BG129)),2)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ROUND((SUM(BH120:BH129)),2)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ROUND((SUM(BI120:BI129)),2)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 xml:space="preserve"> Oprava hydroizolace - Sládkova ul. č.p. 541-6, 580-4b, 579-4a a 161-2, Cheb (1)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Vedlejší rozpočtové 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22. 11. 2022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104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105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106</v>
      </c>
      <c r="E99" s="189"/>
      <c r="F99" s="189"/>
      <c r="G99" s="189"/>
      <c r="H99" s="189"/>
      <c r="I99" s="189"/>
      <c r="J99" s="190">
        <f>J125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107</v>
      </c>
      <c r="E100" s="189"/>
      <c r="F100" s="189"/>
      <c r="G100" s="189"/>
      <c r="H100" s="189"/>
      <c r="I100" s="189"/>
      <c r="J100" s="190">
        <f>J127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108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75" t="str">
        <f>E7</f>
        <v xml:space="preserve"> Oprava hydroizolace - Sládkova ul. č.p. 541-6, 580-4b, 579-4a a 161-2, Cheb (1)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97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01 - Vedlejší rozpočtové ...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 xml:space="preserve"> </v>
      </c>
      <c r="G114" s="41"/>
      <c r="H114" s="41"/>
      <c r="I114" s="33" t="s">
        <v>22</v>
      </c>
      <c r="J114" s="80" t="str">
        <f>IF(J12="","",J12)</f>
        <v>22. 11. 2022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 xml:space="preserve"> </v>
      </c>
      <c r="G116" s="41"/>
      <c r="H116" s="41"/>
      <c r="I116" s="33" t="s">
        <v>29</v>
      </c>
      <c r="J116" s="37" t="str">
        <f>E21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27</v>
      </c>
      <c r="D117" s="41"/>
      <c r="E117" s="41"/>
      <c r="F117" s="28" t="str">
        <f>IF(E18="","",E18)</f>
        <v>Vyplň údaj</v>
      </c>
      <c r="G117" s="41"/>
      <c r="H117" s="41"/>
      <c r="I117" s="33" t="s">
        <v>31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109</v>
      </c>
      <c r="D119" s="195" t="s">
        <v>58</v>
      </c>
      <c r="E119" s="195" t="s">
        <v>54</v>
      </c>
      <c r="F119" s="195" t="s">
        <v>55</v>
      </c>
      <c r="G119" s="195" t="s">
        <v>110</v>
      </c>
      <c r="H119" s="195" t="s">
        <v>111</v>
      </c>
      <c r="I119" s="195" t="s">
        <v>112</v>
      </c>
      <c r="J119" s="196" t="s">
        <v>101</v>
      </c>
      <c r="K119" s="197" t="s">
        <v>113</v>
      </c>
      <c r="L119" s="198"/>
      <c r="M119" s="101" t="s">
        <v>1</v>
      </c>
      <c r="N119" s="102" t="s">
        <v>37</v>
      </c>
      <c r="O119" s="102" t="s">
        <v>114</v>
      </c>
      <c r="P119" s="102" t="s">
        <v>115</v>
      </c>
      <c r="Q119" s="102" t="s">
        <v>116</v>
      </c>
      <c r="R119" s="102" t="s">
        <v>117</v>
      </c>
      <c r="S119" s="102" t="s">
        <v>118</v>
      </c>
      <c r="T119" s="103" t="s">
        <v>119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120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0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72</v>
      </c>
      <c r="AU120" s="18" t="s">
        <v>103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72</v>
      </c>
      <c r="E121" s="207" t="s">
        <v>121</v>
      </c>
      <c r="F121" s="207" t="s">
        <v>122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P122+P125+P127</f>
        <v>0</v>
      </c>
      <c r="Q121" s="212"/>
      <c r="R121" s="213">
        <f>R122+R125+R127</f>
        <v>0</v>
      </c>
      <c r="S121" s="212"/>
      <c r="T121" s="214">
        <f>T122+T125+T127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123</v>
      </c>
      <c r="AT121" s="216" t="s">
        <v>72</v>
      </c>
      <c r="AU121" s="216" t="s">
        <v>73</v>
      </c>
      <c r="AY121" s="215" t="s">
        <v>124</v>
      </c>
      <c r="BK121" s="217">
        <f>BK122+BK125+BK127</f>
        <v>0</v>
      </c>
    </row>
    <row r="122" spans="1:63" s="12" customFormat="1" ht="22.8" customHeight="1">
      <c r="A122" s="12"/>
      <c r="B122" s="204"/>
      <c r="C122" s="205"/>
      <c r="D122" s="206" t="s">
        <v>72</v>
      </c>
      <c r="E122" s="218" t="s">
        <v>125</v>
      </c>
      <c r="F122" s="218" t="s">
        <v>126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SUM(P123:P124)</f>
        <v>0</v>
      </c>
      <c r="Q122" s="212"/>
      <c r="R122" s="213">
        <f>SUM(R123:R124)</f>
        <v>0</v>
      </c>
      <c r="S122" s="212"/>
      <c r="T122" s="214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123</v>
      </c>
      <c r="AT122" s="216" t="s">
        <v>72</v>
      </c>
      <c r="AU122" s="216" t="s">
        <v>81</v>
      </c>
      <c r="AY122" s="215" t="s">
        <v>124</v>
      </c>
      <c r="BK122" s="217">
        <f>SUM(BK123:BK124)</f>
        <v>0</v>
      </c>
    </row>
    <row r="123" spans="1:65" s="2" customFormat="1" ht="16.5" customHeight="1">
      <c r="A123" s="39"/>
      <c r="B123" s="40"/>
      <c r="C123" s="220" t="s">
        <v>81</v>
      </c>
      <c r="D123" s="220" t="s">
        <v>127</v>
      </c>
      <c r="E123" s="221" t="s">
        <v>128</v>
      </c>
      <c r="F123" s="222" t="s">
        <v>129</v>
      </c>
      <c r="G123" s="223" t="s">
        <v>130</v>
      </c>
      <c r="H123" s="224">
        <v>1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38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131</v>
      </c>
      <c r="AT123" s="232" t="s">
        <v>127</v>
      </c>
      <c r="AU123" s="232" t="s">
        <v>83</v>
      </c>
      <c r="AY123" s="18" t="s">
        <v>124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81</v>
      </c>
      <c r="BK123" s="233">
        <f>ROUND(I123*H123,2)</f>
        <v>0</v>
      </c>
      <c r="BL123" s="18" t="s">
        <v>131</v>
      </c>
      <c r="BM123" s="232" t="s">
        <v>83</v>
      </c>
    </row>
    <row r="124" spans="1:65" s="2" customFormat="1" ht="16.5" customHeight="1">
      <c r="A124" s="39"/>
      <c r="B124" s="40"/>
      <c r="C124" s="220" t="s">
        <v>83</v>
      </c>
      <c r="D124" s="220" t="s">
        <v>127</v>
      </c>
      <c r="E124" s="221" t="s">
        <v>132</v>
      </c>
      <c r="F124" s="222" t="s">
        <v>133</v>
      </c>
      <c r="G124" s="223" t="s">
        <v>134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131</v>
      </c>
      <c r="AT124" s="232" t="s">
        <v>127</v>
      </c>
      <c r="AU124" s="232" t="s">
        <v>83</v>
      </c>
      <c r="AY124" s="18" t="s">
        <v>124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81</v>
      </c>
      <c r="BK124" s="233">
        <f>ROUND(I124*H124,2)</f>
        <v>0</v>
      </c>
      <c r="BL124" s="18" t="s">
        <v>131</v>
      </c>
      <c r="BM124" s="232" t="s">
        <v>131</v>
      </c>
    </row>
    <row r="125" spans="1:63" s="12" customFormat="1" ht="22.8" customHeight="1">
      <c r="A125" s="12"/>
      <c r="B125" s="204"/>
      <c r="C125" s="205"/>
      <c r="D125" s="206" t="s">
        <v>72</v>
      </c>
      <c r="E125" s="218" t="s">
        <v>135</v>
      </c>
      <c r="F125" s="218" t="s">
        <v>136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P126</f>
        <v>0</v>
      </c>
      <c r="Q125" s="212"/>
      <c r="R125" s="213">
        <f>R126</f>
        <v>0</v>
      </c>
      <c r="S125" s="212"/>
      <c r="T125" s="21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123</v>
      </c>
      <c r="AT125" s="216" t="s">
        <v>72</v>
      </c>
      <c r="AU125" s="216" t="s">
        <v>81</v>
      </c>
      <c r="AY125" s="215" t="s">
        <v>124</v>
      </c>
      <c r="BK125" s="217">
        <f>BK126</f>
        <v>0</v>
      </c>
    </row>
    <row r="126" spans="1:65" s="2" customFormat="1" ht="16.5" customHeight="1">
      <c r="A126" s="39"/>
      <c r="B126" s="40"/>
      <c r="C126" s="220" t="s">
        <v>137</v>
      </c>
      <c r="D126" s="220" t="s">
        <v>127</v>
      </c>
      <c r="E126" s="221" t="s">
        <v>138</v>
      </c>
      <c r="F126" s="222" t="s">
        <v>136</v>
      </c>
      <c r="G126" s="223" t="s">
        <v>134</v>
      </c>
      <c r="H126" s="224">
        <v>1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38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131</v>
      </c>
      <c r="AT126" s="232" t="s">
        <v>127</v>
      </c>
      <c r="AU126" s="232" t="s">
        <v>83</v>
      </c>
      <c r="AY126" s="18" t="s">
        <v>124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81</v>
      </c>
      <c r="BK126" s="233">
        <f>ROUND(I126*H126,2)</f>
        <v>0</v>
      </c>
      <c r="BL126" s="18" t="s">
        <v>131</v>
      </c>
      <c r="BM126" s="232" t="s">
        <v>139</v>
      </c>
    </row>
    <row r="127" spans="1:63" s="12" customFormat="1" ht="22.8" customHeight="1">
      <c r="A127" s="12"/>
      <c r="B127" s="204"/>
      <c r="C127" s="205"/>
      <c r="D127" s="206" t="s">
        <v>72</v>
      </c>
      <c r="E127" s="218" t="s">
        <v>140</v>
      </c>
      <c r="F127" s="218" t="s">
        <v>141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SUM(P128:P129)</f>
        <v>0</v>
      </c>
      <c r="Q127" s="212"/>
      <c r="R127" s="213">
        <f>SUM(R128:R129)</f>
        <v>0</v>
      </c>
      <c r="S127" s="212"/>
      <c r="T127" s="214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123</v>
      </c>
      <c r="AT127" s="216" t="s">
        <v>72</v>
      </c>
      <c r="AU127" s="216" t="s">
        <v>81</v>
      </c>
      <c r="AY127" s="215" t="s">
        <v>124</v>
      </c>
      <c r="BK127" s="217">
        <f>SUM(BK128:BK129)</f>
        <v>0</v>
      </c>
    </row>
    <row r="128" spans="1:65" s="2" customFormat="1" ht="16.5" customHeight="1">
      <c r="A128" s="39"/>
      <c r="B128" s="40"/>
      <c r="C128" s="220" t="s">
        <v>131</v>
      </c>
      <c r="D128" s="220" t="s">
        <v>127</v>
      </c>
      <c r="E128" s="221" t="s">
        <v>142</v>
      </c>
      <c r="F128" s="222" t="s">
        <v>143</v>
      </c>
      <c r="G128" s="223" t="s">
        <v>130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131</v>
      </c>
      <c r="AT128" s="232" t="s">
        <v>127</v>
      </c>
      <c r="AU128" s="232" t="s">
        <v>83</v>
      </c>
      <c r="AY128" s="18" t="s">
        <v>124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81</v>
      </c>
      <c r="BK128" s="233">
        <f>ROUND(I128*H128,2)</f>
        <v>0</v>
      </c>
      <c r="BL128" s="18" t="s">
        <v>131</v>
      </c>
      <c r="BM128" s="232" t="s">
        <v>144</v>
      </c>
    </row>
    <row r="129" spans="1:65" s="2" customFormat="1" ht="16.5" customHeight="1">
      <c r="A129" s="39"/>
      <c r="B129" s="40"/>
      <c r="C129" s="220" t="s">
        <v>123</v>
      </c>
      <c r="D129" s="220" t="s">
        <v>127</v>
      </c>
      <c r="E129" s="221" t="s">
        <v>145</v>
      </c>
      <c r="F129" s="222" t="s">
        <v>146</v>
      </c>
      <c r="G129" s="223" t="s">
        <v>134</v>
      </c>
      <c r="H129" s="224">
        <v>1</v>
      </c>
      <c r="I129" s="225"/>
      <c r="J129" s="226">
        <f>ROUND(I129*H129,2)</f>
        <v>0</v>
      </c>
      <c r="K129" s="227"/>
      <c r="L129" s="45"/>
      <c r="M129" s="234" t="s">
        <v>1</v>
      </c>
      <c r="N129" s="235" t="s">
        <v>38</v>
      </c>
      <c r="O129" s="236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131</v>
      </c>
      <c r="AT129" s="232" t="s">
        <v>127</v>
      </c>
      <c r="AU129" s="232" t="s">
        <v>83</v>
      </c>
      <c r="AY129" s="18" t="s">
        <v>124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81</v>
      </c>
      <c r="BK129" s="233">
        <f>ROUND(I129*H129,2)</f>
        <v>0</v>
      </c>
      <c r="BL129" s="18" t="s">
        <v>131</v>
      </c>
      <c r="BM129" s="232" t="s">
        <v>147</v>
      </c>
    </row>
    <row r="130" spans="1:31" s="2" customFormat="1" ht="6.95" customHeight="1">
      <c r="A130" s="39"/>
      <c r="B130" s="67"/>
      <c r="C130" s="68"/>
      <c r="D130" s="68"/>
      <c r="E130" s="68"/>
      <c r="F130" s="68"/>
      <c r="G130" s="68"/>
      <c r="H130" s="68"/>
      <c r="I130" s="68"/>
      <c r="J130" s="68"/>
      <c r="K130" s="68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password="CC71" sheet="1" objects="1" scenarios="1" formatColumns="0" formatRows="0" autoFilter="0"/>
  <autoFilter ref="C119:K12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 xml:space="preserve"> Oprava hydroizolace - Sládkova ul. č.p. 541-6, 580-4b, 579-4a a 161-2, Cheb (1)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148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22. 11. 2022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ROUND((SUM(BE128:BE373)),2)</f>
        <v>0</v>
      </c>
      <c r="G33" s="39"/>
      <c r="H33" s="39"/>
      <c r="I33" s="156">
        <v>0.21</v>
      </c>
      <c r="J33" s="155">
        <f>ROUND(((SUM(BE128:BE373))*I33),2)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ROUND((SUM(BF128:BF373)),2)</f>
        <v>0</v>
      </c>
      <c r="G34" s="39"/>
      <c r="H34" s="39"/>
      <c r="I34" s="156">
        <v>0.15</v>
      </c>
      <c r="J34" s="155">
        <f>ROUND(((SUM(BF128:BF373))*I34),2)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ROUND((SUM(BG128:BG373)),2)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ROUND((SUM(BH128:BH373)),2)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ROUND((SUM(BI128:BI373)),2)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 xml:space="preserve"> Oprava hydroizolace - Sládkova ul. č.p. 541-6, 580-4b, 579-4a a 161-2, Cheb (1)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Dům č.p. 541-6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22. 11. 2022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149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150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151</v>
      </c>
      <c r="E99" s="189"/>
      <c r="F99" s="189"/>
      <c r="G99" s="189"/>
      <c r="H99" s="189"/>
      <c r="I99" s="189"/>
      <c r="J99" s="190">
        <f>J180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152</v>
      </c>
      <c r="E100" s="189"/>
      <c r="F100" s="189"/>
      <c r="G100" s="189"/>
      <c r="H100" s="189"/>
      <c r="I100" s="189"/>
      <c r="J100" s="190">
        <f>J192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153</v>
      </c>
      <c r="E101" s="189"/>
      <c r="F101" s="189"/>
      <c r="G101" s="189"/>
      <c r="H101" s="189"/>
      <c r="I101" s="189"/>
      <c r="J101" s="190">
        <f>J197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154</v>
      </c>
      <c r="E102" s="189"/>
      <c r="F102" s="189"/>
      <c r="G102" s="189"/>
      <c r="H102" s="189"/>
      <c r="I102" s="189"/>
      <c r="J102" s="190">
        <f>J208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155</v>
      </c>
      <c r="E103" s="189"/>
      <c r="F103" s="189"/>
      <c r="G103" s="189"/>
      <c r="H103" s="189"/>
      <c r="I103" s="189"/>
      <c r="J103" s="190">
        <f>J275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156</v>
      </c>
      <c r="E104" s="189"/>
      <c r="F104" s="189"/>
      <c r="G104" s="189"/>
      <c r="H104" s="189"/>
      <c r="I104" s="189"/>
      <c r="J104" s="190">
        <f>J283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157</v>
      </c>
      <c r="E105" s="183"/>
      <c r="F105" s="183"/>
      <c r="G105" s="183"/>
      <c r="H105" s="183"/>
      <c r="I105" s="183"/>
      <c r="J105" s="184">
        <f>J285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158</v>
      </c>
      <c r="E106" s="189"/>
      <c r="F106" s="189"/>
      <c r="G106" s="189"/>
      <c r="H106" s="189"/>
      <c r="I106" s="189"/>
      <c r="J106" s="190">
        <f>J286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159</v>
      </c>
      <c r="E107" s="189"/>
      <c r="F107" s="189"/>
      <c r="G107" s="189"/>
      <c r="H107" s="189"/>
      <c r="I107" s="189"/>
      <c r="J107" s="190">
        <f>J317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160</v>
      </c>
      <c r="E108" s="189"/>
      <c r="F108" s="189"/>
      <c r="G108" s="189"/>
      <c r="H108" s="189"/>
      <c r="I108" s="189"/>
      <c r="J108" s="190">
        <f>J323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108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6.25" customHeight="1">
      <c r="A118" s="39"/>
      <c r="B118" s="40"/>
      <c r="C118" s="41"/>
      <c r="D118" s="41"/>
      <c r="E118" s="175" t="str">
        <f>E7</f>
        <v xml:space="preserve"> Oprava hydroizolace - Sládkova ul. č.p. 541-6, 580-4b, 579-4a a 161-2, Cheb (1)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97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02 - Dům č.p. 541-6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 xml:space="preserve"> </v>
      </c>
      <c r="G122" s="41"/>
      <c r="H122" s="41"/>
      <c r="I122" s="33" t="s">
        <v>22</v>
      </c>
      <c r="J122" s="80" t="str">
        <f>IF(J12="","",J12)</f>
        <v>22. 11. 2022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 xml:space="preserve"> </v>
      </c>
      <c r="G124" s="41"/>
      <c r="H124" s="41"/>
      <c r="I124" s="33" t="s">
        <v>29</v>
      </c>
      <c r="J124" s="37" t="str">
        <f>E21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27</v>
      </c>
      <c r="D125" s="41"/>
      <c r="E125" s="41"/>
      <c r="F125" s="28" t="str">
        <f>IF(E18="","",E18)</f>
        <v>Vyplň údaj</v>
      </c>
      <c r="G125" s="41"/>
      <c r="H125" s="41"/>
      <c r="I125" s="33" t="s">
        <v>31</v>
      </c>
      <c r="J125" s="37" t="str">
        <f>E24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109</v>
      </c>
      <c r="D127" s="195" t="s">
        <v>58</v>
      </c>
      <c r="E127" s="195" t="s">
        <v>54</v>
      </c>
      <c r="F127" s="195" t="s">
        <v>55</v>
      </c>
      <c r="G127" s="195" t="s">
        <v>110</v>
      </c>
      <c r="H127" s="195" t="s">
        <v>111</v>
      </c>
      <c r="I127" s="195" t="s">
        <v>112</v>
      </c>
      <c r="J127" s="196" t="s">
        <v>101</v>
      </c>
      <c r="K127" s="197" t="s">
        <v>113</v>
      </c>
      <c r="L127" s="198"/>
      <c r="M127" s="101" t="s">
        <v>1</v>
      </c>
      <c r="N127" s="102" t="s">
        <v>37</v>
      </c>
      <c r="O127" s="102" t="s">
        <v>114</v>
      </c>
      <c r="P127" s="102" t="s">
        <v>115</v>
      </c>
      <c r="Q127" s="102" t="s">
        <v>116</v>
      </c>
      <c r="R127" s="102" t="s">
        <v>117</v>
      </c>
      <c r="S127" s="102" t="s">
        <v>118</v>
      </c>
      <c r="T127" s="103" t="s">
        <v>119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120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P129+P285</f>
        <v>0</v>
      </c>
      <c r="Q128" s="105"/>
      <c r="R128" s="201">
        <f>R129+R285</f>
        <v>0</v>
      </c>
      <c r="S128" s="105"/>
      <c r="T128" s="202">
        <f>T129+T285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72</v>
      </c>
      <c r="AU128" s="18" t="s">
        <v>103</v>
      </c>
      <c r="BK128" s="203">
        <f>BK129+BK285</f>
        <v>0</v>
      </c>
    </row>
    <row r="129" spans="1:63" s="12" customFormat="1" ht="25.9" customHeight="1">
      <c r="A129" s="12"/>
      <c r="B129" s="204"/>
      <c r="C129" s="205"/>
      <c r="D129" s="206" t="s">
        <v>72</v>
      </c>
      <c r="E129" s="207" t="s">
        <v>161</v>
      </c>
      <c r="F129" s="207" t="s">
        <v>162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P130+P180+P192+P197+P208+P275+P283</f>
        <v>0</v>
      </c>
      <c r="Q129" s="212"/>
      <c r="R129" s="213">
        <f>R130+R180+R192+R197+R208+R275+R283</f>
        <v>0</v>
      </c>
      <c r="S129" s="212"/>
      <c r="T129" s="214">
        <f>T130+T180+T192+T197+T208+T275+T283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81</v>
      </c>
      <c r="AT129" s="216" t="s">
        <v>72</v>
      </c>
      <c r="AU129" s="216" t="s">
        <v>73</v>
      </c>
      <c r="AY129" s="215" t="s">
        <v>124</v>
      </c>
      <c r="BK129" s="217">
        <f>BK130+BK180+BK192+BK197+BK208+BK275+BK283</f>
        <v>0</v>
      </c>
    </row>
    <row r="130" spans="1:63" s="12" customFormat="1" ht="22.8" customHeight="1">
      <c r="A130" s="12"/>
      <c r="B130" s="204"/>
      <c r="C130" s="205"/>
      <c r="D130" s="206" t="s">
        <v>72</v>
      </c>
      <c r="E130" s="218" t="s">
        <v>81</v>
      </c>
      <c r="F130" s="218" t="s">
        <v>163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SUM(P131:P179)</f>
        <v>0</v>
      </c>
      <c r="Q130" s="212"/>
      <c r="R130" s="213">
        <f>SUM(R131:R179)</f>
        <v>0</v>
      </c>
      <c r="S130" s="212"/>
      <c r="T130" s="214">
        <f>SUM(T131:T179)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81</v>
      </c>
      <c r="AT130" s="216" t="s">
        <v>72</v>
      </c>
      <c r="AU130" s="216" t="s">
        <v>81</v>
      </c>
      <c r="AY130" s="215" t="s">
        <v>124</v>
      </c>
      <c r="BK130" s="217">
        <f>SUM(BK131:BK179)</f>
        <v>0</v>
      </c>
    </row>
    <row r="131" spans="1:65" s="2" customFormat="1" ht="76.35" customHeight="1">
      <c r="A131" s="39"/>
      <c r="B131" s="40"/>
      <c r="C131" s="220" t="s">
        <v>81</v>
      </c>
      <c r="D131" s="220" t="s">
        <v>127</v>
      </c>
      <c r="E131" s="221" t="s">
        <v>164</v>
      </c>
      <c r="F131" s="222" t="s">
        <v>165</v>
      </c>
      <c r="G131" s="223" t="s">
        <v>166</v>
      </c>
      <c r="H131" s="224">
        <v>70.73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131</v>
      </c>
      <c r="AT131" s="232" t="s">
        <v>127</v>
      </c>
      <c r="AU131" s="232" t="s">
        <v>83</v>
      </c>
      <c r="AY131" s="18" t="s">
        <v>124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81</v>
      </c>
      <c r="BK131" s="233">
        <f>ROUND(I131*H131,2)</f>
        <v>0</v>
      </c>
      <c r="BL131" s="18" t="s">
        <v>131</v>
      </c>
      <c r="BM131" s="232" t="s">
        <v>83</v>
      </c>
    </row>
    <row r="132" spans="1:51" s="13" customFormat="1" ht="12">
      <c r="A132" s="13"/>
      <c r="B132" s="239"/>
      <c r="C132" s="240"/>
      <c r="D132" s="241" t="s">
        <v>167</v>
      </c>
      <c r="E132" s="242" t="s">
        <v>1</v>
      </c>
      <c r="F132" s="243" t="s">
        <v>168</v>
      </c>
      <c r="G132" s="240"/>
      <c r="H132" s="242" t="s">
        <v>1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167</v>
      </c>
      <c r="AU132" s="249" t="s">
        <v>83</v>
      </c>
      <c r="AV132" s="13" t="s">
        <v>81</v>
      </c>
      <c r="AW132" s="13" t="s">
        <v>30</v>
      </c>
      <c r="AX132" s="13" t="s">
        <v>73</v>
      </c>
      <c r="AY132" s="249" t="s">
        <v>124</v>
      </c>
    </row>
    <row r="133" spans="1:51" s="14" customFormat="1" ht="12">
      <c r="A133" s="14"/>
      <c r="B133" s="250"/>
      <c r="C133" s="251"/>
      <c r="D133" s="241" t="s">
        <v>167</v>
      </c>
      <c r="E133" s="252" t="s">
        <v>1</v>
      </c>
      <c r="F133" s="253" t="s">
        <v>169</v>
      </c>
      <c r="G133" s="251"/>
      <c r="H133" s="254">
        <v>39.04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167</v>
      </c>
      <c r="AU133" s="260" t="s">
        <v>83</v>
      </c>
      <c r="AV133" s="14" t="s">
        <v>83</v>
      </c>
      <c r="AW133" s="14" t="s">
        <v>30</v>
      </c>
      <c r="AX133" s="14" t="s">
        <v>73</v>
      </c>
      <c r="AY133" s="260" t="s">
        <v>124</v>
      </c>
    </row>
    <row r="134" spans="1:51" s="13" customFormat="1" ht="12">
      <c r="A134" s="13"/>
      <c r="B134" s="239"/>
      <c r="C134" s="240"/>
      <c r="D134" s="241" t="s">
        <v>167</v>
      </c>
      <c r="E134" s="242" t="s">
        <v>1</v>
      </c>
      <c r="F134" s="243" t="s">
        <v>170</v>
      </c>
      <c r="G134" s="240"/>
      <c r="H134" s="242" t="s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167</v>
      </c>
      <c r="AU134" s="249" t="s">
        <v>83</v>
      </c>
      <c r="AV134" s="13" t="s">
        <v>81</v>
      </c>
      <c r="AW134" s="13" t="s">
        <v>30</v>
      </c>
      <c r="AX134" s="13" t="s">
        <v>73</v>
      </c>
      <c r="AY134" s="249" t="s">
        <v>124</v>
      </c>
    </row>
    <row r="135" spans="1:51" s="14" customFormat="1" ht="12">
      <c r="A135" s="14"/>
      <c r="B135" s="250"/>
      <c r="C135" s="251"/>
      <c r="D135" s="241" t="s">
        <v>167</v>
      </c>
      <c r="E135" s="252" t="s">
        <v>1</v>
      </c>
      <c r="F135" s="253" t="s">
        <v>171</v>
      </c>
      <c r="G135" s="251"/>
      <c r="H135" s="254">
        <v>31.69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167</v>
      </c>
      <c r="AU135" s="260" t="s">
        <v>83</v>
      </c>
      <c r="AV135" s="14" t="s">
        <v>83</v>
      </c>
      <c r="AW135" s="14" t="s">
        <v>30</v>
      </c>
      <c r="AX135" s="14" t="s">
        <v>73</v>
      </c>
      <c r="AY135" s="260" t="s">
        <v>124</v>
      </c>
    </row>
    <row r="136" spans="1:51" s="15" customFormat="1" ht="12">
      <c r="A136" s="15"/>
      <c r="B136" s="261"/>
      <c r="C136" s="262"/>
      <c r="D136" s="241" t="s">
        <v>167</v>
      </c>
      <c r="E136" s="263" t="s">
        <v>1</v>
      </c>
      <c r="F136" s="264" t="s">
        <v>172</v>
      </c>
      <c r="G136" s="262"/>
      <c r="H136" s="265">
        <v>70.73</v>
      </c>
      <c r="I136" s="266"/>
      <c r="J136" s="262"/>
      <c r="K136" s="262"/>
      <c r="L136" s="267"/>
      <c r="M136" s="268"/>
      <c r="N136" s="269"/>
      <c r="O136" s="269"/>
      <c r="P136" s="269"/>
      <c r="Q136" s="269"/>
      <c r="R136" s="269"/>
      <c r="S136" s="269"/>
      <c r="T136" s="27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1" t="s">
        <v>167</v>
      </c>
      <c r="AU136" s="271" t="s">
        <v>83</v>
      </c>
      <c r="AV136" s="15" t="s">
        <v>131</v>
      </c>
      <c r="AW136" s="15" t="s">
        <v>30</v>
      </c>
      <c r="AX136" s="15" t="s">
        <v>81</v>
      </c>
      <c r="AY136" s="271" t="s">
        <v>124</v>
      </c>
    </row>
    <row r="137" spans="1:65" s="2" customFormat="1" ht="49.05" customHeight="1">
      <c r="A137" s="39"/>
      <c r="B137" s="40"/>
      <c r="C137" s="220" t="s">
        <v>83</v>
      </c>
      <c r="D137" s="220" t="s">
        <v>127</v>
      </c>
      <c r="E137" s="221" t="s">
        <v>173</v>
      </c>
      <c r="F137" s="222" t="s">
        <v>174</v>
      </c>
      <c r="G137" s="223" t="s">
        <v>175</v>
      </c>
      <c r="H137" s="224">
        <v>192.946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131</v>
      </c>
      <c r="AT137" s="232" t="s">
        <v>127</v>
      </c>
      <c r="AU137" s="232" t="s">
        <v>83</v>
      </c>
      <c r="AY137" s="18" t="s">
        <v>124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81</v>
      </c>
      <c r="BK137" s="233">
        <f>ROUND(I137*H137,2)</f>
        <v>0</v>
      </c>
      <c r="BL137" s="18" t="s">
        <v>131</v>
      </c>
      <c r="BM137" s="232" t="s">
        <v>131</v>
      </c>
    </row>
    <row r="138" spans="1:51" s="14" customFormat="1" ht="12">
      <c r="A138" s="14"/>
      <c r="B138" s="250"/>
      <c r="C138" s="251"/>
      <c r="D138" s="241" t="s">
        <v>167</v>
      </c>
      <c r="E138" s="252" t="s">
        <v>1</v>
      </c>
      <c r="F138" s="253" t="s">
        <v>176</v>
      </c>
      <c r="G138" s="251"/>
      <c r="H138" s="254">
        <v>72.956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0" t="s">
        <v>167</v>
      </c>
      <c r="AU138" s="260" t="s">
        <v>83</v>
      </c>
      <c r="AV138" s="14" t="s">
        <v>83</v>
      </c>
      <c r="AW138" s="14" t="s">
        <v>30</v>
      </c>
      <c r="AX138" s="14" t="s">
        <v>73</v>
      </c>
      <c r="AY138" s="260" t="s">
        <v>124</v>
      </c>
    </row>
    <row r="139" spans="1:51" s="14" customFormat="1" ht="12">
      <c r="A139" s="14"/>
      <c r="B139" s="250"/>
      <c r="C139" s="251"/>
      <c r="D139" s="241" t="s">
        <v>167</v>
      </c>
      <c r="E139" s="252" t="s">
        <v>1</v>
      </c>
      <c r="F139" s="253" t="s">
        <v>177</v>
      </c>
      <c r="G139" s="251"/>
      <c r="H139" s="254">
        <v>119.99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167</v>
      </c>
      <c r="AU139" s="260" t="s">
        <v>83</v>
      </c>
      <c r="AV139" s="14" t="s">
        <v>83</v>
      </c>
      <c r="AW139" s="14" t="s">
        <v>30</v>
      </c>
      <c r="AX139" s="14" t="s">
        <v>73</v>
      </c>
      <c r="AY139" s="260" t="s">
        <v>124</v>
      </c>
    </row>
    <row r="140" spans="1:51" s="15" customFormat="1" ht="12">
      <c r="A140" s="15"/>
      <c r="B140" s="261"/>
      <c r="C140" s="262"/>
      <c r="D140" s="241" t="s">
        <v>167</v>
      </c>
      <c r="E140" s="263" t="s">
        <v>1</v>
      </c>
      <c r="F140" s="264" t="s">
        <v>172</v>
      </c>
      <c r="G140" s="262"/>
      <c r="H140" s="265">
        <v>192.946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1" t="s">
        <v>167</v>
      </c>
      <c r="AU140" s="271" t="s">
        <v>83</v>
      </c>
      <c r="AV140" s="15" t="s">
        <v>131</v>
      </c>
      <c r="AW140" s="15" t="s">
        <v>30</v>
      </c>
      <c r="AX140" s="15" t="s">
        <v>81</v>
      </c>
      <c r="AY140" s="271" t="s">
        <v>124</v>
      </c>
    </row>
    <row r="141" spans="1:65" s="2" customFormat="1" ht="37.8" customHeight="1">
      <c r="A141" s="39"/>
      <c r="B141" s="40"/>
      <c r="C141" s="220" t="s">
        <v>137</v>
      </c>
      <c r="D141" s="220" t="s">
        <v>127</v>
      </c>
      <c r="E141" s="221" t="s">
        <v>178</v>
      </c>
      <c r="F141" s="222" t="s">
        <v>179</v>
      </c>
      <c r="G141" s="223" t="s">
        <v>175</v>
      </c>
      <c r="H141" s="224">
        <v>19.295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131</v>
      </c>
      <c r="AT141" s="232" t="s">
        <v>127</v>
      </c>
      <c r="AU141" s="232" t="s">
        <v>83</v>
      </c>
      <c r="AY141" s="18" t="s">
        <v>124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81</v>
      </c>
      <c r="BK141" s="233">
        <f>ROUND(I141*H141,2)</f>
        <v>0</v>
      </c>
      <c r="BL141" s="18" t="s">
        <v>131</v>
      </c>
      <c r="BM141" s="232" t="s">
        <v>139</v>
      </c>
    </row>
    <row r="142" spans="1:51" s="13" customFormat="1" ht="12">
      <c r="A142" s="13"/>
      <c r="B142" s="239"/>
      <c r="C142" s="240"/>
      <c r="D142" s="241" t="s">
        <v>167</v>
      </c>
      <c r="E142" s="242" t="s">
        <v>1</v>
      </c>
      <c r="F142" s="243" t="s">
        <v>180</v>
      </c>
      <c r="G142" s="240"/>
      <c r="H142" s="242" t="s">
        <v>1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167</v>
      </c>
      <c r="AU142" s="249" t="s">
        <v>83</v>
      </c>
      <c r="AV142" s="13" t="s">
        <v>81</v>
      </c>
      <c r="AW142" s="13" t="s">
        <v>30</v>
      </c>
      <c r="AX142" s="13" t="s">
        <v>73</v>
      </c>
      <c r="AY142" s="249" t="s">
        <v>124</v>
      </c>
    </row>
    <row r="143" spans="1:51" s="14" customFormat="1" ht="12">
      <c r="A143" s="14"/>
      <c r="B143" s="250"/>
      <c r="C143" s="251"/>
      <c r="D143" s="241" t="s">
        <v>167</v>
      </c>
      <c r="E143" s="252" t="s">
        <v>1</v>
      </c>
      <c r="F143" s="253" t="s">
        <v>181</v>
      </c>
      <c r="G143" s="251"/>
      <c r="H143" s="254">
        <v>19.295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167</v>
      </c>
      <c r="AU143" s="260" t="s">
        <v>83</v>
      </c>
      <c r="AV143" s="14" t="s">
        <v>83</v>
      </c>
      <c r="AW143" s="14" t="s">
        <v>30</v>
      </c>
      <c r="AX143" s="14" t="s">
        <v>73</v>
      </c>
      <c r="AY143" s="260" t="s">
        <v>124</v>
      </c>
    </row>
    <row r="144" spans="1:51" s="15" customFormat="1" ht="12">
      <c r="A144" s="15"/>
      <c r="B144" s="261"/>
      <c r="C144" s="262"/>
      <c r="D144" s="241" t="s">
        <v>167</v>
      </c>
      <c r="E144" s="263" t="s">
        <v>1</v>
      </c>
      <c r="F144" s="264" t="s">
        <v>172</v>
      </c>
      <c r="G144" s="262"/>
      <c r="H144" s="265">
        <v>19.295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1" t="s">
        <v>167</v>
      </c>
      <c r="AU144" s="271" t="s">
        <v>83</v>
      </c>
      <c r="AV144" s="15" t="s">
        <v>131</v>
      </c>
      <c r="AW144" s="15" t="s">
        <v>30</v>
      </c>
      <c r="AX144" s="15" t="s">
        <v>81</v>
      </c>
      <c r="AY144" s="271" t="s">
        <v>124</v>
      </c>
    </row>
    <row r="145" spans="1:65" s="2" customFormat="1" ht="37.8" customHeight="1">
      <c r="A145" s="39"/>
      <c r="B145" s="40"/>
      <c r="C145" s="220" t="s">
        <v>131</v>
      </c>
      <c r="D145" s="220" t="s">
        <v>127</v>
      </c>
      <c r="E145" s="221" t="s">
        <v>182</v>
      </c>
      <c r="F145" s="222" t="s">
        <v>183</v>
      </c>
      <c r="G145" s="223" t="s">
        <v>166</v>
      </c>
      <c r="H145" s="224">
        <v>145.036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131</v>
      </c>
      <c r="AT145" s="232" t="s">
        <v>127</v>
      </c>
      <c r="AU145" s="232" t="s">
        <v>83</v>
      </c>
      <c r="AY145" s="18" t="s">
        <v>124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81</v>
      </c>
      <c r="BK145" s="233">
        <f>ROUND(I145*H145,2)</f>
        <v>0</v>
      </c>
      <c r="BL145" s="18" t="s">
        <v>131</v>
      </c>
      <c r="BM145" s="232" t="s">
        <v>144</v>
      </c>
    </row>
    <row r="146" spans="1:51" s="14" customFormat="1" ht="12">
      <c r="A146" s="14"/>
      <c r="B146" s="250"/>
      <c r="C146" s="251"/>
      <c r="D146" s="241" t="s">
        <v>167</v>
      </c>
      <c r="E146" s="252" t="s">
        <v>1</v>
      </c>
      <c r="F146" s="253" t="s">
        <v>184</v>
      </c>
      <c r="G146" s="251"/>
      <c r="H146" s="254">
        <v>55.388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167</v>
      </c>
      <c r="AU146" s="260" t="s">
        <v>83</v>
      </c>
      <c r="AV146" s="14" t="s">
        <v>83</v>
      </c>
      <c r="AW146" s="14" t="s">
        <v>30</v>
      </c>
      <c r="AX146" s="14" t="s">
        <v>73</v>
      </c>
      <c r="AY146" s="260" t="s">
        <v>124</v>
      </c>
    </row>
    <row r="147" spans="1:51" s="14" customFormat="1" ht="12">
      <c r="A147" s="14"/>
      <c r="B147" s="250"/>
      <c r="C147" s="251"/>
      <c r="D147" s="241" t="s">
        <v>167</v>
      </c>
      <c r="E147" s="252" t="s">
        <v>1</v>
      </c>
      <c r="F147" s="253" t="s">
        <v>185</v>
      </c>
      <c r="G147" s="251"/>
      <c r="H147" s="254">
        <v>89.648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167</v>
      </c>
      <c r="AU147" s="260" t="s">
        <v>83</v>
      </c>
      <c r="AV147" s="14" t="s">
        <v>83</v>
      </c>
      <c r="AW147" s="14" t="s">
        <v>30</v>
      </c>
      <c r="AX147" s="14" t="s">
        <v>73</v>
      </c>
      <c r="AY147" s="260" t="s">
        <v>124</v>
      </c>
    </row>
    <row r="148" spans="1:51" s="15" customFormat="1" ht="12">
      <c r="A148" s="15"/>
      <c r="B148" s="261"/>
      <c r="C148" s="262"/>
      <c r="D148" s="241" t="s">
        <v>167</v>
      </c>
      <c r="E148" s="263" t="s">
        <v>1</v>
      </c>
      <c r="F148" s="264" t="s">
        <v>172</v>
      </c>
      <c r="G148" s="262"/>
      <c r="H148" s="265">
        <v>145.036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1" t="s">
        <v>167</v>
      </c>
      <c r="AU148" s="271" t="s">
        <v>83</v>
      </c>
      <c r="AV148" s="15" t="s">
        <v>131</v>
      </c>
      <c r="AW148" s="15" t="s">
        <v>30</v>
      </c>
      <c r="AX148" s="15" t="s">
        <v>81</v>
      </c>
      <c r="AY148" s="271" t="s">
        <v>124</v>
      </c>
    </row>
    <row r="149" spans="1:65" s="2" customFormat="1" ht="44.25" customHeight="1">
      <c r="A149" s="39"/>
      <c r="B149" s="40"/>
      <c r="C149" s="220" t="s">
        <v>123</v>
      </c>
      <c r="D149" s="220" t="s">
        <v>127</v>
      </c>
      <c r="E149" s="221" t="s">
        <v>186</v>
      </c>
      <c r="F149" s="222" t="s">
        <v>187</v>
      </c>
      <c r="G149" s="223" t="s">
        <v>166</v>
      </c>
      <c r="H149" s="224">
        <v>145.036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131</v>
      </c>
      <c r="AT149" s="232" t="s">
        <v>127</v>
      </c>
      <c r="AU149" s="232" t="s">
        <v>83</v>
      </c>
      <c r="AY149" s="18" t="s">
        <v>124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81</v>
      </c>
      <c r="BK149" s="233">
        <f>ROUND(I149*H149,2)</f>
        <v>0</v>
      </c>
      <c r="BL149" s="18" t="s">
        <v>131</v>
      </c>
      <c r="BM149" s="232" t="s">
        <v>147</v>
      </c>
    </row>
    <row r="150" spans="1:51" s="14" customFormat="1" ht="12">
      <c r="A150" s="14"/>
      <c r="B150" s="250"/>
      <c r="C150" s="251"/>
      <c r="D150" s="241" t="s">
        <v>167</v>
      </c>
      <c r="E150" s="252" t="s">
        <v>1</v>
      </c>
      <c r="F150" s="253" t="s">
        <v>184</v>
      </c>
      <c r="G150" s="251"/>
      <c r="H150" s="254">
        <v>55.388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167</v>
      </c>
      <c r="AU150" s="260" t="s">
        <v>83</v>
      </c>
      <c r="AV150" s="14" t="s">
        <v>83</v>
      </c>
      <c r="AW150" s="14" t="s">
        <v>30</v>
      </c>
      <c r="AX150" s="14" t="s">
        <v>73</v>
      </c>
      <c r="AY150" s="260" t="s">
        <v>124</v>
      </c>
    </row>
    <row r="151" spans="1:51" s="14" customFormat="1" ht="12">
      <c r="A151" s="14"/>
      <c r="B151" s="250"/>
      <c r="C151" s="251"/>
      <c r="D151" s="241" t="s">
        <v>167</v>
      </c>
      <c r="E151" s="252" t="s">
        <v>1</v>
      </c>
      <c r="F151" s="253" t="s">
        <v>185</v>
      </c>
      <c r="G151" s="251"/>
      <c r="H151" s="254">
        <v>89.648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167</v>
      </c>
      <c r="AU151" s="260" t="s">
        <v>83</v>
      </c>
      <c r="AV151" s="14" t="s">
        <v>83</v>
      </c>
      <c r="AW151" s="14" t="s">
        <v>30</v>
      </c>
      <c r="AX151" s="14" t="s">
        <v>73</v>
      </c>
      <c r="AY151" s="260" t="s">
        <v>124</v>
      </c>
    </row>
    <row r="152" spans="1:51" s="15" customFormat="1" ht="12">
      <c r="A152" s="15"/>
      <c r="B152" s="261"/>
      <c r="C152" s="262"/>
      <c r="D152" s="241" t="s">
        <v>167</v>
      </c>
      <c r="E152" s="263" t="s">
        <v>1</v>
      </c>
      <c r="F152" s="264" t="s">
        <v>172</v>
      </c>
      <c r="G152" s="262"/>
      <c r="H152" s="265">
        <v>145.036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1" t="s">
        <v>167</v>
      </c>
      <c r="AU152" s="271" t="s">
        <v>83</v>
      </c>
      <c r="AV152" s="15" t="s">
        <v>131</v>
      </c>
      <c r="AW152" s="15" t="s">
        <v>30</v>
      </c>
      <c r="AX152" s="15" t="s">
        <v>81</v>
      </c>
      <c r="AY152" s="271" t="s">
        <v>124</v>
      </c>
    </row>
    <row r="153" spans="1:65" s="2" customFormat="1" ht="62.7" customHeight="1">
      <c r="A153" s="39"/>
      <c r="B153" s="40"/>
      <c r="C153" s="220" t="s">
        <v>139</v>
      </c>
      <c r="D153" s="220" t="s">
        <v>127</v>
      </c>
      <c r="E153" s="221" t="s">
        <v>188</v>
      </c>
      <c r="F153" s="222" t="s">
        <v>189</v>
      </c>
      <c r="G153" s="223" t="s">
        <v>175</v>
      </c>
      <c r="H153" s="224">
        <v>59.198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131</v>
      </c>
      <c r="AT153" s="232" t="s">
        <v>127</v>
      </c>
      <c r="AU153" s="232" t="s">
        <v>83</v>
      </c>
      <c r="AY153" s="18" t="s">
        <v>124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81</v>
      </c>
      <c r="BK153" s="233">
        <f>ROUND(I153*H153,2)</f>
        <v>0</v>
      </c>
      <c r="BL153" s="18" t="s">
        <v>131</v>
      </c>
      <c r="BM153" s="232" t="s">
        <v>190</v>
      </c>
    </row>
    <row r="154" spans="1:51" s="14" customFormat="1" ht="12">
      <c r="A154" s="14"/>
      <c r="B154" s="250"/>
      <c r="C154" s="251"/>
      <c r="D154" s="241" t="s">
        <v>167</v>
      </c>
      <c r="E154" s="252" t="s">
        <v>1</v>
      </c>
      <c r="F154" s="253" t="s">
        <v>191</v>
      </c>
      <c r="G154" s="251"/>
      <c r="H154" s="254">
        <v>192.946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167</v>
      </c>
      <c r="AU154" s="260" t="s">
        <v>83</v>
      </c>
      <c r="AV154" s="14" t="s">
        <v>83</v>
      </c>
      <c r="AW154" s="14" t="s">
        <v>30</v>
      </c>
      <c r="AX154" s="14" t="s">
        <v>73</v>
      </c>
      <c r="AY154" s="260" t="s">
        <v>124</v>
      </c>
    </row>
    <row r="155" spans="1:51" s="14" customFormat="1" ht="12">
      <c r="A155" s="14"/>
      <c r="B155" s="250"/>
      <c r="C155" s="251"/>
      <c r="D155" s="241" t="s">
        <v>167</v>
      </c>
      <c r="E155" s="252" t="s">
        <v>1</v>
      </c>
      <c r="F155" s="253" t="s">
        <v>192</v>
      </c>
      <c r="G155" s="251"/>
      <c r="H155" s="254">
        <v>-133.748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167</v>
      </c>
      <c r="AU155" s="260" t="s">
        <v>83</v>
      </c>
      <c r="AV155" s="14" t="s">
        <v>83</v>
      </c>
      <c r="AW155" s="14" t="s">
        <v>30</v>
      </c>
      <c r="AX155" s="14" t="s">
        <v>73</v>
      </c>
      <c r="AY155" s="260" t="s">
        <v>124</v>
      </c>
    </row>
    <row r="156" spans="1:51" s="15" customFormat="1" ht="12">
      <c r="A156" s="15"/>
      <c r="B156" s="261"/>
      <c r="C156" s="262"/>
      <c r="D156" s="241" t="s">
        <v>167</v>
      </c>
      <c r="E156" s="263" t="s">
        <v>1</v>
      </c>
      <c r="F156" s="264" t="s">
        <v>172</v>
      </c>
      <c r="G156" s="262"/>
      <c r="H156" s="265">
        <v>59.19800000000001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1" t="s">
        <v>167</v>
      </c>
      <c r="AU156" s="271" t="s">
        <v>83</v>
      </c>
      <c r="AV156" s="15" t="s">
        <v>131</v>
      </c>
      <c r="AW156" s="15" t="s">
        <v>30</v>
      </c>
      <c r="AX156" s="15" t="s">
        <v>81</v>
      </c>
      <c r="AY156" s="271" t="s">
        <v>124</v>
      </c>
    </row>
    <row r="157" spans="1:65" s="2" customFormat="1" ht="44.25" customHeight="1">
      <c r="A157" s="39"/>
      <c r="B157" s="40"/>
      <c r="C157" s="220" t="s">
        <v>193</v>
      </c>
      <c r="D157" s="220" t="s">
        <v>127</v>
      </c>
      <c r="E157" s="221" t="s">
        <v>194</v>
      </c>
      <c r="F157" s="222" t="s">
        <v>195</v>
      </c>
      <c r="G157" s="223" t="s">
        <v>175</v>
      </c>
      <c r="H157" s="224">
        <v>59.198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38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131</v>
      </c>
      <c r="AT157" s="232" t="s">
        <v>127</v>
      </c>
      <c r="AU157" s="232" t="s">
        <v>83</v>
      </c>
      <c r="AY157" s="18" t="s">
        <v>124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81</v>
      </c>
      <c r="BK157" s="233">
        <f>ROUND(I157*H157,2)</f>
        <v>0</v>
      </c>
      <c r="BL157" s="18" t="s">
        <v>131</v>
      </c>
      <c r="BM157" s="232" t="s">
        <v>196</v>
      </c>
    </row>
    <row r="158" spans="1:51" s="14" customFormat="1" ht="12">
      <c r="A158" s="14"/>
      <c r="B158" s="250"/>
      <c r="C158" s="251"/>
      <c r="D158" s="241" t="s">
        <v>167</v>
      </c>
      <c r="E158" s="252" t="s">
        <v>1</v>
      </c>
      <c r="F158" s="253" t="s">
        <v>191</v>
      </c>
      <c r="G158" s="251"/>
      <c r="H158" s="254">
        <v>192.946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167</v>
      </c>
      <c r="AU158" s="260" t="s">
        <v>83</v>
      </c>
      <c r="AV158" s="14" t="s">
        <v>83</v>
      </c>
      <c r="AW158" s="14" t="s">
        <v>30</v>
      </c>
      <c r="AX158" s="14" t="s">
        <v>73</v>
      </c>
      <c r="AY158" s="260" t="s">
        <v>124</v>
      </c>
    </row>
    <row r="159" spans="1:51" s="14" customFormat="1" ht="12">
      <c r="A159" s="14"/>
      <c r="B159" s="250"/>
      <c r="C159" s="251"/>
      <c r="D159" s="241" t="s">
        <v>167</v>
      </c>
      <c r="E159" s="252" t="s">
        <v>1</v>
      </c>
      <c r="F159" s="253" t="s">
        <v>192</v>
      </c>
      <c r="G159" s="251"/>
      <c r="H159" s="254">
        <v>-133.748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167</v>
      </c>
      <c r="AU159" s="260" t="s">
        <v>83</v>
      </c>
      <c r="AV159" s="14" t="s">
        <v>83</v>
      </c>
      <c r="AW159" s="14" t="s">
        <v>30</v>
      </c>
      <c r="AX159" s="14" t="s">
        <v>73</v>
      </c>
      <c r="AY159" s="260" t="s">
        <v>124</v>
      </c>
    </row>
    <row r="160" spans="1:51" s="15" customFormat="1" ht="12">
      <c r="A160" s="15"/>
      <c r="B160" s="261"/>
      <c r="C160" s="262"/>
      <c r="D160" s="241" t="s">
        <v>167</v>
      </c>
      <c r="E160" s="263" t="s">
        <v>1</v>
      </c>
      <c r="F160" s="264" t="s">
        <v>172</v>
      </c>
      <c r="G160" s="262"/>
      <c r="H160" s="265">
        <v>59.19800000000001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1" t="s">
        <v>167</v>
      </c>
      <c r="AU160" s="271" t="s">
        <v>83</v>
      </c>
      <c r="AV160" s="15" t="s">
        <v>131</v>
      </c>
      <c r="AW160" s="15" t="s">
        <v>30</v>
      </c>
      <c r="AX160" s="15" t="s">
        <v>81</v>
      </c>
      <c r="AY160" s="271" t="s">
        <v>124</v>
      </c>
    </row>
    <row r="161" spans="1:65" s="2" customFormat="1" ht="44.25" customHeight="1">
      <c r="A161" s="39"/>
      <c r="B161" s="40"/>
      <c r="C161" s="220" t="s">
        <v>144</v>
      </c>
      <c r="D161" s="220" t="s">
        <v>127</v>
      </c>
      <c r="E161" s="221" t="s">
        <v>197</v>
      </c>
      <c r="F161" s="222" t="s">
        <v>198</v>
      </c>
      <c r="G161" s="223" t="s">
        <v>199</v>
      </c>
      <c r="H161" s="224">
        <v>106.556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131</v>
      </c>
      <c r="AT161" s="232" t="s">
        <v>127</v>
      </c>
      <c r="AU161" s="232" t="s">
        <v>83</v>
      </c>
      <c r="AY161" s="18" t="s">
        <v>124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81</v>
      </c>
      <c r="BK161" s="233">
        <f>ROUND(I161*H161,2)</f>
        <v>0</v>
      </c>
      <c r="BL161" s="18" t="s">
        <v>131</v>
      </c>
      <c r="BM161" s="232" t="s">
        <v>200</v>
      </c>
    </row>
    <row r="162" spans="1:51" s="14" customFormat="1" ht="12">
      <c r="A162" s="14"/>
      <c r="B162" s="250"/>
      <c r="C162" s="251"/>
      <c r="D162" s="241" t="s">
        <v>167</v>
      </c>
      <c r="E162" s="252" t="s">
        <v>1</v>
      </c>
      <c r="F162" s="253" t="s">
        <v>191</v>
      </c>
      <c r="G162" s="251"/>
      <c r="H162" s="254">
        <v>192.946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167</v>
      </c>
      <c r="AU162" s="260" t="s">
        <v>83</v>
      </c>
      <c r="AV162" s="14" t="s">
        <v>83</v>
      </c>
      <c r="AW162" s="14" t="s">
        <v>30</v>
      </c>
      <c r="AX162" s="14" t="s">
        <v>73</v>
      </c>
      <c r="AY162" s="260" t="s">
        <v>124</v>
      </c>
    </row>
    <row r="163" spans="1:51" s="14" customFormat="1" ht="12">
      <c r="A163" s="14"/>
      <c r="B163" s="250"/>
      <c r="C163" s="251"/>
      <c r="D163" s="241" t="s">
        <v>167</v>
      </c>
      <c r="E163" s="252" t="s">
        <v>1</v>
      </c>
      <c r="F163" s="253" t="s">
        <v>192</v>
      </c>
      <c r="G163" s="251"/>
      <c r="H163" s="254">
        <v>-133.748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167</v>
      </c>
      <c r="AU163" s="260" t="s">
        <v>83</v>
      </c>
      <c r="AV163" s="14" t="s">
        <v>83</v>
      </c>
      <c r="AW163" s="14" t="s">
        <v>30</v>
      </c>
      <c r="AX163" s="14" t="s">
        <v>73</v>
      </c>
      <c r="AY163" s="260" t="s">
        <v>124</v>
      </c>
    </row>
    <row r="164" spans="1:51" s="15" customFormat="1" ht="12">
      <c r="A164" s="15"/>
      <c r="B164" s="261"/>
      <c r="C164" s="262"/>
      <c r="D164" s="241" t="s">
        <v>167</v>
      </c>
      <c r="E164" s="263" t="s">
        <v>1</v>
      </c>
      <c r="F164" s="264" t="s">
        <v>172</v>
      </c>
      <c r="G164" s="262"/>
      <c r="H164" s="265">
        <v>59.19800000000001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1" t="s">
        <v>167</v>
      </c>
      <c r="AU164" s="271" t="s">
        <v>83</v>
      </c>
      <c r="AV164" s="15" t="s">
        <v>131</v>
      </c>
      <c r="AW164" s="15" t="s">
        <v>30</v>
      </c>
      <c r="AX164" s="15" t="s">
        <v>73</v>
      </c>
      <c r="AY164" s="271" t="s">
        <v>124</v>
      </c>
    </row>
    <row r="165" spans="1:51" s="14" customFormat="1" ht="12">
      <c r="A165" s="14"/>
      <c r="B165" s="250"/>
      <c r="C165" s="251"/>
      <c r="D165" s="241" t="s">
        <v>167</v>
      </c>
      <c r="E165" s="252" t="s">
        <v>1</v>
      </c>
      <c r="F165" s="253" t="s">
        <v>201</v>
      </c>
      <c r="G165" s="251"/>
      <c r="H165" s="254">
        <v>106.556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167</v>
      </c>
      <c r="AU165" s="260" t="s">
        <v>83</v>
      </c>
      <c r="AV165" s="14" t="s">
        <v>83</v>
      </c>
      <c r="AW165" s="14" t="s">
        <v>30</v>
      </c>
      <c r="AX165" s="14" t="s">
        <v>73</v>
      </c>
      <c r="AY165" s="260" t="s">
        <v>124</v>
      </c>
    </row>
    <row r="166" spans="1:51" s="15" customFormat="1" ht="12">
      <c r="A166" s="15"/>
      <c r="B166" s="261"/>
      <c r="C166" s="262"/>
      <c r="D166" s="241" t="s">
        <v>167</v>
      </c>
      <c r="E166" s="263" t="s">
        <v>1</v>
      </c>
      <c r="F166" s="264" t="s">
        <v>172</v>
      </c>
      <c r="G166" s="262"/>
      <c r="H166" s="265">
        <v>106.556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1" t="s">
        <v>167</v>
      </c>
      <c r="AU166" s="271" t="s">
        <v>83</v>
      </c>
      <c r="AV166" s="15" t="s">
        <v>131</v>
      </c>
      <c r="AW166" s="15" t="s">
        <v>30</v>
      </c>
      <c r="AX166" s="15" t="s">
        <v>81</v>
      </c>
      <c r="AY166" s="271" t="s">
        <v>124</v>
      </c>
    </row>
    <row r="167" spans="1:65" s="2" customFormat="1" ht="44.25" customHeight="1">
      <c r="A167" s="39"/>
      <c r="B167" s="40"/>
      <c r="C167" s="220" t="s">
        <v>202</v>
      </c>
      <c r="D167" s="220" t="s">
        <v>127</v>
      </c>
      <c r="E167" s="221" t="s">
        <v>203</v>
      </c>
      <c r="F167" s="222" t="s">
        <v>204</v>
      </c>
      <c r="G167" s="223" t="s">
        <v>175</v>
      </c>
      <c r="H167" s="224">
        <v>133.748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131</v>
      </c>
      <c r="AT167" s="232" t="s">
        <v>127</v>
      </c>
      <c r="AU167" s="232" t="s">
        <v>83</v>
      </c>
      <c r="AY167" s="18" t="s">
        <v>124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81</v>
      </c>
      <c r="BK167" s="233">
        <f>ROUND(I167*H167,2)</f>
        <v>0</v>
      </c>
      <c r="BL167" s="18" t="s">
        <v>131</v>
      </c>
      <c r="BM167" s="232" t="s">
        <v>205</v>
      </c>
    </row>
    <row r="168" spans="1:51" s="14" customFormat="1" ht="12">
      <c r="A168" s="14"/>
      <c r="B168" s="250"/>
      <c r="C168" s="251"/>
      <c r="D168" s="241" t="s">
        <v>167</v>
      </c>
      <c r="E168" s="252" t="s">
        <v>1</v>
      </c>
      <c r="F168" s="253" t="s">
        <v>191</v>
      </c>
      <c r="G168" s="251"/>
      <c r="H168" s="254">
        <v>192.946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167</v>
      </c>
      <c r="AU168" s="260" t="s">
        <v>83</v>
      </c>
      <c r="AV168" s="14" t="s">
        <v>83</v>
      </c>
      <c r="AW168" s="14" t="s">
        <v>30</v>
      </c>
      <c r="AX168" s="14" t="s">
        <v>73</v>
      </c>
      <c r="AY168" s="260" t="s">
        <v>124</v>
      </c>
    </row>
    <row r="169" spans="1:51" s="14" customFormat="1" ht="12">
      <c r="A169" s="14"/>
      <c r="B169" s="250"/>
      <c r="C169" s="251"/>
      <c r="D169" s="241" t="s">
        <v>167</v>
      </c>
      <c r="E169" s="252" t="s">
        <v>1</v>
      </c>
      <c r="F169" s="253" t="s">
        <v>206</v>
      </c>
      <c r="G169" s="251"/>
      <c r="H169" s="254">
        <v>-59.198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0" t="s">
        <v>167</v>
      </c>
      <c r="AU169" s="260" t="s">
        <v>83</v>
      </c>
      <c r="AV169" s="14" t="s">
        <v>83</v>
      </c>
      <c r="AW169" s="14" t="s">
        <v>30</v>
      </c>
      <c r="AX169" s="14" t="s">
        <v>73</v>
      </c>
      <c r="AY169" s="260" t="s">
        <v>124</v>
      </c>
    </row>
    <row r="170" spans="1:51" s="15" customFormat="1" ht="12">
      <c r="A170" s="15"/>
      <c r="B170" s="261"/>
      <c r="C170" s="262"/>
      <c r="D170" s="241" t="s">
        <v>167</v>
      </c>
      <c r="E170" s="263" t="s">
        <v>1</v>
      </c>
      <c r="F170" s="264" t="s">
        <v>172</v>
      </c>
      <c r="G170" s="262"/>
      <c r="H170" s="265">
        <v>133.748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1" t="s">
        <v>167</v>
      </c>
      <c r="AU170" s="271" t="s">
        <v>83</v>
      </c>
      <c r="AV170" s="15" t="s">
        <v>131</v>
      </c>
      <c r="AW170" s="15" t="s">
        <v>30</v>
      </c>
      <c r="AX170" s="15" t="s">
        <v>81</v>
      </c>
      <c r="AY170" s="271" t="s">
        <v>124</v>
      </c>
    </row>
    <row r="171" spans="1:65" s="2" customFormat="1" ht="66.75" customHeight="1">
      <c r="A171" s="39"/>
      <c r="B171" s="40"/>
      <c r="C171" s="220" t="s">
        <v>147</v>
      </c>
      <c r="D171" s="220" t="s">
        <v>127</v>
      </c>
      <c r="E171" s="221" t="s">
        <v>207</v>
      </c>
      <c r="F171" s="222" t="s">
        <v>208</v>
      </c>
      <c r="G171" s="223" t="s">
        <v>175</v>
      </c>
      <c r="H171" s="224">
        <v>59.198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131</v>
      </c>
      <c r="AT171" s="232" t="s">
        <v>127</v>
      </c>
      <c r="AU171" s="232" t="s">
        <v>83</v>
      </c>
      <c r="AY171" s="18" t="s">
        <v>124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81</v>
      </c>
      <c r="BK171" s="233">
        <f>ROUND(I171*H171,2)</f>
        <v>0</v>
      </c>
      <c r="BL171" s="18" t="s">
        <v>131</v>
      </c>
      <c r="BM171" s="232" t="s">
        <v>209</v>
      </c>
    </row>
    <row r="172" spans="1:51" s="13" customFormat="1" ht="12">
      <c r="A172" s="13"/>
      <c r="B172" s="239"/>
      <c r="C172" s="240"/>
      <c r="D172" s="241" t="s">
        <v>167</v>
      </c>
      <c r="E172" s="242" t="s">
        <v>1</v>
      </c>
      <c r="F172" s="243" t="s">
        <v>210</v>
      </c>
      <c r="G172" s="240"/>
      <c r="H172" s="242" t="s">
        <v>1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167</v>
      </c>
      <c r="AU172" s="249" t="s">
        <v>83</v>
      </c>
      <c r="AV172" s="13" t="s">
        <v>81</v>
      </c>
      <c r="AW172" s="13" t="s">
        <v>30</v>
      </c>
      <c r="AX172" s="13" t="s">
        <v>73</v>
      </c>
      <c r="AY172" s="249" t="s">
        <v>124</v>
      </c>
    </row>
    <row r="173" spans="1:51" s="13" customFormat="1" ht="12">
      <c r="A173" s="13"/>
      <c r="B173" s="239"/>
      <c r="C173" s="240"/>
      <c r="D173" s="241" t="s">
        <v>167</v>
      </c>
      <c r="E173" s="242" t="s">
        <v>1</v>
      </c>
      <c r="F173" s="243" t="s">
        <v>211</v>
      </c>
      <c r="G173" s="240"/>
      <c r="H173" s="242" t="s">
        <v>1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167</v>
      </c>
      <c r="AU173" s="249" t="s">
        <v>83</v>
      </c>
      <c r="AV173" s="13" t="s">
        <v>81</v>
      </c>
      <c r="AW173" s="13" t="s">
        <v>30</v>
      </c>
      <c r="AX173" s="13" t="s">
        <v>73</v>
      </c>
      <c r="AY173" s="249" t="s">
        <v>124</v>
      </c>
    </row>
    <row r="174" spans="1:51" s="14" customFormat="1" ht="12">
      <c r="A174" s="14"/>
      <c r="B174" s="250"/>
      <c r="C174" s="251"/>
      <c r="D174" s="241" t="s">
        <v>167</v>
      </c>
      <c r="E174" s="252" t="s">
        <v>1</v>
      </c>
      <c r="F174" s="253" t="s">
        <v>212</v>
      </c>
      <c r="G174" s="251"/>
      <c r="H174" s="254">
        <v>21.96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167</v>
      </c>
      <c r="AU174" s="260" t="s">
        <v>83</v>
      </c>
      <c r="AV174" s="14" t="s">
        <v>83</v>
      </c>
      <c r="AW174" s="14" t="s">
        <v>30</v>
      </c>
      <c r="AX174" s="14" t="s">
        <v>73</v>
      </c>
      <c r="AY174" s="260" t="s">
        <v>124</v>
      </c>
    </row>
    <row r="175" spans="1:51" s="14" customFormat="1" ht="12">
      <c r="A175" s="14"/>
      <c r="B175" s="250"/>
      <c r="C175" s="251"/>
      <c r="D175" s="241" t="s">
        <v>167</v>
      </c>
      <c r="E175" s="252" t="s">
        <v>1</v>
      </c>
      <c r="F175" s="253" t="s">
        <v>213</v>
      </c>
      <c r="G175" s="251"/>
      <c r="H175" s="254">
        <v>37.238</v>
      </c>
      <c r="I175" s="255"/>
      <c r="J175" s="251"/>
      <c r="K175" s="251"/>
      <c r="L175" s="256"/>
      <c r="M175" s="257"/>
      <c r="N175" s="258"/>
      <c r="O175" s="258"/>
      <c r="P175" s="258"/>
      <c r="Q175" s="258"/>
      <c r="R175" s="258"/>
      <c r="S175" s="258"/>
      <c r="T175" s="25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0" t="s">
        <v>167</v>
      </c>
      <c r="AU175" s="260" t="s">
        <v>83</v>
      </c>
      <c r="AV175" s="14" t="s">
        <v>83</v>
      </c>
      <c r="AW175" s="14" t="s">
        <v>30</v>
      </c>
      <c r="AX175" s="14" t="s">
        <v>73</v>
      </c>
      <c r="AY175" s="260" t="s">
        <v>124</v>
      </c>
    </row>
    <row r="176" spans="1:51" s="15" customFormat="1" ht="12">
      <c r="A176" s="15"/>
      <c r="B176" s="261"/>
      <c r="C176" s="262"/>
      <c r="D176" s="241" t="s">
        <v>167</v>
      </c>
      <c r="E176" s="263" t="s">
        <v>1</v>
      </c>
      <c r="F176" s="264" t="s">
        <v>172</v>
      </c>
      <c r="G176" s="262"/>
      <c r="H176" s="265">
        <v>59.198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1" t="s">
        <v>167</v>
      </c>
      <c r="AU176" s="271" t="s">
        <v>83</v>
      </c>
      <c r="AV176" s="15" t="s">
        <v>131</v>
      </c>
      <c r="AW176" s="15" t="s">
        <v>30</v>
      </c>
      <c r="AX176" s="15" t="s">
        <v>81</v>
      </c>
      <c r="AY176" s="271" t="s">
        <v>124</v>
      </c>
    </row>
    <row r="177" spans="1:65" s="2" customFormat="1" ht="16.5" customHeight="1">
      <c r="A177" s="39"/>
      <c r="B177" s="40"/>
      <c r="C177" s="272" t="s">
        <v>214</v>
      </c>
      <c r="D177" s="272" t="s">
        <v>215</v>
      </c>
      <c r="E177" s="273" t="s">
        <v>216</v>
      </c>
      <c r="F177" s="274" t="s">
        <v>217</v>
      </c>
      <c r="G177" s="275" t="s">
        <v>199</v>
      </c>
      <c r="H177" s="276">
        <v>118.396</v>
      </c>
      <c r="I177" s="277"/>
      <c r="J177" s="278">
        <f>ROUND(I177*H177,2)</f>
        <v>0</v>
      </c>
      <c r="K177" s="279"/>
      <c r="L177" s="280"/>
      <c r="M177" s="281" t="s">
        <v>1</v>
      </c>
      <c r="N177" s="282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144</v>
      </c>
      <c r="AT177" s="232" t="s">
        <v>215</v>
      </c>
      <c r="AU177" s="232" t="s">
        <v>83</v>
      </c>
      <c r="AY177" s="18" t="s">
        <v>124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81</v>
      </c>
      <c r="BK177" s="233">
        <f>ROUND(I177*H177,2)</f>
        <v>0</v>
      </c>
      <c r="BL177" s="18" t="s">
        <v>131</v>
      </c>
      <c r="BM177" s="232" t="s">
        <v>218</v>
      </c>
    </row>
    <row r="178" spans="1:51" s="14" customFormat="1" ht="12">
      <c r="A178" s="14"/>
      <c r="B178" s="250"/>
      <c r="C178" s="251"/>
      <c r="D178" s="241" t="s">
        <v>167</v>
      </c>
      <c r="E178" s="252" t="s">
        <v>1</v>
      </c>
      <c r="F178" s="253" t="s">
        <v>219</v>
      </c>
      <c r="G178" s="251"/>
      <c r="H178" s="254">
        <v>118.396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167</v>
      </c>
      <c r="AU178" s="260" t="s">
        <v>83</v>
      </c>
      <c r="AV178" s="14" t="s">
        <v>83</v>
      </c>
      <c r="AW178" s="14" t="s">
        <v>30</v>
      </c>
      <c r="AX178" s="14" t="s">
        <v>73</v>
      </c>
      <c r="AY178" s="260" t="s">
        <v>124</v>
      </c>
    </row>
    <row r="179" spans="1:51" s="15" customFormat="1" ht="12">
      <c r="A179" s="15"/>
      <c r="B179" s="261"/>
      <c r="C179" s="262"/>
      <c r="D179" s="241" t="s">
        <v>167</v>
      </c>
      <c r="E179" s="263" t="s">
        <v>1</v>
      </c>
      <c r="F179" s="264" t="s">
        <v>172</v>
      </c>
      <c r="G179" s="262"/>
      <c r="H179" s="265">
        <v>118.396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1" t="s">
        <v>167</v>
      </c>
      <c r="AU179" s="271" t="s">
        <v>83</v>
      </c>
      <c r="AV179" s="15" t="s">
        <v>131</v>
      </c>
      <c r="AW179" s="15" t="s">
        <v>30</v>
      </c>
      <c r="AX179" s="15" t="s">
        <v>81</v>
      </c>
      <c r="AY179" s="271" t="s">
        <v>124</v>
      </c>
    </row>
    <row r="180" spans="1:63" s="12" customFormat="1" ht="22.8" customHeight="1">
      <c r="A180" s="12"/>
      <c r="B180" s="204"/>
      <c r="C180" s="205"/>
      <c r="D180" s="206" t="s">
        <v>72</v>
      </c>
      <c r="E180" s="218" t="s">
        <v>123</v>
      </c>
      <c r="F180" s="218" t="s">
        <v>220</v>
      </c>
      <c r="G180" s="205"/>
      <c r="H180" s="205"/>
      <c r="I180" s="208"/>
      <c r="J180" s="219">
        <f>BK180</f>
        <v>0</v>
      </c>
      <c r="K180" s="205"/>
      <c r="L180" s="210"/>
      <c r="M180" s="211"/>
      <c r="N180" s="212"/>
      <c r="O180" s="212"/>
      <c r="P180" s="213">
        <f>SUM(P181:P191)</f>
        <v>0</v>
      </c>
      <c r="Q180" s="212"/>
      <c r="R180" s="213">
        <f>SUM(R181:R191)</f>
        <v>0</v>
      </c>
      <c r="S180" s="212"/>
      <c r="T180" s="214">
        <f>SUM(T181:T191)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5" t="s">
        <v>81</v>
      </c>
      <c r="AT180" s="216" t="s">
        <v>72</v>
      </c>
      <c r="AU180" s="216" t="s">
        <v>81</v>
      </c>
      <c r="AY180" s="215" t="s">
        <v>124</v>
      </c>
      <c r="BK180" s="217">
        <f>SUM(BK181:BK191)</f>
        <v>0</v>
      </c>
    </row>
    <row r="181" spans="1:65" s="2" customFormat="1" ht="24.15" customHeight="1">
      <c r="A181" s="39"/>
      <c r="B181" s="40"/>
      <c r="C181" s="220" t="s">
        <v>190</v>
      </c>
      <c r="D181" s="220" t="s">
        <v>127</v>
      </c>
      <c r="E181" s="221" t="s">
        <v>221</v>
      </c>
      <c r="F181" s="222" t="s">
        <v>222</v>
      </c>
      <c r="G181" s="223" t="s">
        <v>166</v>
      </c>
      <c r="H181" s="224">
        <v>39.04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131</v>
      </c>
      <c r="AT181" s="232" t="s">
        <v>127</v>
      </c>
      <c r="AU181" s="232" t="s">
        <v>83</v>
      </c>
      <c r="AY181" s="18" t="s">
        <v>124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81</v>
      </c>
      <c r="BK181" s="233">
        <f>ROUND(I181*H181,2)</f>
        <v>0</v>
      </c>
      <c r="BL181" s="18" t="s">
        <v>131</v>
      </c>
      <c r="BM181" s="232" t="s">
        <v>223</v>
      </c>
    </row>
    <row r="182" spans="1:51" s="13" customFormat="1" ht="12">
      <c r="A182" s="13"/>
      <c r="B182" s="239"/>
      <c r="C182" s="240"/>
      <c r="D182" s="241" t="s">
        <v>167</v>
      </c>
      <c r="E182" s="242" t="s">
        <v>1</v>
      </c>
      <c r="F182" s="243" t="s">
        <v>168</v>
      </c>
      <c r="G182" s="240"/>
      <c r="H182" s="242" t="s">
        <v>1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167</v>
      </c>
      <c r="AU182" s="249" t="s">
        <v>83</v>
      </c>
      <c r="AV182" s="13" t="s">
        <v>81</v>
      </c>
      <c r="AW182" s="13" t="s">
        <v>30</v>
      </c>
      <c r="AX182" s="13" t="s">
        <v>73</v>
      </c>
      <c r="AY182" s="249" t="s">
        <v>124</v>
      </c>
    </row>
    <row r="183" spans="1:51" s="14" customFormat="1" ht="12">
      <c r="A183" s="14"/>
      <c r="B183" s="250"/>
      <c r="C183" s="251"/>
      <c r="D183" s="241" t="s">
        <v>167</v>
      </c>
      <c r="E183" s="252" t="s">
        <v>1</v>
      </c>
      <c r="F183" s="253" t="s">
        <v>169</v>
      </c>
      <c r="G183" s="251"/>
      <c r="H183" s="254">
        <v>39.04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167</v>
      </c>
      <c r="AU183" s="260" t="s">
        <v>83</v>
      </c>
      <c r="AV183" s="14" t="s">
        <v>83</v>
      </c>
      <c r="AW183" s="14" t="s">
        <v>30</v>
      </c>
      <c r="AX183" s="14" t="s">
        <v>73</v>
      </c>
      <c r="AY183" s="260" t="s">
        <v>124</v>
      </c>
    </row>
    <row r="184" spans="1:51" s="15" customFormat="1" ht="12">
      <c r="A184" s="15"/>
      <c r="B184" s="261"/>
      <c r="C184" s="262"/>
      <c r="D184" s="241" t="s">
        <v>167</v>
      </c>
      <c r="E184" s="263" t="s">
        <v>1</v>
      </c>
      <c r="F184" s="264" t="s">
        <v>172</v>
      </c>
      <c r="G184" s="262"/>
      <c r="H184" s="265">
        <v>39.04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1" t="s">
        <v>167</v>
      </c>
      <c r="AU184" s="271" t="s">
        <v>83</v>
      </c>
      <c r="AV184" s="15" t="s">
        <v>131</v>
      </c>
      <c r="AW184" s="15" t="s">
        <v>30</v>
      </c>
      <c r="AX184" s="15" t="s">
        <v>81</v>
      </c>
      <c r="AY184" s="271" t="s">
        <v>124</v>
      </c>
    </row>
    <row r="185" spans="1:65" s="2" customFormat="1" ht="78" customHeight="1">
      <c r="A185" s="39"/>
      <c r="B185" s="40"/>
      <c r="C185" s="220" t="s">
        <v>224</v>
      </c>
      <c r="D185" s="220" t="s">
        <v>127</v>
      </c>
      <c r="E185" s="221" t="s">
        <v>225</v>
      </c>
      <c r="F185" s="222" t="s">
        <v>226</v>
      </c>
      <c r="G185" s="223" t="s">
        <v>166</v>
      </c>
      <c r="H185" s="224">
        <v>39.04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131</v>
      </c>
      <c r="AT185" s="232" t="s">
        <v>127</v>
      </c>
      <c r="AU185" s="232" t="s">
        <v>83</v>
      </c>
      <c r="AY185" s="18" t="s">
        <v>124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81</v>
      </c>
      <c r="BK185" s="233">
        <f>ROUND(I185*H185,2)</f>
        <v>0</v>
      </c>
      <c r="BL185" s="18" t="s">
        <v>131</v>
      </c>
      <c r="BM185" s="232" t="s">
        <v>227</v>
      </c>
    </row>
    <row r="186" spans="1:51" s="13" customFormat="1" ht="12">
      <c r="A186" s="13"/>
      <c r="B186" s="239"/>
      <c r="C186" s="240"/>
      <c r="D186" s="241" t="s">
        <v>167</v>
      </c>
      <c r="E186" s="242" t="s">
        <v>1</v>
      </c>
      <c r="F186" s="243" t="s">
        <v>168</v>
      </c>
      <c r="G186" s="240"/>
      <c r="H186" s="242" t="s">
        <v>1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167</v>
      </c>
      <c r="AU186" s="249" t="s">
        <v>83</v>
      </c>
      <c r="AV186" s="13" t="s">
        <v>81</v>
      </c>
      <c r="AW186" s="13" t="s">
        <v>30</v>
      </c>
      <c r="AX186" s="13" t="s">
        <v>73</v>
      </c>
      <c r="AY186" s="249" t="s">
        <v>124</v>
      </c>
    </row>
    <row r="187" spans="1:51" s="14" customFormat="1" ht="12">
      <c r="A187" s="14"/>
      <c r="B187" s="250"/>
      <c r="C187" s="251"/>
      <c r="D187" s="241" t="s">
        <v>167</v>
      </c>
      <c r="E187" s="252" t="s">
        <v>1</v>
      </c>
      <c r="F187" s="253" t="s">
        <v>169</v>
      </c>
      <c r="G187" s="251"/>
      <c r="H187" s="254">
        <v>39.04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167</v>
      </c>
      <c r="AU187" s="260" t="s">
        <v>83</v>
      </c>
      <c r="AV187" s="14" t="s">
        <v>83</v>
      </c>
      <c r="AW187" s="14" t="s">
        <v>30</v>
      </c>
      <c r="AX187" s="14" t="s">
        <v>73</v>
      </c>
      <c r="AY187" s="260" t="s">
        <v>124</v>
      </c>
    </row>
    <row r="188" spans="1:51" s="15" customFormat="1" ht="12">
      <c r="A188" s="15"/>
      <c r="B188" s="261"/>
      <c r="C188" s="262"/>
      <c r="D188" s="241" t="s">
        <v>167</v>
      </c>
      <c r="E188" s="263" t="s">
        <v>1</v>
      </c>
      <c r="F188" s="264" t="s">
        <v>172</v>
      </c>
      <c r="G188" s="262"/>
      <c r="H188" s="265">
        <v>39.04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1" t="s">
        <v>167</v>
      </c>
      <c r="AU188" s="271" t="s">
        <v>83</v>
      </c>
      <c r="AV188" s="15" t="s">
        <v>131</v>
      </c>
      <c r="AW188" s="15" t="s">
        <v>30</v>
      </c>
      <c r="AX188" s="15" t="s">
        <v>81</v>
      </c>
      <c r="AY188" s="271" t="s">
        <v>124</v>
      </c>
    </row>
    <row r="189" spans="1:65" s="2" customFormat="1" ht="16.5" customHeight="1">
      <c r="A189" s="39"/>
      <c r="B189" s="40"/>
      <c r="C189" s="272" t="s">
        <v>196</v>
      </c>
      <c r="D189" s="272" t="s">
        <v>215</v>
      </c>
      <c r="E189" s="273" t="s">
        <v>228</v>
      </c>
      <c r="F189" s="274" t="s">
        <v>229</v>
      </c>
      <c r="G189" s="275" t="s">
        <v>166</v>
      </c>
      <c r="H189" s="276">
        <v>7.808</v>
      </c>
      <c r="I189" s="277"/>
      <c r="J189" s="278">
        <f>ROUND(I189*H189,2)</f>
        <v>0</v>
      </c>
      <c r="K189" s="279"/>
      <c r="L189" s="280"/>
      <c r="M189" s="281" t="s">
        <v>1</v>
      </c>
      <c r="N189" s="282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144</v>
      </c>
      <c r="AT189" s="232" t="s">
        <v>215</v>
      </c>
      <c r="AU189" s="232" t="s">
        <v>83</v>
      </c>
      <c r="AY189" s="18" t="s">
        <v>124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81</v>
      </c>
      <c r="BK189" s="233">
        <f>ROUND(I189*H189,2)</f>
        <v>0</v>
      </c>
      <c r="BL189" s="18" t="s">
        <v>131</v>
      </c>
      <c r="BM189" s="232" t="s">
        <v>230</v>
      </c>
    </row>
    <row r="190" spans="1:51" s="14" customFormat="1" ht="12">
      <c r="A190" s="14"/>
      <c r="B190" s="250"/>
      <c r="C190" s="251"/>
      <c r="D190" s="241" t="s">
        <v>167</v>
      </c>
      <c r="E190" s="252" t="s">
        <v>1</v>
      </c>
      <c r="F190" s="253" t="s">
        <v>231</v>
      </c>
      <c r="G190" s="251"/>
      <c r="H190" s="254">
        <v>7.808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0" t="s">
        <v>167</v>
      </c>
      <c r="AU190" s="260" t="s">
        <v>83</v>
      </c>
      <c r="AV190" s="14" t="s">
        <v>83</v>
      </c>
      <c r="AW190" s="14" t="s">
        <v>30</v>
      </c>
      <c r="AX190" s="14" t="s">
        <v>73</v>
      </c>
      <c r="AY190" s="260" t="s">
        <v>124</v>
      </c>
    </row>
    <row r="191" spans="1:51" s="15" customFormat="1" ht="12">
      <c r="A191" s="15"/>
      <c r="B191" s="261"/>
      <c r="C191" s="262"/>
      <c r="D191" s="241" t="s">
        <v>167</v>
      </c>
      <c r="E191" s="263" t="s">
        <v>1</v>
      </c>
      <c r="F191" s="264" t="s">
        <v>172</v>
      </c>
      <c r="G191" s="262"/>
      <c r="H191" s="265">
        <v>7.808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1" t="s">
        <v>167</v>
      </c>
      <c r="AU191" s="271" t="s">
        <v>83</v>
      </c>
      <c r="AV191" s="15" t="s">
        <v>131</v>
      </c>
      <c r="AW191" s="15" t="s">
        <v>30</v>
      </c>
      <c r="AX191" s="15" t="s">
        <v>81</v>
      </c>
      <c r="AY191" s="271" t="s">
        <v>124</v>
      </c>
    </row>
    <row r="192" spans="1:63" s="12" customFormat="1" ht="22.8" customHeight="1">
      <c r="A192" s="12"/>
      <c r="B192" s="204"/>
      <c r="C192" s="205"/>
      <c r="D192" s="206" t="s">
        <v>72</v>
      </c>
      <c r="E192" s="218" t="s">
        <v>139</v>
      </c>
      <c r="F192" s="218" t="s">
        <v>232</v>
      </c>
      <c r="G192" s="205"/>
      <c r="H192" s="205"/>
      <c r="I192" s="208"/>
      <c r="J192" s="219">
        <f>BK192</f>
        <v>0</v>
      </c>
      <c r="K192" s="205"/>
      <c r="L192" s="210"/>
      <c r="M192" s="211"/>
      <c r="N192" s="212"/>
      <c r="O192" s="212"/>
      <c r="P192" s="213">
        <f>SUM(P193:P196)</f>
        <v>0</v>
      </c>
      <c r="Q192" s="212"/>
      <c r="R192" s="213">
        <f>SUM(R193:R196)</f>
        <v>0</v>
      </c>
      <c r="S192" s="212"/>
      <c r="T192" s="214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5" t="s">
        <v>81</v>
      </c>
      <c r="AT192" s="216" t="s">
        <v>72</v>
      </c>
      <c r="AU192" s="216" t="s">
        <v>81</v>
      </c>
      <c r="AY192" s="215" t="s">
        <v>124</v>
      </c>
      <c r="BK192" s="217">
        <f>SUM(BK193:BK196)</f>
        <v>0</v>
      </c>
    </row>
    <row r="193" spans="1:65" s="2" customFormat="1" ht="37.8" customHeight="1">
      <c r="A193" s="39"/>
      <c r="B193" s="40"/>
      <c r="C193" s="220" t="s">
        <v>8</v>
      </c>
      <c r="D193" s="220" t="s">
        <v>127</v>
      </c>
      <c r="E193" s="221" t="s">
        <v>233</v>
      </c>
      <c r="F193" s="222" t="s">
        <v>234</v>
      </c>
      <c r="G193" s="223" t="s">
        <v>166</v>
      </c>
      <c r="H193" s="224">
        <v>31.69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38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131</v>
      </c>
      <c r="AT193" s="232" t="s">
        <v>127</v>
      </c>
      <c r="AU193" s="232" t="s">
        <v>83</v>
      </c>
      <c r="AY193" s="18" t="s">
        <v>124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81</v>
      </c>
      <c r="BK193" s="233">
        <f>ROUND(I193*H193,2)</f>
        <v>0</v>
      </c>
      <c r="BL193" s="18" t="s">
        <v>131</v>
      </c>
      <c r="BM193" s="232" t="s">
        <v>235</v>
      </c>
    </row>
    <row r="194" spans="1:51" s="13" customFormat="1" ht="12">
      <c r="A194" s="13"/>
      <c r="B194" s="239"/>
      <c r="C194" s="240"/>
      <c r="D194" s="241" t="s">
        <v>167</v>
      </c>
      <c r="E194" s="242" t="s">
        <v>1</v>
      </c>
      <c r="F194" s="243" t="s">
        <v>170</v>
      </c>
      <c r="G194" s="240"/>
      <c r="H194" s="242" t="s">
        <v>1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167</v>
      </c>
      <c r="AU194" s="249" t="s">
        <v>83</v>
      </c>
      <c r="AV194" s="13" t="s">
        <v>81</v>
      </c>
      <c r="AW194" s="13" t="s">
        <v>30</v>
      </c>
      <c r="AX194" s="13" t="s">
        <v>73</v>
      </c>
      <c r="AY194" s="249" t="s">
        <v>124</v>
      </c>
    </row>
    <row r="195" spans="1:51" s="14" customFormat="1" ht="12">
      <c r="A195" s="14"/>
      <c r="B195" s="250"/>
      <c r="C195" s="251"/>
      <c r="D195" s="241" t="s">
        <v>167</v>
      </c>
      <c r="E195" s="252" t="s">
        <v>1</v>
      </c>
      <c r="F195" s="253" t="s">
        <v>171</v>
      </c>
      <c r="G195" s="251"/>
      <c r="H195" s="254">
        <v>31.69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0" t="s">
        <v>167</v>
      </c>
      <c r="AU195" s="260" t="s">
        <v>83</v>
      </c>
      <c r="AV195" s="14" t="s">
        <v>83</v>
      </c>
      <c r="AW195" s="14" t="s">
        <v>30</v>
      </c>
      <c r="AX195" s="14" t="s">
        <v>73</v>
      </c>
      <c r="AY195" s="260" t="s">
        <v>124</v>
      </c>
    </row>
    <row r="196" spans="1:51" s="15" customFormat="1" ht="12">
      <c r="A196" s="15"/>
      <c r="B196" s="261"/>
      <c r="C196" s="262"/>
      <c r="D196" s="241" t="s">
        <v>167</v>
      </c>
      <c r="E196" s="263" t="s">
        <v>1</v>
      </c>
      <c r="F196" s="264" t="s">
        <v>172</v>
      </c>
      <c r="G196" s="262"/>
      <c r="H196" s="265">
        <v>31.69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1" t="s">
        <v>167</v>
      </c>
      <c r="AU196" s="271" t="s">
        <v>83</v>
      </c>
      <c r="AV196" s="15" t="s">
        <v>131</v>
      </c>
      <c r="AW196" s="15" t="s">
        <v>30</v>
      </c>
      <c r="AX196" s="15" t="s">
        <v>81</v>
      </c>
      <c r="AY196" s="271" t="s">
        <v>124</v>
      </c>
    </row>
    <row r="197" spans="1:63" s="12" customFormat="1" ht="22.8" customHeight="1">
      <c r="A197" s="12"/>
      <c r="B197" s="204"/>
      <c r="C197" s="205"/>
      <c r="D197" s="206" t="s">
        <v>72</v>
      </c>
      <c r="E197" s="218" t="s">
        <v>144</v>
      </c>
      <c r="F197" s="218" t="s">
        <v>236</v>
      </c>
      <c r="G197" s="205"/>
      <c r="H197" s="205"/>
      <c r="I197" s="208"/>
      <c r="J197" s="219">
        <f>BK197</f>
        <v>0</v>
      </c>
      <c r="K197" s="205"/>
      <c r="L197" s="210"/>
      <c r="M197" s="211"/>
      <c r="N197" s="212"/>
      <c r="O197" s="212"/>
      <c r="P197" s="213">
        <f>SUM(P198:P207)</f>
        <v>0</v>
      </c>
      <c r="Q197" s="212"/>
      <c r="R197" s="213">
        <f>SUM(R198:R207)</f>
        <v>0</v>
      </c>
      <c r="S197" s="212"/>
      <c r="T197" s="214">
        <f>SUM(T198:T207)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5" t="s">
        <v>81</v>
      </c>
      <c r="AT197" s="216" t="s">
        <v>72</v>
      </c>
      <c r="AU197" s="216" t="s">
        <v>81</v>
      </c>
      <c r="AY197" s="215" t="s">
        <v>124</v>
      </c>
      <c r="BK197" s="217">
        <f>SUM(BK198:BK207)</f>
        <v>0</v>
      </c>
    </row>
    <row r="198" spans="1:65" s="2" customFormat="1" ht="44.25" customHeight="1">
      <c r="A198" s="39"/>
      <c r="B198" s="40"/>
      <c r="C198" s="220" t="s">
        <v>200</v>
      </c>
      <c r="D198" s="220" t="s">
        <v>127</v>
      </c>
      <c r="E198" s="221" t="s">
        <v>237</v>
      </c>
      <c r="F198" s="222" t="s">
        <v>238</v>
      </c>
      <c r="G198" s="223" t="s">
        <v>239</v>
      </c>
      <c r="H198" s="224">
        <v>18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38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131</v>
      </c>
      <c r="AT198" s="232" t="s">
        <v>127</v>
      </c>
      <c r="AU198" s="232" t="s">
        <v>83</v>
      </c>
      <c r="AY198" s="18" t="s">
        <v>124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81</v>
      </c>
      <c r="BK198" s="233">
        <f>ROUND(I198*H198,2)</f>
        <v>0</v>
      </c>
      <c r="BL198" s="18" t="s">
        <v>131</v>
      </c>
      <c r="BM198" s="232" t="s">
        <v>240</v>
      </c>
    </row>
    <row r="199" spans="1:51" s="13" customFormat="1" ht="12">
      <c r="A199" s="13"/>
      <c r="B199" s="239"/>
      <c r="C199" s="240"/>
      <c r="D199" s="241" t="s">
        <v>167</v>
      </c>
      <c r="E199" s="242" t="s">
        <v>1</v>
      </c>
      <c r="F199" s="243" t="s">
        <v>241</v>
      </c>
      <c r="G199" s="240"/>
      <c r="H199" s="242" t="s">
        <v>1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167</v>
      </c>
      <c r="AU199" s="249" t="s">
        <v>83</v>
      </c>
      <c r="AV199" s="13" t="s">
        <v>81</v>
      </c>
      <c r="AW199" s="13" t="s">
        <v>30</v>
      </c>
      <c r="AX199" s="13" t="s">
        <v>73</v>
      </c>
      <c r="AY199" s="249" t="s">
        <v>124</v>
      </c>
    </row>
    <row r="200" spans="1:51" s="14" customFormat="1" ht="12">
      <c r="A200" s="14"/>
      <c r="B200" s="250"/>
      <c r="C200" s="251"/>
      <c r="D200" s="241" t="s">
        <v>167</v>
      </c>
      <c r="E200" s="252" t="s">
        <v>1</v>
      </c>
      <c r="F200" s="253" t="s">
        <v>242</v>
      </c>
      <c r="G200" s="251"/>
      <c r="H200" s="254">
        <v>6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167</v>
      </c>
      <c r="AU200" s="260" t="s">
        <v>83</v>
      </c>
      <c r="AV200" s="14" t="s">
        <v>83</v>
      </c>
      <c r="AW200" s="14" t="s">
        <v>30</v>
      </c>
      <c r="AX200" s="14" t="s">
        <v>73</v>
      </c>
      <c r="AY200" s="260" t="s">
        <v>124</v>
      </c>
    </row>
    <row r="201" spans="1:51" s="13" customFormat="1" ht="12">
      <c r="A201" s="13"/>
      <c r="B201" s="239"/>
      <c r="C201" s="240"/>
      <c r="D201" s="241" t="s">
        <v>167</v>
      </c>
      <c r="E201" s="242" t="s">
        <v>1</v>
      </c>
      <c r="F201" s="243" t="s">
        <v>243</v>
      </c>
      <c r="G201" s="240"/>
      <c r="H201" s="242" t="s">
        <v>1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167</v>
      </c>
      <c r="AU201" s="249" t="s">
        <v>83</v>
      </c>
      <c r="AV201" s="13" t="s">
        <v>81</v>
      </c>
      <c r="AW201" s="13" t="s">
        <v>30</v>
      </c>
      <c r="AX201" s="13" t="s">
        <v>73</v>
      </c>
      <c r="AY201" s="249" t="s">
        <v>124</v>
      </c>
    </row>
    <row r="202" spans="1:51" s="14" customFormat="1" ht="12">
      <c r="A202" s="14"/>
      <c r="B202" s="250"/>
      <c r="C202" s="251"/>
      <c r="D202" s="241" t="s">
        <v>167</v>
      </c>
      <c r="E202" s="252" t="s">
        <v>1</v>
      </c>
      <c r="F202" s="253" t="s">
        <v>244</v>
      </c>
      <c r="G202" s="251"/>
      <c r="H202" s="254">
        <v>12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167</v>
      </c>
      <c r="AU202" s="260" t="s">
        <v>83</v>
      </c>
      <c r="AV202" s="14" t="s">
        <v>83</v>
      </c>
      <c r="AW202" s="14" t="s">
        <v>30</v>
      </c>
      <c r="AX202" s="14" t="s">
        <v>73</v>
      </c>
      <c r="AY202" s="260" t="s">
        <v>124</v>
      </c>
    </row>
    <row r="203" spans="1:51" s="15" customFormat="1" ht="12">
      <c r="A203" s="15"/>
      <c r="B203" s="261"/>
      <c r="C203" s="262"/>
      <c r="D203" s="241" t="s">
        <v>167</v>
      </c>
      <c r="E203" s="263" t="s">
        <v>1</v>
      </c>
      <c r="F203" s="264" t="s">
        <v>172</v>
      </c>
      <c r="G203" s="262"/>
      <c r="H203" s="265">
        <v>18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1" t="s">
        <v>167</v>
      </c>
      <c r="AU203" s="271" t="s">
        <v>83</v>
      </c>
      <c r="AV203" s="15" t="s">
        <v>131</v>
      </c>
      <c r="AW203" s="15" t="s">
        <v>30</v>
      </c>
      <c r="AX203" s="15" t="s">
        <v>81</v>
      </c>
      <c r="AY203" s="271" t="s">
        <v>124</v>
      </c>
    </row>
    <row r="204" spans="1:65" s="2" customFormat="1" ht="44.25" customHeight="1">
      <c r="A204" s="39"/>
      <c r="B204" s="40"/>
      <c r="C204" s="220" t="s">
        <v>245</v>
      </c>
      <c r="D204" s="220" t="s">
        <v>127</v>
      </c>
      <c r="E204" s="221" t="s">
        <v>246</v>
      </c>
      <c r="F204" s="222" t="s">
        <v>247</v>
      </c>
      <c r="G204" s="223" t="s">
        <v>248</v>
      </c>
      <c r="H204" s="224">
        <v>4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38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131</v>
      </c>
      <c r="AT204" s="232" t="s">
        <v>127</v>
      </c>
      <c r="AU204" s="232" t="s">
        <v>83</v>
      </c>
      <c r="AY204" s="18" t="s">
        <v>124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81</v>
      </c>
      <c r="BK204" s="233">
        <f>ROUND(I204*H204,2)</f>
        <v>0</v>
      </c>
      <c r="BL204" s="18" t="s">
        <v>131</v>
      </c>
      <c r="BM204" s="232" t="s">
        <v>249</v>
      </c>
    </row>
    <row r="205" spans="1:51" s="14" customFormat="1" ht="12">
      <c r="A205" s="14"/>
      <c r="B205" s="250"/>
      <c r="C205" s="251"/>
      <c r="D205" s="241" t="s">
        <v>167</v>
      </c>
      <c r="E205" s="252" t="s">
        <v>1</v>
      </c>
      <c r="F205" s="253" t="s">
        <v>250</v>
      </c>
      <c r="G205" s="251"/>
      <c r="H205" s="254">
        <v>4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0" t="s">
        <v>167</v>
      </c>
      <c r="AU205" s="260" t="s">
        <v>83</v>
      </c>
      <c r="AV205" s="14" t="s">
        <v>83</v>
      </c>
      <c r="AW205" s="14" t="s">
        <v>30</v>
      </c>
      <c r="AX205" s="14" t="s">
        <v>73</v>
      </c>
      <c r="AY205" s="260" t="s">
        <v>124</v>
      </c>
    </row>
    <row r="206" spans="1:51" s="15" customFormat="1" ht="12">
      <c r="A206" s="15"/>
      <c r="B206" s="261"/>
      <c r="C206" s="262"/>
      <c r="D206" s="241" t="s">
        <v>167</v>
      </c>
      <c r="E206" s="263" t="s">
        <v>1</v>
      </c>
      <c r="F206" s="264" t="s">
        <v>172</v>
      </c>
      <c r="G206" s="262"/>
      <c r="H206" s="265">
        <v>4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1" t="s">
        <v>167</v>
      </c>
      <c r="AU206" s="271" t="s">
        <v>83</v>
      </c>
      <c r="AV206" s="15" t="s">
        <v>131</v>
      </c>
      <c r="AW206" s="15" t="s">
        <v>30</v>
      </c>
      <c r="AX206" s="15" t="s">
        <v>81</v>
      </c>
      <c r="AY206" s="271" t="s">
        <v>124</v>
      </c>
    </row>
    <row r="207" spans="1:65" s="2" customFormat="1" ht="24.15" customHeight="1">
      <c r="A207" s="39"/>
      <c r="B207" s="40"/>
      <c r="C207" s="272" t="s">
        <v>205</v>
      </c>
      <c r="D207" s="272" t="s">
        <v>215</v>
      </c>
      <c r="E207" s="273" t="s">
        <v>251</v>
      </c>
      <c r="F207" s="274" t="s">
        <v>252</v>
      </c>
      <c r="G207" s="275" t="s">
        <v>248</v>
      </c>
      <c r="H207" s="276">
        <v>4</v>
      </c>
      <c r="I207" s="277"/>
      <c r="J207" s="278">
        <f>ROUND(I207*H207,2)</f>
        <v>0</v>
      </c>
      <c r="K207" s="279"/>
      <c r="L207" s="280"/>
      <c r="M207" s="281" t="s">
        <v>1</v>
      </c>
      <c r="N207" s="282" t="s">
        <v>38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144</v>
      </c>
      <c r="AT207" s="232" t="s">
        <v>215</v>
      </c>
      <c r="AU207" s="232" t="s">
        <v>83</v>
      </c>
      <c r="AY207" s="18" t="s">
        <v>124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81</v>
      </c>
      <c r="BK207" s="233">
        <f>ROUND(I207*H207,2)</f>
        <v>0</v>
      </c>
      <c r="BL207" s="18" t="s">
        <v>131</v>
      </c>
      <c r="BM207" s="232" t="s">
        <v>253</v>
      </c>
    </row>
    <row r="208" spans="1:63" s="12" customFormat="1" ht="22.8" customHeight="1">
      <c r="A208" s="12"/>
      <c r="B208" s="204"/>
      <c r="C208" s="205"/>
      <c r="D208" s="206" t="s">
        <v>72</v>
      </c>
      <c r="E208" s="218" t="s">
        <v>202</v>
      </c>
      <c r="F208" s="218" t="s">
        <v>254</v>
      </c>
      <c r="G208" s="205"/>
      <c r="H208" s="205"/>
      <c r="I208" s="208"/>
      <c r="J208" s="219">
        <f>BK208</f>
        <v>0</v>
      </c>
      <c r="K208" s="205"/>
      <c r="L208" s="210"/>
      <c r="M208" s="211"/>
      <c r="N208" s="212"/>
      <c r="O208" s="212"/>
      <c r="P208" s="213">
        <f>SUM(P209:P274)</f>
        <v>0</v>
      </c>
      <c r="Q208" s="212"/>
      <c r="R208" s="213">
        <f>SUM(R209:R274)</f>
        <v>0</v>
      </c>
      <c r="S208" s="212"/>
      <c r="T208" s="214">
        <f>SUM(T209:T274)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5" t="s">
        <v>81</v>
      </c>
      <c r="AT208" s="216" t="s">
        <v>72</v>
      </c>
      <c r="AU208" s="216" t="s">
        <v>81</v>
      </c>
      <c r="AY208" s="215" t="s">
        <v>124</v>
      </c>
      <c r="BK208" s="217">
        <f>SUM(BK209:BK274)</f>
        <v>0</v>
      </c>
    </row>
    <row r="209" spans="1:65" s="2" customFormat="1" ht="33" customHeight="1">
      <c r="A209" s="39"/>
      <c r="B209" s="40"/>
      <c r="C209" s="220" t="s">
        <v>255</v>
      </c>
      <c r="D209" s="220" t="s">
        <v>127</v>
      </c>
      <c r="E209" s="221" t="s">
        <v>256</v>
      </c>
      <c r="F209" s="222" t="s">
        <v>257</v>
      </c>
      <c r="G209" s="223" t="s">
        <v>166</v>
      </c>
      <c r="H209" s="224">
        <v>225.067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131</v>
      </c>
      <c r="AT209" s="232" t="s">
        <v>127</v>
      </c>
      <c r="AU209" s="232" t="s">
        <v>83</v>
      </c>
      <c r="AY209" s="18" t="s">
        <v>124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81</v>
      </c>
      <c r="BK209" s="233">
        <f>ROUND(I209*H209,2)</f>
        <v>0</v>
      </c>
      <c r="BL209" s="18" t="s">
        <v>131</v>
      </c>
      <c r="BM209" s="232" t="s">
        <v>258</v>
      </c>
    </row>
    <row r="210" spans="1:51" s="14" customFormat="1" ht="12">
      <c r="A210" s="14"/>
      <c r="B210" s="250"/>
      <c r="C210" s="251"/>
      <c r="D210" s="241" t="s">
        <v>167</v>
      </c>
      <c r="E210" s="252" t="s">
        <v>1</v>
      </c>
      <c r="F210" s="253" t="s">
        <v>259</v>
      </c>
      <c r="G210" s="251"/>
      <c r="H210" s="254">
        <v>53.352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167</v>
      </c>
      <c r="AU210" s="260" t="s">
        <v>83</v>
      </c>
      <c r="AV210" s="14" t="s">
        <v>83</v>
      </c>
      <c r="AW210" s="14" t="s">
        <v>30</v>
      </c>
      <c r="AX210" s="14" t="s">
        <v>73</v>
      </c>
      <c r="AY210" s="260" t="s">
        <v>124</v>
      </c>
    </row>
    <row r="211" spans="1:51" s="14" customFormat="1" ht="12">
      <c r="A211" s="14"/>
      <c r="B211" s="250"/>
      <c r="C211" s="251"/>
      <c r="D211" s="241" t="s">
        <v>167</v>
      </c>
      <c r="E211" s="252" t="s">
        <v>1</v>
      </c>
      <c r="F211" s="253" t="s">
        <v>260</v>
      </c>
      <c r="G211" s="251"/>
      <c r="H211" s="254">
        <v>69.575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0" t="s">
        <v>167</v>
      </c>
      <c r="AU211" s="260" t="s">
        <v>83</v>
      </c>
      <c r="AV211" s="14" t="s">
        <v>83</v>
      </c>
      <c r="AW211" s="14" t="s">
        <v>30</v>
      </c>
      <c r="AX211" s="14" t="s">
        <v>73</v>
      </c>
      <c r="AY211" s="260" t="s">
        <v>124</v>
      </c>
    </row>
    <row r="212" spans="1:51" s="14" customFormat="1" ht="12">
      <c r="A212" s="14"/>
      <c r="B212" s="250"/>
      <c r="C212" s="251"/>
      <c r="D212" s="241" t="s">
        <v>167</v>
      </c>
      <c r="E212" s="252" t="s">
        <v>1</v>
      </c>
      <c r="F212" s="253" t="s">
        <v>261</v>
      </c>
      <c r="G212" s="251"/>
      <c r="H212" s="254">
        <v>25.404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167</v>
      </c>
      <c r="AU212" s="260" t="s">
        <v>83</v>
      </c>
      <c r="AV212" s="14" t="s">
        <v>83</v>
      </c>
      <c r="AW212" s="14" t="s">
        <v>30</v>
      </c>
      <c r="AX212" s="14" t="s">
        <v>73</v>
      </c>
      <c r="AY212" s="260" t="s">
        <v>124</v>
      </c>
    </row>
    <row r="213" spans="1:51" s="14" customFormat="1" ht="12">
      <c r="A213" s="14"/>
      <c r="B213" s="250"/>
      <c r="C213" s="251"/>
      <c r="D213" s="241" t="s">
        <v>167</v>
      </c>
      <c r="E213" s="252" t="s">
        <v>1</v>
      </c>
      <c r="F213" s="253" t="s">
        <v>262</v>
      </c>
      <c r="G213" s="251"/>
      <c r="H213" s="254">
        <v>28.056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167</v>
      </c>
      <c r="AU213" s="260" t="s">
        <v>83</v>
      </c>
      <c r="AV213" s="14" t="s">
        <v>83</v>
      </c>
      <c r="AW213" s="14" t="s">
        <v>30</v>
      </c>
      <c r="AX213" s="14" t="s">
        <v>73</v>
      </c>
      <c r="AY213" s="260" t="s">
        <v>124</v>
      </c>
    </row>
    <row r="214" spans="1:51" s="14" customFormat="1" ht="12">
      <c r="A214" s="14"/>
      <c r="B214" s="250"/>
      <c r="C214" s="251"/>
      <c r="D214" s="241" t="s">
        <v>167</v>
      </c>
      <c r="E214" s="252" t="s">
        <v>1</v>
      </c>
      <c r="F214" s="253" t="s">
        <v>263</v>
      </c>
      <c r="G214" s="251"/>
      <c r="H214" s="254">
        <v>10.998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167</v>
      </c>
      <c r="AU214" s="260" t="s">
        <v>83</v>
      </c>
      <c r="AV214" s="14" t="s">
        <v>83</v>
      </c>
      <c r="AW214" s="14" t="s">
        <v>30</v>
      </c>
      <c r="AX214" s="14" t="s">
        <v>73</v>
      </c>
      <c r="AY214" s="260" t="s">
        <v>124</v>
      </c>
    </row>
    <row r="215" spans="1:51" s="14" customFormat="1" ht="12">
      <c r="A215" s="14"/>
      <c r="B215" s="250"/>
      <c r="C215" s="251"/>
      <c r="D215" s="241" t="s">
        <v>167</v>
      </c>
      <c r="E215" s="252" t="s">
        <v>1</v>
      </c>
      <c r="F215" s="253" t="s">
        <v>264</v>
      </c>
      <c r="G215" s="251"/>
      <c r="H215" s="254">
        <v>37.682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167</v>
      </c>
      <c r="AU215" s="260" t="s">
        <v>83</v>
      </c>
      <c r="AV215" s="14" t="s">
        <v>83</v>
      </c>
      <c r="AW215" s="14" t="s">
        <v>30</v>
      </c>
      <c r="AX215" s="14" t="s">
        <v>73</v>
      </c>
      <c r="AY215" s="260" t="s">
        <v>124</v>
      </c>
    </row>
    <row r="216" spans="1:51" s="15" customFormat="1" ht="12">
      <c r="A216" s="15"/>
      <c r="B216" s="261"/>
      <c r="C216" s="262"/>
      <c r="D216" s="241" t="s">
        <v>167</v>
      </c>
      <c r="E216" s="263" t="s">
        <v>1</v>
      </c>
      <c r="F216" s="264" t="s">
        <v>172</v>
      </c>
      <c r="G216" s="262"/>
      <c r="H216" s="265">
        <v>225.067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1" t="s">
        <v>167</v>
      </c>
      <c r="AU216" s="271" t="s">
        <v>83</v>
      </c>
      <c r="AV216" s="15" t="s">
        <v>131</v>
      </c>
      <c r="AW216" s="15" t="s">
        <v>30</v>
      </c>
      <c r="AX216" s="15" t="s">
        <v>81</v>
      </c>
      <c r="AY216" s="271" t="s">
        <v>124</v>
      </c>
    </row>
    <row r="217" spans="1:65" s="2" customFormat="1" ht="37.8" customHeight="1">
      <c r="A217" s="39"/>
      <c r="B217" s="40"/>
      <c r="C217" s="220" t="s">
        <v>209</v>
      </c>
      <c r="D217" s="220" t="s">
        <v>127</v>
      </c>
      <c r="E217" s="221" t="s">
        <v>265</v>
      </c>
      <c r="F217" s="222" t="s">
        <v>266</v>
      </c>
      <c r="G217" s="223" t="s">
        <v>166</v>
      </c>
      <c r="H217" s="224">
        <v>214.357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38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131</v>
      </c>
      <c r="AT217" s="232" t="s">
        <v>127</v>
      </c>
      <c r="AU217" s="232" t="s">
        <v>83</v>
      </c>
      <c r="AY217" s="18" t="s">
        <v>124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81</v>
      </c>
      <c r="BK217" s="233">
        <f>ROUND(I217*H217,2)</f>
        <v>0</v>
      </c>
      <c r="BL217" s="18" t="s">
        <v>131</v>
      </c>
      <c r="BM217" s="232" t="s">
        <v>267</v>
      </c>
    </row>
    <row r="218" spans="1:51" s="14" customFormat="1" ht="12">
      <c r="A218" s="14"/>
      <c r="B218" s="250"/>
      <c r="C218" s="251"/>
      <c r="D218" s="241" t="s">
        <v>167</v>
      </c>
      <c r="E218" s="252" t="s">
        <v>1</v>
      </c>
      <c r="F218" s="253" t="s">
        <v>268</v>
      </c>
      <c r="G218" s="251"/>
      <c r="H218" s="254">
        <v>111.274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0" t="s">
        <v>167</v>
      </c>
      <c r="AU218" s="260" t="s">
        <v>83</v>
      </c>
      <c r="AV218" s="14" t="s">
        <v>83</v>
      </c>
      <c r="AW218" s="14" t="s">
        <v>30</v>
      </c>
      <c r="AX218" s="14" t="s">
        <v>73</v>
      </c>
      <c r="AY218" s="260" t="s">
        <v>124</v>
      </c>
    </row>
    <row r="219" spans="1:51" s="14" customFormat="1" ht="12">
      <c r="A219" s="14"/>
      <c r="B219" s="250"/>
      <c r="C219" s="251"/>
      <c r="D219" s="241" t="s">
        <v>167</v>
      </c>
      <c r="E219" s="252" t="s">
        <v>1</v>
      </c>
      <c r="F219" s="253" t="s">
        <v>269</v>
      </c>
      <c r="G219" s="251"/>
      <c r="H219" s="254">
        <v>-3.6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167</v>
      </c>
      <c r="AU219" s="260" t="s">
        <v>83</v>
      </c>
      <c r="AV219" s="14" t="s">
        <v>83</v>
      </c>
      <c r="AW219" s="14" t="s">
        <v>30</v>
      </c>
      <c r="AX219" s="14" t="s">
        <v>73</v>
      </c>
      <c r="AY219" s="260" t="s">
        <v>124</v>
      </c>
    </row>
    <row r="220" spans="1:51" s="14" customFormat="1" ht="12">
      <c r="A220" s="14"/>
      <c r="B220" s="250"/>
      <c r="C220" s="251"/>
      <c r="D220" s="241" t="s">
        <v>167</v>
      </c>
      <c r="E220" s="252" t="s">
        <v>1</v>
      </c>
      <c r="F220" s="253" t="s">
        <v>270</v>
      </c>
      <c r="G220" s="251"/>
      <c r="H220" s="254">
        <v>4.14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0" t="s">
        <v>167</v>
      </c>
      <c r="AU220" s="260" t="s">
        <v>83</v>
      </c>
      <c r="AV220" s="14" t="s">
        <v>83</v>
      </c>
      <c r="AW220" s="14" t="s">
        <v>30</v>
      </c>
      <c r="AX220" s="14" t="s">
        <v>73</v>
      </c>
      <c r="AY220" s="260" t="s">
        <v>124</v>
      </c>
    </row>
    <row r="221" spans="1:51" s="14" customFormat="1" ht="12">
      <c r="A221" s="14"/>
      <c r="B221" s="250"/>
      <c r="C221" s="251"/>
      <c r="D221" s="241" t="s">
        <v>167</v>
      </c>
      <c r="E221" s="252" t="s">
        <v>1</v>
      </c>
      <c r="F221" s="253" t="s">
        <v>271</v>
      </c>
      <c r="G221" s="251"/>
      <c r="H221" s="254">
        <v>-0.395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167</v>
      </c>
      <c r="AU221" s="260" t="s">
        <v>83</v>
      </c>
      <c r="AV221" s="14" t="s">
        <v>83</v>
      </c>
      <c r="AW221" s="14" t="s">
        <v>30</v>
      </c>
      <c r="AX221" s="14" t="s">
        <v>73</v>
      </c>
      <c r="AY221" s="260" t="s">
        <v>124</v>
      </c>
    </row>
    <row r="222" spans="1:51" s="14" customFormat="1" ht="12">
      <c r="A222" s="14"/>
      <c r="B222" s="250"/>
      <c r="C222" s="251"/>
      <c r="D222" s="241" t="s">
        <v>167</v>
      </c>
      <c r="E222" s="252" t="s">
        <v>1</v>
      </c>
      <c r="F222" s="253" t="s">
        <v>272</v>
      </c>
      <c r="G222" s="251"/>
      <c r="H222" s="254">
        <v>1.836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0" t="s">
        <v>167</v>
      </c>
      <c r="AU222" s="260" t="s">
        <v>83</v>
      </c>
      <c r="AV222" s="14" t="s">
        <v>83</v>
      </c>
      <c r="AW222" s="14" t="s">
        <v>30</v>
      </c>
      <c r="AX222" s="14" t="s">
        <v>73</v>
      </c>
      <c r="AY222" s="260" t="s">
        <v>124</v>
      </c>
    </row>
    <row r="223" spans="1:51" s="14" customFormat="1" ht="12">
      <c r="A223" s="14"/>
      <c r="B223" s="250"/>
      <c r="C223" s="251"/>
      <c r="D223" s="241" t="s">
        <v>167</v>
      </c>
      <c r="E223" s="252" t="s">
        <v>1</v>
      </c>
      <c r="F223" s="253" t="s">
        <v>273</v>
      </c>
      <c r="G223" s="251"/>
      <c r="H223" s="254">
        <v>109.88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0" t="s">
        <v>167</v>
      </c>
      <c r="AU223" s="260" t="s">
        <v>83</v>
      </c>
      <c r="AV223" s="14" t="s">
        <v>83</v>
      </c>
      <c r="AW223" s="14" t="s">
        <v>30</v>
      </c>
      <c r="AX223" s="14" t="s">
        <v>73</v>
      </c>
      <c r="AY223" s="260" t="s">
        <v>124</v>
      </c>
    </row>
    <row r="224" spans="1:51" s="14" customFormat="1" ht="12">
      <c r="A224" s="14"/>
      <c r="B224" s="250"/>
      <c r="C224" s="251"/>
      <c r="D224" s="241" t="s">
        <v>167</v>
      </c>
      <c r="E224" s="252" t="s">
        <v>1</v>
      </c>
      <c r="F224" s="253" t="s">
        <v>274</v>
      </c>
      <c r="G224" s="251"/>
      <c r="H224" s="254">
        <v>-0.48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0" t="s">
        <v>167</v>
      </c>
      <c r="AU224" s="260" t="s">
        <v>83</v>
      </c>
      <c r="AV224" s="14" t="s">
        <v>83</v>
      </c>
      <c r="AW224" s="14" t="s">
        <v>30</v>
      </c>
      <c r="AX224" s="14" t="s">
        <v>73</v>
      </c>
      <c r="AY224" s="260" t="s">
        <v>124</v>
      </c>
    </row>
    <row r="225" spans="1:51" s="14" customFormat="1" ht="12">
      <c r="A225" s="14"/>
      <c r="B225" s="250"/>
      <c r="C225" s="251"/>
      <c r="D225" s="241" t="s">
        <v>167</v>
      </c>
      <c r="E225" s="252" t="s">
        <v>1</v>
      </c>
      <c r="F225" s="253" t="s">
        <v>275</v>
      </c>
      <c r="G225" s="251"/>
      <c r="H225" s="254">
        <v>1.8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0" t="s">
        <v>167</v>
      </c>
      <c r="AU225" s="260" t="s">
        <v>83</v>
      </c>
      <c r="AV225" s="14" t="s">
        <v>83</v>
      </c>
      <c r="AW225" s="14" t="s">
        <v>30</v>
      </c>
      <c r="AX225" s="14" t="s">
        <v>73</v>
      </c>
      <c r="AY225" s="260" t="s">
        <v>124</v>
      </c>
    </row>
    <row r="226" spans="1:51" s="14" customFormat="1" ht="12">
      <c r="A226" s="14"/>
      <c r="B226" s="250"/>
      <c r="C226" s="251"/>
      <c r="D226" s="241" t="s">
        <v>167</v>
      </c>
      <c r="E226" s="252" t="s">
        <v>1</v>
      </c>
      <c r="F226" s="253" t="s">
        <v>276</v>
      </c>
      <c r="G226" s="251"/>
      <c r="H226" s="254">
        <v>-0.532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0" t="s">
        <v>167</v>
      </c>
      <c r="AU226" s="260" t="s">
        <v>83</v>
      </c>
      <c r="AV226" s="14" t="s">
        <v>83</v>
      </c>
      <c r="AW226" s="14" t="s">
        <v>30</v>
      </c>
      <c r="AX226" s="14" t="s">
        <v>73</v>
      </c>
      <c r="AY226" s="260" t="s">
        <v>124</v>
      </c>
    </row>
    <row r="227" spans="1:51" s="14" customFormat="1" ht="12">
      <c r="A227" s="14"/>
      <c r="B227" s="250"/>
      <c r="C227" s="251"/>
      <c r="D227" s="241" t="s">
        <v>167</v>
      </c>
      <c r="E227" s="252" t="s">
        <v>1</v>
      </c>
      <c r="F227" s="253" t="s">
        <v>277</v>
      </c>
      <c r="G227" s="251"/>
      <c r="H227" s="254">
        <v>1.998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0" t="s">
        <v>167</v>
      </c>
      <c r="AU227" s="260" t="s">
        <v>83</v>
      </c>
      <c r="AV227" s="14" t="s">
        <v>83</v>
      </c>
      <c r="AW227" s="14" t="s">
        <v>30</v>
      </c>
      <c r="AX227" s="14" t="s">
        <v>73</v>
      </c>
      <c r="AY227" s="260" t="s">
        <v>124</v>
      </c>
    </row>
    <row r="228" spans="1:51" s="14" customFormat="1" ht="12">
      <c r="A228" s="14"/>
      <c r="B228" s="250"/>
      <c r="C228" s="251"/>
      <c r="D228" s="241" t="s">
        <v>167</v>
      </c>
      <c r="E228" s="252" t="s">
        <v>1</v>
      </c>
      <c r="F228" s="253" t="s">
        <v>269</v>
      </c>
      <c r="G228" s="251"/>
      <c r="H228" s="254">
        <v>-3.6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0" t="s">
        <v>167</v>
      </c>
      <c r="AU228" s="260" t="s">
        <v>83</v>
      </c>
      <c r="AV228" s="14" t="s">
        <v>83</v>
      </c>
      <c r="AW228" s="14" t="s">
        <v>30</v>
      </c>
      <c r="AX228" s="14" t="s">
        <v>73</v>
      </c>
      <c r="AY228" s="260" t="s">
        <v>124</v>
      </c>
    </row>
    <row r="229" spans="1:51" s="14" customFormat="1" ht="12">
      <c r="A229" s="14"/>
      <c r="B229" s="250"/>
      <c r="C229" s="251"/>
      <c r="D229" s="241" t="s">
        <v>167</v>
      </c>
      <c r="E229" s="252" t="s">
        <v>1</v>
      </c>
      <c r="F229" s="253" t="s">
        <v>270</v>
      </c>
      <c r="G229" s="251"/>
      <c r="H229" s="254">
        <v>4.14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167</v>
      </c>
      <c r="AU229" s="260" t="s">
        <v>83</v>
      </c>
      <c r="AV229" s="14" t="s">
        <v>83</v>
      </c>
      <c r="AW229" s="14" t="s">
        <v>30</v>
      </c>
      <c r="AX229" s="14" t="s">
        <v>73</v>
      </c>
      <c r="AY229" s="260" t="s">
        <v>124</v>
      </c>
    </row>
    <row r="230" spans="1:51" s="14" customFormat="1" ht="12">
      <c r="A230" s="14"/>
      <c r="B230" s="250"/>
      <c r="C230" s="251"/>
      <c r="D230" s="241" t="s">
        <v>167</v>
      </c>
      <c r="E230" s="252" t="s">
        <v>1</v>
      </c>
      <c r="F230" s="253" t="s">
        <v>278</v>
      </c>
      <c r="G230" s="251"/>
      <c r="H230" s="254">
        <v>46.364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0" t="s">
        <v>167</v>
      </c>
      <c r="AU230" s="260" t="s">
        <v>83</v>
      </c>
      <c r="AV230" s="14" t="s">
        <v>83</v>
      </c>
      <c r="AW230" s="14" t="s">
        <v>30</v>
      </c>
      <c r="AX230" s="14" t="s">
        <v>73</v>
      </c>
      <c r="AY230" s="260" t="s">
        <v>124</v>
      </c>
    </row>
    <row r="231" spans="1:51" s="14" customFormat="1" ht="12">
      <c r="A231" s="14"/>
      <c r="B231" s="250"/>
      <c r="C231" s="251"/>
      <c r="D231" s="241" t="s">
        <v>167</v>
      </c>
      <c r="E231" s="252" t="s">
        <v>1</v>
      </c>
      <c r="F231" s="253" t="s">
        <v>279</v>
      </c>
      <c r="G231" s="251"/>
      <c r="H231" s="254">
        <v>-1.8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0" t="s">
        <v>167</v>
      </c>
      <c r="AU231" s="260" t="s">
        <v>83</v>
      </c>
      <c r="AV231" s="14" t="s">
        <v>83</v>
      </c>
      <c r="AW231" s="14" t="s">
        <v>30</v>
      </c>
      <c r="AX231" s="14" t="s">
        <v>73</v>
      </c>
      <c r="AY231" s="260" t="s">
        <v>124</v>
      </c>
    </row>
    <row r="232" spans="1:51" s="14" customFormat="1" ht="12">
      <c r="A232" s="14"/>
      <c r="B232" s="250"/>
      <c r="C232" s="251"/>
      <c r="D232" s="241" t="s">
        <v>167</v>
      </c>
      <c r="E232" s="252" t="s">
        <v>1</v>
      </c>
      <c r="F232" s="253" t="s">
        <v>280</v>
      </c>
      <c r="G232" s="251"/>
      <c r="H232" s="254">
        <v>2.07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0" t="s">
        <v>167</v>
      </c>
      <c r="AU232" s="260" t="s">
        <v>83</v>
      </c>
      <c r="AV232" s="14" t="s">
        <v>83</v>
      </c>
      <c r="AW232" s="14" t="s">
        <v>30</v>
      </c>
      <c r="AX232" s="14" t="s">
        <v>73</v>
      </c>
      <c r="AY232" s="260" t="s">
        <v>124</v>
      </c>
    </row>
    <row r="233" spans="1:51" s="14" customFormat="1" ht="12">
      <c r="A233" s="14"/>
      <c r="B233" s="250"/>
      <c r="C233" s="251"/>
      <c r="D233" s="241" t="s">
        <v>167</v>
      </c>
      <c r="E233" s="252" t="s">
        <v>1</v>
      </c>
      <c r="F233" s="253" t="s">
        <v>281</v>
      </c>
      <c r="G233" s="251"/>
      <c r="H233" s="254">
        <v>54.565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0" t="s">
        <v>167</v>
      </c>
      <c r="AU233" s="260" t="s">
        <v>83</v>
      </c>
      <c r="AV233" s="14" t="s">
        <v>83</v>
      </c>
      <c r="AW233" s="14" t="s">
        <v>30</v>
      </c>
      <c r="AX233" s="14" t="s">
        <v>73</v>
      </c>
      <c r="AY233" s="260" t="s">
        <v>124</v>
      </c>
    </row>
    <row r="234" spans="1:51" s="14" customFormat="1" ht="12">
      <c r="A234" s="14"/>
      <c r="B234" s="250"/>
      <c r="C234" s="251"/>
      <c r="D234" s="241" t="s">
        <v>167</v>
      </c>
      <c r="E234" s="252" t="s">
        <v>1</v>
      </c>
      <c r="F234" s="253" t="s">
        <v>279</v>
      </c>
      <c r="G234" s="251"/>
      <c r="H234" s="254">
        <v>-1.8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0" t="s">
        <v>167</v>
      </c>
      <c r="AU234" s="260" t="s">
        <v>83</v>
      </c>
      <c r="AV234" s="14" t="s">
        <v>83</v>
      </c>
      <c r="AW234" s="14" t="s">
        <v>30</v>
      </c>
      <c r="AX234" s="14" t="s">
        <v>73</v>
      </c>
      <c r="AY234" s="260" t="s">
        <v>124</v>
      </c>
    </row>
    <row r="235" spans="1:51" s="14" customFormat="1" ht="12">
      <c r="A235" s="14"/>
      <c r="B235" s="250"/>
      <c r="C235" s="251"/>
      <c r="D235" s="241" t="s">
        <v>167</v>
      </c>
      <c r="E235" s="252" t="s">
        <v>1</v>
      </c>
      <c r="F235" s="253" t="s">
        <v>282</v>
      </c>
      <c r="G235" s="251"/>
      <c r="H235" s="254">
        <v>-2.16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0" t="s">
        <v>167</v>
      </c>
      <c r="AU235" s="260" t="s">
        <v>83</v>
      </c>
      <c r="AV235" s="14" t="s">
        <v>83</v>
      </c>
      <c r="AW235" s="14" t="s">
        <v>30</v>
      </c>
      <c r="AX235" s="14" t="s">
        <v>73</v>
      </c>
      <c r="AY235" s="260" t="s">
        <v>124</v>
      </c>
    </row>
    <row r="236" spans="1:51" s="14" customFormat="1" ht="12">
      <c r="A236" s="14"/>
      <c r="B236" s="250"/>
      <c r="C236" s="251"/>
      <c r="D236" s="241" t="s">
        <v>167</v>
      </c>
      <c r="E236" s="252" t="s">
        <v>1</v>
      </c>
      <c r="F236" s="253" t="s">
        <v>283</v>
      </c>
      <c r="G236" s="251"/>
      <c r="H236" s="254">
        <v>2.16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0" t="s">
        <v>167</v>
      </c>
      <c r="AU236" s="260" t="s">
        <v>83</v>
      </c>
      <c r="AV236" s="14" t="s">
        <v>83</v>
      </c>
      <c r="AW236" s="14" t="s">
        <v>30</v>
      </c>
      <c r="AX236" s="14" t="s">
        <v>73</v>
      </c>
      <c r="AY236" s="260" t="s">
        <v>124</v>
      </c>
    </row>
    <row r="237" spans="1:51" s="14" customFormat="1" ht="12">
      <c r="A237" s="14"/>
      <c r="B237" s="250"/>
      <c r="C237" s="251"/>
      <c r="D237" s="241" t="s">
        <v>167</v>
      </c>
      <c r="E237" s="252" t="s">
        <v>1</v>
      </c>
      <c r="F237" s="253" t="s">
        <v>284</v>
      </c>
      <c r="G237" s="251"/>
      <c r="H237" s="254">
        <v>-0.229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167</v>
      </c>
      <c r="AU237" s="260" t="s">
        <v>83</v>
      </c>
      <c r="AV237" s="14" t="s">
        <v>83</v>
      </c>
      <c r="AW237" s="14" t="s">
        <v>30</v>
      </c>
      <c r="AX237" s="14" t="s">
        <v>73</v>
      </c>
      <c r="AY237" s="260" t="s">
        <v>124</v>
      </c>
    </row>
    <row r="238" spans="1:51" s="14" customFormat="1" ht="12">
      <c r="A238" s="14"/>
      <c r="B238" s="250"/>
      <c r="C238" s="251"/>
      <c r="D238" s="241" t="s">
        <v>167</v>
      </c>
      <c r="E238" s="252" t="s">
        <v>1</v>
      </c>
      <c r="F238" s="253" t="s">
        <v>285</v>
      </c>
      <c r="G238" s="251"/>
      <c r="H238" s="254">
        <v>0.891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167</v>
      </c>
      <c r="AU238" s="260" t="s">
        <v>83</v>
      </c>
      <c r="AV238" s="14" t="s">
        <v>83</v>
      </c>
      <c r="AW238" s="14" t="s">
        <v>30</v>
      </c>
      <c r="AX238" s="14" t="s">
        <v>73</v>
      </c>
      <c r="AY238" s="260" t="s">
        <v>124</v>
      </c>
    </row>
    <row r="239" spans="1:51" s="14" customFormat="1" ht="12">
      <c r="A239" s="14"/>
      <c r="B239" s="250"/>
      <c r="C239" s="251"/>
      <c r="D239" s="241" t="s">
        <v>167</v>
      </c>
      <c r="E239" s="252" t="s">
        <v>1</v>
      </c>
      <c r="F239" s="253" t="s">
        <v>286</v>
      </c>
      <c r="G239" s="251"/>
      <c r="H239" s="254">
        <v>36.448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167</v>
      </c>
      <c r="AU239" s="260" t="s">
        <v>83</v>
      </c>
      <c r="AV239" s="14" t="s">
        <v>83</v>
      </c>
      <c r="AW239" s="14" t="s">
        <v>30</v>
      </c>
      <c r="AX239" s="14" t="s">
        <v>73</v>
      </c>
      <c r="AY239" s="260" t="s">
        <v>124</v>
      </c>
    </row>
    <row r="240" spans="1:51" s="14" customFormat="1" ht="12">
      <c r="A240" s="14"/>
      <c r="B240" s="250"/>
      <c r="C240" s="251"/>
      <c r="D240" s="241" t="s">
        <v>167</v>
      </c>
      <c r="E240" s="252" t="s">
        <v>1</v>
      </c>
      <c r="F240" s="253" t="s">
        <v>279</v>
      </c>
      <c r="G240" s="251"/>
      <c r="H240" s="254">
        <v>-1.8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0" t="s">
        <v>167</v>
      </c>
      <c r="AU240" s="260" t="s">
        <v>83</v>
      </c>
      <c r="AV240" s="14" t="s">
        <v>83</v>
      </c>
      <c r="AW240" s="14" t="s">
        <v>30</v>
      </c>
      <c r="AX240" s="14" t="s">
        <v>73</v>
      </c>
      <c r="AY240" s="260" t="s">
        <v>124</v>
      </c>
    </row>
    <row r="241" spans="1:51" s="14" customFormat="1" ht="12">
      <c r="A241" s="14"/>
      <c r="B241" s="250"/>
      <c r="C241" s="251"/>
      <c r="D241" s="241" t="s">
        <v>167</v>
      </c>
      <c r="E241" s="252" t="s">
        <v>1</v>
      </c>
      <c r="F241" s="253" t="s">
        <v>280</v>
      </c>
      <c r="G241" s="251"/>
      <c r="H241" s="254">
        <v>2.07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0" t="s">
        <v>167</v>
      </c>
      <c r="AU241" s="260" t="s">
        <v>83</v>
      </c>
      <c r="AV241" s="14" t="s">
        <v>83</v>
      </c>
      <c r="AW241" s="14" t="s">
        <v>30</v>
      </c>
      <c r="AX241" s="14" t="s">
        <v>73</v>
      </c>
      <c r="AY241" s="260" t="s">
        <v>124</v>
      </c>
    </row>
    <row r="242" spans="1:51" s="14" customFormat="1" ht="12">
      <c r="A242" s="14"/>
      <c r="B242" s="250"/>
      <c r="C242" s="251"/>
      <c r="D242" s="241" t="s">
        <v>167</v>
      </c>
      <c r="E242" s="252" t="s">
        <v>1</v>
      </c>
      <c r="F242" s="253" t="s">
        <v>287</v>
      </c>
      <c r="G242" s="251"/>
      <c r="H242" s="254">
        <v>66.464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0" t="s">
        <v>167</v>
      </c>
      <c r="AU242" s="260" t="s">
        <v>83</v>
      </c>
      <c r="AV242" s="14" t="s">
        <v>83</v>
      </c>
      <c r="AW242" s="14" t="s">
        <v>30</v>
      </c>
      <c r="AX242" s="14" t="s">
        <v>73</v>
      </c>
      <c r="AY242" s="260" t="s">
        <v>124</v>
      </c>
    </row>
    <row r="243" spans="1:51" s="14" customFormat="1" ht="12">
      <c r="A243" s="14"/>
      <c r="B243" s="250"/>
      <c r="C243" s="251"/>
      <c r="D243" s="241" t="s">
        <v>167</v>
      </c>
      <c r="E243" s="252" t="s">
        <v>1</v>
      </c>
      <c r="F243" s="253" t="s">
        <v>269</v>
      </c>
      <c r="G243" s="251"/>
      <c r="H243" s="254">
        <v>-3.6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167</v>
      </c>
      <c r="AU243" s="260" t="s">
        <v>83</v>
      </c>
      <c r="AV243" s="14" t="s">
        <v>83</v>
      </c>
      <c r="AW243" s="14" t="s">
        <v>30</v>
      </c>
      <c r="AX243" s="14" t="s">
        <v>73</v>
      </c>
      <c r="AY243" s="260" t="s">
        <v>124</v>
      </c>
    </row>
    <row r="244" spans="1:51" s="14" customFormat="1" ht="12">
      <c r="A244" s="14"/>
      <c r="B244" s="250"/>
      <c r="C244" s="251"/>
      <c r="D244" s="241" t="s">
        <v>167</v>
      </c>
      <c r="E244" s="252" t="s">
        <v>1</v>
      </c>
      <c r="F244" s="253" t="s">
        <v>270</v>
      </c>
      <c r="G244" s="251"/>
      <c r="H244" s="254">
        <v>4.14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167</v>
      </c>
      <c r="AU244" s="260" t="s">
        <v>83</v>
      </c>
      <c r="AV244" s="14" t="s">
        <v>83</v>
      </c>
      <c r="AW244" s="14" t="s">
        <v>30</v>
      </c>
      <c r="AX244" s="14" t="s">
        <v>73</v>
      </c>
      <c r="AY244" s="260" t="s">
        <v>124</v>
      </c>
    </row>
    <row r="245" spans="1:51" s="14" customFormat="1" ht="12">
      <c r="A245" s="14"/>
      <c r="B245" s="250"/>
      <c r="C245" s="251"/>
      <c r="D245" s="241" t="s">
        <v>167</v>
      </c>
      <c r="E245" s="252" t="s">
        <v>1</v>
      </c>
      <c r="F245" s="253" t="s">
        <v>288</v>
      </c>
      <c r="G245" s="251"/>
      <c r="H245" s="254">
        <v>-0.48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0" t="s">
        <v>167</v>
      </c>
      <c r="AU245" s="260" t="s">
        <v>83</v>
      </c>
      <c r="AV245" s="14" t="s">
        <v>83</v>
      </c>
      <c r="AW245" s="14" t="s">
        <v>30</v>
      </c>
      <c r="AX245" s="14" t="s">
        <v>73</v>
      </c>
      <c r="AY245" s="260" t="s">
        <v>124</v>
      </c>
    </row>
    <row r="246" spans="1:51" s="14" customFormat="1" ht="12">
      <c r="A246" s="14"/>
      <c r="B246" s="250"/>
      <c r="C246" s="251"/>
      <c r="D246" s="241" t="s">
        <v>167</v>
      </c>
      <c r="E246" s="252" t="s">
        <v>1</v>
      </c>
      <c r="F246" s="253" t="s">
        <v>289</v>
      </c>
      <c r="G246" s="251"/>
      <c r="H246" s="254">
        <v>3.52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0" t="s">
        <v>167</v>
      </c>
      <c r="AU246" s="260" t="s">
        <v>83</v>
      </c>
      <c r="AV246" s="14" t="s">
        <v>83</v>
      </c>
      <c r="AW246" s="14" t="s">
        <v>30</v>
      </c>
      <c r="AX246" s="14" t="s">
        <v>73</v>
      </c>
      <c r="AY246" s="260" t="s">
        <v>124</v>
      </c>
    </row>
    <row r="247" spans="1:51" s="14" customFormat="1" ht="12">
      <c r="A247" s="14"/>
      <c r="B247" s="250"/>
      <c r="C247" s="251"/>
      <c r="D247" s="241" t="s">
        <v>167</v>
      </c>
      <c r="E247" s="252" t="s">
        <v>1</v>
      </c>
      <c r="F247" s="253" t="s">
        <v>286</v>
      </c>
      <c r="G247" s="251"/>
      <c r="H247" s="254">
        <v>36.448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0" t="s">
        <v>167</v>
      </c>
      <c r="AU247" s="260" t="s">
        <v>83</v>
      </c>
      <c r="AV247" s="14" t="s">
        <v>83</v>
      </c>
      <c r="AW247" s="14" t="s">
        <v>30</v>
      </c>
      <c r="AX247" s="14" t="s">
        <v>73</v>
      </c>
      <c r="AY247" s="260" t="s">
        <v>124</v>
      </c>
    </row>
    <row r="248" spans="1:51" s="14" customFormat="1" ht="12">
      <c r="A248" s="14"/>
      <c r="B248" s="250"/>
      <c r="C248" s="251"/>
      <c r="D248" s="241" t="s">
        <v>167</v>
      </c>
      <c r="E248" s="252" t="s">
        <v>1</v>
      </c>
      <c r="F248" s="253" t="s">
        <v>279</v>
      </c>
      <c r="G248" s="251"/>
      <c r="H248" s="254">
        <v>-1.8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0" t="s">
        <v>167</v>
      </c>
      <c r="AU248" s="260" t="s">
        <v>83</v>
      </c>
      <c r="AV248" s="14" t="s">
        <v>83</v>
      </c>
      <c r="AW248" s="14" t="s">
        <v>30</v>
      </c>
      <c r="AX248" s="14" t="s">
        <v>73</v>
      </c>
      <c r="AY248" s="260" t="s">
        <v>124</v>
      </c>
    </row>
    <row r="249" spans="1:51" s="14" customFormat="1" ht="12">
      <c r="A249" s="14"/>
      <c r="B249" s="250"/>
      <c r="C249" s="251"/>
      <c r="D249" s="241" t="s">
        <v>167</v>
      </c>
      <c r="E249" s="252" t="s">
        <v>1</v>
      </c>
      <c r="F249" s="253" t="s">
        <v>280</v>
      </c>
      <c r="G249" s="251"/>
      <c r="H249" s="254">
        <v>2.07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0" t="s">
        <v>167</v>
      </c>
      <c r="AU249" s="260" t="s">
        <v>83</v>
      </c>
      <c r="AV249" s="14" t="s">
        <v>83</v>
      </c>
      <c r="AW249" s="14" t="s">
        <v>30</v>
      </c>
      <c r="AX249" s="14" t="s">
        <v>73</v>
      </c>
      <c r="AY249" s="260" t="s">
        <v>124</v>
      </c>
    </row>
    <row r="250" spans="1:51" s="14" customFormat="1" ht="12">
      <c r="A250" s="14"/>
      <c r="B250" s="250"/>
      <c r="C250" s="251"/>
      <c r="D250" s="241" t="s">
        <v>167</v>
      </c>
      <c r="E250" s="252" t="s">
        <v>1</v>
      </c>
      <c r="F250" s="253" t="s">
        <v>290</v>
      </c>
      <c r="G250" s="251"/>
      <c r="H250" s="254">
        <v>-0.343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167</v>
      </c>
      <c r="AU250" s="260" t="s">
        <v>83</v>
      </c>
      <c r="AV250" s="14" t="s">
        <v>83</v>
      </c>
      <c r="AW250" s="14" t="s">
        <v>30</v>
      </c>
      <c r="AX250" s="14" t="s">
        <v>73</v>
      </c>
      <c r="AY250" s="260" t="s">
        <v>124</v>
      </c>
    </row>
    <row r="251" spans="1:51" s="14" customFormat="1" ht="12">
      <c r="A251" s="14"/>
      <c r="B251" s="250"/>
      <c r="C251" s="251"/>
      <c r="D251" s="241" t="s">
        <v>167</v>
      </c>
      <c r="E251" s="252" t="s">
        <v>1</v>
      </c>
      <c r="F251" s="253" t="s">
        <v>291</v>
      </c>
      <c r="G251" s="251"/>
      <c r="H251" s="254">
        <v>1.071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0" t="s">
        <v>167</v>
      </c>
      <c r="AU251" s="260" t="s">
        <v>83</v>
      </c>
      <c r="AV251" s="14" t="s">
        <v>83</v>
      </c>
      <c r="AW251" s="14" t="s">
        <v>30</v>
      </c>
      <c r="AX251" s="14" t="s">
        <v>73</v>
      </c>
      <c r="AY251" s="260" t="s">
        <v>124</v>
      </c>
    </row>
    <row r="252" spans="1:51" s="14" customFormat="1" ht="12">
      <c r="A252" s="14"/>
      <c r="B252" s="250"/>
      <c r="C252" s="251"/>
      <c r="D252" s="241" t="s">
        <v>167</v>
      </c>
      <c r="E252" s="252" t="s">
        <v>1</v>
      </c>
      <c r="F252" s="253" t="s">
        <v>292</v>
      </c>
      <c r="G252" s="251"/>
      <c r="H252" s="254">
        <v>45.721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0" t="s">
        <v>167</v>
      </c>
      <c r="AU252" s="260" t="s">
        <v>83</v>
      </c>
      <c r="AV252" s="14" t="s">
        <v>83</v>
      </c>
      <c r="AW252" s="14" t="s">
        <v>30</v>
      </c>
      <c r="AX252" s="14" t="s">
        <v>73</v>
      </c>
      <c r="AY252" s="260" t="s">
        <v>124</v>
      </c>
    </row>
    <row r="253" spans="1:51" s="14" customFormat="1" ht="12">
      <c r="A253" s="14"/>
      <c r="B253" s="250"/>
      <c r="C253" s="251"/>
      <c r="D253" s="241" t="s">
        <v>167</v>
      </c>
      <c r="E253" s="252" t="s">
        <v>1</v>
      </c>
      <c r="F253" s="253" t="s">
        <v>279</v>
      </c>
      <c r="G253" s="251"/>
      <c r="H253" s="254">
        <v>-1.8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0" t="s">
        <v>167</v>
      </c>
      <c r="AU253" s="260" t="s">
        <v>83</v>
      </c>
      <c r="AV253" s="14" t="s">
        <v>83</v>
      </c>
      <c r="AW253" s="14" t="s">
        <v>30</v>
      </c>
      <c r="AX253" s="14" t="s">
        <v>73</v>
      </c>
      <c r="AY253" s="260" t="s">
        <v>124</v>
      </c>
    </row>
    <row r="254" spans="1:51" s="14" customFormat="1" ht="12">
      <c r="A254" s="14"/>
      <c r="B254" s="250"/>
      <c r="C254" s="251"/>
      <c r="D254" s="241" t="s">
        <v>167</v>
      </c>
      <c r="E254" s="252" t="s">
        <v>1</v>
      </c>
      <c r="F254" s="253" t="s">
        <v>280</v>
      </c>
      <c r="G254" s="251"/>
      <c r="H254" s="254">
        <v>2.07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167</v>
      </c>
      <c r="AU254" s="260" t="s">
        <v>83</v>
      </c>
      <c r="AV254" s="14" t="s">
        <v>83</v>
      </c>
      <c r="AW254" s="14" t="s">
        <v>30</v>
      </c>
      <c r="AX254" s="14" t="s">
        <v>73</v>
      </c>
      <c r="AY254" s="260" t="s">
        <v>124</v>
      </c>
    </row>
    <row r="255" spans="1:51" s="14" customFormat="1" ht="12">
      <c r="A255" s="14"/>
      <c r="B255" s="250"/>
      <c r="C255" s="251"/>
      <c r="D255" s="241" t="s">
        <v>167</v>
      </c>
      <c r="E255" s="252" t="s">
        <v>1</v>
      </c>
      <c r="F255" s="253" t="s">
        <v>293</v>
      </c>
      <c r="G255" s="251"/>
      <c r="H255" s="254">
        <v>-0.13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0" t="s">
        <v>167</v>
      </c>
      <c r="AU255" s="260" t="s">
        <v>83</v>
      </c>
      <c r="AV255" s="14" t="s">
        <v>83</v>
      </c>
      <c r="AW255" s="14" t="s">
        <v>30</v>
      </c>
      <c r="AX255" s="14" t="s">
        <v>73</v>
      </c>
      <c r="AY255" s="260" t="s">
        <v>124</v>
      </c>
    </row>
    <row r="256" spans="1:51" s="14" customFormat="1" ht="12">
      <c r="A256" s="14"/>
      <c r="B256" s="250"/>
      <c r="C256" s="251"/>
      <c r="D256" s="241" t="s">
        <v>167</v>
      </c>
      <c r="E256" s="252" t="s">
        <v>1</v>
      </c>
      <c r="F256" s="253" t="s">
        <v>294</v>
      </c>
      <c r="G256" s="251"/>
      <c r="H256" s="254">
        <v>0.657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0" t="s">
        <v>167</v>
      </c>
      <c r="AU256" s="260" t="s">
        <v>83</v>
      </c>
      <c r="AV256" s="14" t="s">
        <v>83</v>
      </c>
      <c r="AW256" s="14" t="s">
        <v>30</v>
      </c>
      <c r="AX256" s="14" t="s">
        <v>73</v>
      </c>
      <c r="AY256" s="260" t="s">
        <v>124</v>
      </c>
    </row>
    <row r="257" spans="1:51" s="14" customFormat="1" ht="12">
      <c r="A257" s="14"/>
      <c r="B257" s="250"/>
      <c r="C257" s="251"/>
      <c r="D257" s="241" t="s">
        <v>167</v>
      </c>
      <c r="E257" s="252" t="s">
        <v>1</v>
      </c>
      <c r="F257" s="253" t="s">
        <v>295</v>
      </c>
      <c r="G257" s="251"/>
      <c r="H257" s="254">
        <v>-106.691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0" t="s">
        <v>167</v>
      </c>
      <c r="AU257" s="260" t="s">
        <v>83</v>
      </c>
      <c r="AV257" s="14" t="s">
        <v>83</v>
      </c>
      <c r="AW257" s="14" t="s">
        <v>30</v>
      </c>
      <c r="AX257" s="14" t="s">
        <v>73</v>
      </c>
      <c r="AY257" s="260" t="s">
        <v>124</v>
      </c>
    </row>
    <row r="258" spans="1:51" s="14" customFormat="1" ht="12">
      <c r="A258" s="14"/>
      <c r="B258" s="250"/>
      <c r="C258" s="251"/>
      <c r="D258" s="241" t="s">
        <v>167</v>
      </c>
      <c r="E258" s="252" t="s">
        <v>1</v>
      </c>
      <c r="F258" s="253" t="s">
        <v>296</v>
      </c>
      <c r="G258" s="251"/>
      <c r="H258" s="254">
        <v>-196.2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167</v>
      </c>
      <c r="AU258" s="260" t="s">
        <v>83</v>
      </c>
      <c r="AV258" s="14" t="s">
        <v>83</v>
      </c>
      <c r="AW258" s="14" t="s">
        <v>30</v>
      </c>
      <c r="AX258" s="14" t="s">
        <v>73</v>
      </c>
      <c r="AY258" s="260" t="s">
        <v>124</v>
      </c>
    </row>
    <row r="259" spans="1:51" s="15" customFormat="1" ht="12">
      <c r="A259" s="15"/>
      <c r="B259" s="261"/>
      <c r="C259" s="262"/>
      <c r="D259" s="241" t="s">
        <v>167</v>
      </c>
      <c r="E259" s="263" t="s">
        <v>1</v>
      </c>
      <c r="F259" s="264" t="s">
        <v>172</v>
      </c>
      <c r="G259" s="262"/>
      <c r="H259" s="265">
        <v>214.3569999999999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1" t="s">
        <v>167</v>
      </c>
      <c r="AU259" s="271" t="s">
        <v>83</v>
      </c>
      <c r="AV259" s="15" t="s">
        <v>131</v>
      </c>
      <c r="AW259" s="15" t="s">
        <v>30</v>
      </c>
      <c r="AX259" s="15" t="s">
        <v>81</v>
      </c>
      <c r="AY259" s="271" t="s">
        <v>124</v>
      </c>
    </row>
    <row r="260" spans="1:65" s="2" customFormat="1" ht="37.8" customHeight="1">
      <c r="A260" s="39"/>
      <c r="B260" s="40"/>
      <c r="C260" s="220" t="s">
        <v>7</v>
      </c>
      <c r="D260" s="220" t="s">
        <v>127</v>
      </c>
      <c r="E260" s="221" t="s">
        <v>297</v>
      </c>
      <c r="F260" s="222" t="s">
        <v>298</v>
      </c>
      <c r="G260" s="223" t="s">
        <v>166</v>
      </c>
      <c r="H260" s="224">
        <v>151.792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38</v>
      </c>
      <c r="O260" s="92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131</v>
      </c>
      <c r="AT260" s="232" t="s">
        <v>127</v>
      </c>
      <c r="AU260" s="232" t="s">
        <v>83</v>
      </c>
      <c r="AY260" s="18" t="s">
        <v>124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81</v>
      </c>
      <c r="BK260" s="233">
        <f>ROUND(I260*H260,2)</f>
        <v>0</v>
      </c>
      <c r="BL260" s="18" t="s">
        <v>131</v>
      </c>
      <c r="BM260" s="232" t="s">
        <v>299</v>
      </c>
    </row>
    <row r="261" spans="1:51" s="14" customFormat="1" ht="12">
      <c r="A261" s="14"/>
      <c r="B261" s="250"/>
      <c r="C261" s="251"/>
      <c r="D261" s="241" t="s">
        <v>167</v>
      </c>
      <c r="E261" s="252" t="s">
        <v>1</v>
      </c>
      <c r="F261" s="253" t="s">
        <v>300</v>
      </c>
      <c r="G261" s="251"/>
      <c r="H261" s="254">
        <v>94.792</v>
      </c>
      <c r="I261" s="255"/>
      <c r="J261" s="251"/>
      <c r="K261" s="251"/>
      <c r="L261" s="256"/>
      <c r="M261" s="257"/>
      <c r="N261" s="258"/>
      <c r="O261" s="258"/>
      <c r="P261" s="258"/>
      <c r="Q261" s="258"/>
      <c r="R261" s="258"/>
      <c r="S261" s="258"/>
      <c r="T261" s="25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0" t="s">
        <v>167</v>
      </c>
      <c r="AU261" s="260" t="s">
        <v>83</v>
      </c>
      <c r="AV261" s="14" t="s">
        <v>83</v>
      </c>
      <c r="AW261" s="14" t="s">
        <v>30</v>
      </c>
      <c r="AX261" s="14" t="s">
        <v>73</v>
      </c>
      <c r="AY261" s="260" t="s">
        <v>124</v>
      </c>
    </row>
    <row r="262" spans="1:51" s="14" customFormat="1" ht="12">
      <c r="A262" s="14"/>
      <c r="B262" s="250"/>
      <c r="C262" s="251"/>
      <c r="D262" s="241" t="s">
        <v>167</v>
      </c>
      <c r="E262" s="252" t="s">
        <v>1</v>
      </c>
      <c r="F262" s="253" t="s">
        <v>301</v>
      </c>
      <c r="G262" s="251"/>
      <c r="H262" s="254">
        <v>57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0" t="s">
        <v>167</v>
      </c>
      <c r="AU262" s="260" t="s">
        <v>83</v>
      </c>
      <c r="AV262" s="14" t="s">
        <v>83</v>
      </c>
      <c r="AW262" s="14" t="s">
        <v>30</v>
      </c>
      <c r="AX262" s="14" t="s">
        <v>73</v>
      </c>
      <c r="AY262" s="260" t="s">
        <v>124</v>
      </c>
    </row>
    <row r="263" spans="1:51" s="15" customFormat="1" ht="12">
      <c r="A263" s="15"/>
      <c r="B263" s="261"/>
      <c r="C263" s="262"/>
      <c r="D263" s="241" t="s">
        <v>167</v>
      </c>
      <c r="E263" s="263" t="s">
        <v>1</v>
      </c>
      <c r="F263" s="264" t="s">
        <v>172</v>
      </c>
      <c r="G263" s="262"/>
      <c r="H263" s="265">
        <v>151.792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1" t="s">
        <v>167</v>
      </c>
      <c r="AU263" s="271" t="s">
        <v>83</v>
      </c>
      <c r="AV263" s="15" t="s">
        <v>131</v>
      </c>
      <c r="AW263" s="15" t="s">
        <v>30</v>
      </c>
      <c r="AX263" s="15" t="s">
        <v>81</v>
      </c>
      <c r="AY263" s="271" t="s">
        <v>124</v>
      </c>
    </row>
    <row r="264" spans="1:65" s="2" customFormat="1" ht="24.15" customHeight="1">
      <c r="A264" s="39"/>
      <c r="B264" s="40"/>
      <c r="C264" s="220" t="s">
        <v>218</v>
      </c>
      <c r="D264" s="220" t="s">
        <v>127</v>
      </c>
      <c r="E264" s="221" t="s">
        <v>302</v>
      </c>
      <c r="F264" s="222" t="s">
        <v>303</v>
      </c>
      <c r="G264" s="223" t="s">
        <v>166</v>
      </c>
      <c r="H264" s="224">
        <v>439.424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38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131</v>
      </c>
      <c r="AT264" s="232" t="s">
        <v>127</v>
      </c>
      <c r="AU264" s="232" t="s">
        <v>83</v>
      </c>
      <c r="AY264" s="18" t="s">
        <v>124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81</v>
      </c>
      <c r="BK264" s="233">
        <f>ROUND(I264*H264,2)</f>
        <v>0</v>
      </c>
      <c r="BL264" s="18" t="s">
        <v>131</v>
      </c>
      <c r="BM264" s="232" t="s">
        <v>304</v>
      </c>
    </row>
    <row r="265" spans="1:51" s="14" customFormat="1" ht="12">
      <c r="A265" s="14"/>
      <c r="B265" s="250"/>
      <c r="C265" s="251"/>
      <c r="D265" s="241" t="s">
        <v>167</v>
      </c>
      <c r="E265" s="252" t="s">
        <v>1</v>
      </c>
      <c r="F265" s="253" t="s">
        <v>305</v>
      </c>
      <c r="G265" s="251"/>
      <c r="H265" s="254">
        <v>439.424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0" t="s">
        <v>167</v>
      </c>
      <c r="AU265" s="260" t="s">
        <v>83</v>
      </c>
      <c r="AV265" s="14" t="s">
        <v>83</v>
      </c>
      <c r="AW265" s="14" t="s">
        <v>30</v>
      </c>
      <c r="AX265" s="14" t="s">
        <v>73</v>
      </c>
      <c r="AY265" s="260" t="s">
        <v>124</v>
      </c>
    </row>
    <row r="266" spans="1:51" s="15" customFormat="1" ht="12">
      <c r="A266" s="15"/>
      <c r="B266" s="261"/>
      <c r="C266" s="262"/>
      <c r="D266" s="241" t="s">
        <v>167</v>
      </c>
      <c r="E266" s="263" t="s">
        <v>1</v>
      </c>
      <c r="F266" s="264" t="s">
        <v>172</v>
      </c>
      <c r="G266" s="262"/>
      <c r="H266" s="265">
        <v>439.424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1" t="s">
        <v>167</v>
      </c>
      <c r="AU266" s="271" t="s">
        <v>83</v>
      </c>
      <c r="AV266" s="15" t="s">
        <v>131</v>
      </c>
      <c r="AW266" s="15" t="s">
        <v>30</v>
      </c>
      <c r="AX266" s="15" t="s">
        <v>81</v>
      </c>
      <c r="AY266" s="271" t="s">
        <v>124</v>
      </c>
    </row>
    <row r="267" spans="1:65" s="2" customFormat="1" ht="21.75" customHeight="1">
      <c r="A267" s="39"/>
      <c r="B267" s="40"/>
      <c r="C267" s="220" t="s">
        <v>306</v>
      </c>
      <c r="D267" s="220" t="s">
        <v>127</v>
      </c>
      <c r="E267" s="221" t="s">
        <v>307</v>
      </c>
      <c r="F267" s="222" t="s">
        <v>308</v>
      </c>
      <c r="G267" s="223" t="s">
        <v>166</v>
      </c>
      <c r="H267" s="224">
        <v>225.067</v>
      </c>
      <c r="I267" s="225"/>
      <c r="J267" s="226">
        <f>ROUND(I267*H267,2)</f>
        <v>0</v>
      </c>
      <c r="K267" s="227"/>
      <c r="L267" s="45"/>
      <c r="M267" s="228" t="s">
        <v>1</v>
      </c>
      <c r="N267" s="229" t="s">
        <v>38</v>
      </c>
      <c r="O267" s="92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131</v>
      </c>
      <c r="AT267" s="232" t="s">
        <v>127</v>
      </c>
      <c r="AU267" s="232" t="s">
        <v>83</v>
      </c>
      <c r="AY267" s="18" t="s">
        <v>124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81</v>
      </c>
      <c r="BK267" s="233">
        <f>ROUND(I267*H267,2)</f>
        <v>0</v>
      </c>
      <c r="BL267" s="18" t="s">
        <v>131</v>
      </c>
      <c r="BM267" s="232" t="s">
        <v>309</v>
      </c>
    </row>
    <row r="268" spans="1:51" s="14" customFormat="1" ht="12">
      <c r="A268" s="14"/>
      <c r="B268" s="250"/>
      <c r="C268" s="251"/>
      <c r="D268" s="241" t="s">
        <v>167</v>
      </c>
      <c r="E268" s="252" t="s">
        <v>1</v>
      </c>
      <c r="F268" s="253" t="s">
        <v>259</v>
      </c>
      <c r="G268" s="251"/>
      <c r="H268" s="254">
        <v>53.352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167</v>
      </c>
      <c r="AU268" s="260" t="s">
        <v>83</v>
      </c>
      <c r="AV268" s="14" t="s">
        <v>83</v>
      </c>
      <c r="AW268" s="14" t="s">
        <v>30</v>
      </c>
      <c r="AX268" s="14" t="s">
        <v>73</v>
      </c>
      <c r="AY268" s="260" t="s">
        <v>124</v>
      </c>
    </row>
    <row r="269" spans="1:51" s="14" customFormat="1" ht="12">
      <c r="A269" s="14"/>
      <c r="B269" s="250"/>
      <c r="C269" s="251"/>
      <c r="D269" s="241" t="s">
        <v>167</v>
      </c>
      <c r="E269" s="252" t="s">
        <v>1</v>
      </c>
      <c r="F269" s="253" t="s">
        <v>260</v>
      </c>
      <c r="G269" s="251"/>
      <c r="H269" s="254">
        <v>69.575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0" t="s">
        <v>167</v>
      </c>
      <c r="AU269" s="260" t="s">
        <v>83</v>
      </c>
      <c r="AV269" s="14" t="s">
        <v>83</v>
      </c>
      <c r="AW269" s="14" t="s">
        <v>30</v>
      </c>
      <c r="AX269" s="14" t="s">
        <v>73</v>
      </c>
      <c r="AY269" s="260" t="s">
        <v>124</v>
      </c>
    </row>
    <row r="270" spans="1:51" s="14" customFormat="1" ht="12">
      <c r="A270" s="14"/>
      <c r="B270" s="250"/>
      <c r="C270" s="251"/>
      <c r="D270" s="241" t="s">
        <v>167</v>
      </c>
      <c r="E270" s="252" t="s">
        <v>1</v>
      </c>
      <c r="F270" s="253" t="s">
        <v>261</v>
      </c>
      <c r="G270" s="251"/>
      <c r="H270" s="254">
        <v>25.404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0" t="s">
        <v>167</v>
      </c>
      <c r="AU270" s="260" t="s">
        <v>83</v>
      </c>
      <c r="AV270" s="14" t="s">
        <v>83</v>
      </c>
      <c r="AW270" s="14" t="s">
        <v>30</v>
      </c>
      <c r="AX270" s="14" t="s">
        <v>73</v>
      </c>
      <c r="AY270" s="260" t="s">
        <v>124</v>
      </c>
    </row>
    <row r="271" spans="1:51" s="14" customFormat="1" ht="12">
      <c r="A271" s="14"/>
      <c r="B271" s="250"/>
      <c r="C271" s="251"/>
      <c r="D271" s="241" t="s">
        <v>167</v>
      </c>
      <c r="E271" s="252" t="s">
        <v>1</v>
      </c>
      <c r="F271" s="253" t="s">
        <v>262</v>
      </c>
      <c r="G271" s="251"/>
      <c r="H271" s="254">
        <v>28.056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167</v>
      </c>
      <c r="AU271" s="260" t="s">
        <v>83</v>
      </c>
      <c r="AV271" s="14" t="s">
        <v>83</v>
      </c>
      <c r="AW271" s="14" t="s">
        <v>30</v>
      </c>
      <c r="AX271" s="14" t="s">
        <v>73</v>
      </c>
      <c r="AY271" s="260" t="s">
        <v>124</v>
      </c>
    </row>
    <row r="272" spans="1:51" s="14" customFormat="1" ht="12">
      <c r="A272" s="14"/>
      <c r="B272" s="250"/>
      <c r="C272" s="251"/>
      <c r="D272" s="241" t="s">
        <v>167</v>
      </c>
      <c r="E272" s="252" t="s">
        <v>1</v>
      </c>
      <c r="F272" s="253" t="s">
        <v>263</v>
      </c>
      <c r="G272" s="251"/>
      <c r="H272" s="254">
        <v>10.998</v>
      </c>
      <c r="I272" s="255"/>
      <c r="J272" s="251"/>
      <c r="K272" s="251"/>
      <c r="L272" s="256"/>
      <c r="M272" s="257"/>
      <c r="N272" s="258"/>
      <c r="O272" s="258"/>
      <c r="P272" s="258"/>
      <c r="Q272" s="258"/>
      <c r="R272" s="258"/>
      <c r="S272" s="258"/>
      <c r="T272" s="25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0" t="s">
        <v>167</v>
      </c>
      <c r="AU272" s="260" t="s">
        <v>83</v>
      </c>
      <c r="AV272" s="14" t="s">
        <v>83</v>
      </c>
      <c r="AW272" s="14" t="s">
        <v>30</v>
      </c>
      <c r="AX272" s="14" t="s">
        <v>73</v>
      </c>
      <c r="AY272" s="260" t="s">
        <v>124</v>
      </c>
    </row>
    <row r="273" spans="1:51" s="14" customFormat="1" ht="12">
      <c r="A273" s="14"/>
      <c r="B273" s="250"/>
      <c r="C273" s="251"/>
      <c r="D273" s="241" t="s">
        <v>167</v>
      </c>
      <c r="E273" s="252" t="s">
        <v>1</v>
      </c>
      <c r="F273" s="253" t="s">
        <v>264</v>
      </c>
      <c r="G273" s="251"/>
      <c r="H273" s="254">
        <v>37.682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0" t="s">
        <v>167</v>
      </c>
      <c r="AU273" s="260" t="s">
        <v>83</v>
      </c>
      <c r="AV273" s="14" t="s">
        <v>83</v>
      </c>
      <c r="AW273" s="14" t="s">
        <v>30</v>
      </c>
      <c r="AX273" s="14" t="s">
        <v>73</v>
      </c>
      <c r="AY273" s="260" t="s">
        <v>124</v>
      </c>
    </row>
    <row r="274" spans="1:51" s="15" customFormat="1" ht="12">
      <c r="A274" s="15"/>
      <c r="B274" s="261"/>
      <c r="C274" s="262"/>
      <c r="D274" s="241" t="s">
        <v>167</v>
      </c>
      <c r="E274" s="263" t="s">
        <v>1</v>
      </c>
      <c r="F274" s="264" t="s">
        <v>172</v>
      </c>
      <c r="G274" s="262"/>
      <c r="H274" s="265">
        <v>225.067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1" t="s">
        <v>167</v>
      </c>
      <c r="AU274" s="271" t="s">
        <v>83</v>
      </c>
      <c r="AV274" s="15" t="s">
        <v>131</v>
      </c>
      <c r="AW274" s="15" t="s">
        <v>30</v>
      </c>
      <c r="AX274" s="15" t="s">
        <v>81</v>
      </c>
      <c r="AY274" s="271" t="s">
        <v>124</v>
      </c>
    </row>
    <row r="275" spans="1:63" s="12" customFormat="1" ht="22.8" customHeight="1">
      <c r="A275" s="12"/>
      <c r="B275" s="204"/>
      <c r="C275" s="205"/>
      <c r="D275" s="206" t="s">
        <v>72</v>
      </c>
      <c r="E275" s="218" t="s">
        <v>310</v>
      </c>
      <c r="F275" s="218" t="s">
        <v>311</v>
      </c>
      <c r="G275" s="205"/>
      <c r="H275" s="205"/>
      <c r="I275" s="208"/>
      <c r="J275" s="219">
        <f>BK275</f>
        <v>0</v>
      </c>
      <c r="K275" s="205"/>
      <c r="L275" s="210"/>
      <c r="M275" s="211"/>
      <c r="N275" s="212"/>
      <c r="O275" s="212"/>
      <c r="P275" s="213">
        <f>SUM(P276:P282)</f>
        <v>0</v>
      </c>
      <c r="Q275" s="212"/>
      <c r="R275" s="213">
        <f>SUM(R276:R282)</f>
        <v>0</v>
      </c>
      <c r="S275" s="212"/>
      <c r="T275" s="214">
        <f>SUM(T276:T282)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5" t="s">
        <v>81</v>
      </c>
      <c r="AT275" s="216" t="s">
        <v>72</v>
      </c>
      <c r="AU275" s="216" t="s">
        <v>81</v>
      </c>
      <c r="AY275" s="215" t="s">
        <v>124</v>
      </c>
      <c r="BK275" s="217">
        <f>SUM(BK276:BK282)</f>
        <v>0</v>
      </c>
    </row>
    <row r="276" spans="1:65" s="2" customFormat="1" ht="37.8" customHeight="1">
      <c r="A276" s="39"/>
      <c r="B276" s="40"/>
      <c r="C276" s="220" t="s">
        <v>312</v>
      </c>
      <c r="D276" s="220" t="s">
        <v>127</v>
      </c>
      <c r="E276" s="221" t="s">
        <v>313</v>
      </c>
      <c r="F276" s="222" t="s">
        <v>314</v>
      </c>
      <c r="G276" s="223" t="s">
        <v>199</v>
      </c>
      <c r="H276" s="224">
        <v>28.703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38</v>
      </c>
      <c r="O276" s="92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131</v>
      </c>
      <c r="AT276" s="232" t="s">
        <v>127</v>
      </c>
      <c r="AU276" s="232" t="s">
        <v>83</v>
      </c>
      <c r="AY276" s="18" t="s">
        <v>124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81</v>
      </c>
      <c r="BK276" s="233">
        <f>ROUND(I276*H276,2)</f>
        <v>0</v>
      </c>
      <c r="BL276" s="18" t="s">
        <v>131</v>
      </c>
      <c r="BM276" s="232" t="s">
        <v>315</v>
      </c>
    </row>
    <row r="277" spans="1:65" s="2" customFormat="1" ht="33" customHeight="1">
      <c r="A277" s="39"/>
      <c r="B277" s="40"/>
      <c r="C277" s="220" t="s">
        <v>227</v>
      </c>
      <c r="D277" s="220" t="s">
        <v>127</v>
      </c>
      <c r="E277" s="221" t="s">
        <v>316</v>
      </c>
      <c r="F277" s="222" t="s">
        <v>317</v>
      </c>
      <c r="G277" s="223" t="s">
        <v>199</v>
      </c>
      <c r="H277" s="224">
        <v>28.703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38</v>
      </c>
      <c r="O277" s="92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131</v>
      </c>
      <c r="AT277" s="232" t="s">
        <v>127</v>
      </c>
      <c r="AU277" s="232" t="s">
        <v>83</v>
      </c>
      <c r="AY277" s="18" t="s">
        <v>124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81</v>
      </c>
      <c r="BK277" s="233">
        <f>ROUND(I277*H277,2)</f>
        <v>0</v>
      </c>
      <c r="BL277" s="18" t="s">
        <v>131</v>
      </c>
      <c r="BM277" s="232" t="s">
        <v>318</v>
      </c>
    </row>
    <row r="278" spans="1:65" s="2" customFormat="1" ht="44.25" customHeight="1">
      <c r="A278" s="39"/>
      <c r="B278" s="40"/>
      <c r="C278" s="220" t="s">
        <v>319</v>
      </c>
      <c r="D278" s="220" t="s">
        <v>127</v>
      </c>
      <c r="E278" s="221" t="s">
        <v>320</v>
      </c>
      <c r="F278" s="222" t="s">
        <v>321</v>
      </c>
      <c r="G278" s="223" t="s">
        <v>199</v>
      </c>
      <c r="H278" s="224">
        <v>287.03</v>
      </c>
      <c r="I278" s="225"/>
      <c r="J278" s="226">
        <f>ROUND(I278*H278,2)</f>
        <v>0</v>
      </c>
      <c r="K278" s="227"/>
      <c r="L278" s="45"/>
      <c r="M278" s="228" t="s">
        <v>1</v>
      </c>
      <c r="N278" s="229" t="s">
        <v>38</v>
      </c>
      <c r="O278" s="92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131</v>
      </c>
      <c r="AT278" s="232" t="s">
        <v>127</v>
      </c>
      <c r="AU278" s="232" t="s">
        <v>83</v>
      </c>
      <c r="AY278" s="18" t="s">
        <v>124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81</v>
      </c>
      <c r="BK278" s="233">
        <f>ROUND(I278*H278,2)</f>
        <v>0</v>
      </c>
      <c r="BL278" s="18" t="s">
        <v>131</v>
      </c>
      <c r="BM278" s="232" t="s">
        <v>322</v>
      </c>
    </row>
    <row r="279" spans="1:51" s="14" customFormat="1" ht="12">
      <c r="A279" s="14"/>
      <c r="B279" s="250"/>
      <c r="C279" s="251"/>
      <c r="D279" s="241" t="s">
        <v>167</v>
      </c>
      <c r="E279" s="252" t="s">
        <v>1</v>
      </c>
      <c r="F279" s="253" t="s">
        <v>323</v>
      </c>
      <c r="G279" s="251"/>
      <c r="H279" s="254">
        <v>287.03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0" t="s">
        <v>167</v>
      </c>
      <c r="AU279" s="260" t="s">
        <v>83</v>
      </c>
      <c r="AV279" s="14" t="s">
        <v>83</v>
      </c>
      <c r="AW279" s="14" t="s">
        <v>30</v>
      </c>
      <c r="AX279" s="14" t="s">
        <v>73</v>
      </c>
      <c r="AY279" s="260" t="s">
        <v>124</v>
      </c>
    </row>
    <row r="280" spans="1:51" s="15" customFormat="1" ht="12">
      <c r="A280" s="15"/>
      <c r="B280" s="261"/>
      <c r="C280" s="262"/>
      <c r="D280" s="241" t="s">
        <v>167</v>
      </c>
      <c r="E280" s="263" t="s">
        <v>1</v>
      </c>
      <c r="F280" s="264" t="s">
        <v>172</v>
      </c>
      <c r="G280" s="262"/>
      <c r="H280" s="265">
        <v>287.03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1" t="s">
        <v>167</v>
      </c>
      <c r="AU280" s="271" t="s">
        <v>83</v>
      </c>
      <c r="AV280" s="15" t="s">
        <v>131</v>
      </c>
      <c r="AW280" s="15" t="s">
        <v>30</v>
      </c>
      <c r="AX280" s="15" t="s">
        <v>81</v>
      </c>
      <c r="AY280" s="271" t="s">
        <v>124</v>
      </c>
    </row>
    <row r="281" spans="1:65" s="2" customFormat="1" ht="44.25" customHeight="1">
      <c r="A281" s="39"/>
      <c r="B281" s="40"/>
      <c r="C281" s="220" t="s">
        <v>230</v>
      </c>
      <c r="D281" s="220" t="s">
        <v>127</v>
      </c>
      <c r="E281" s="221" t="s">
        <v>324</v>
      </c>
      <c r="F281" s="222" t="s">
        <v>325</v>
      </c>
      <c r="G281" s="223" t="s">
        <v>199</v>
      </c>
      <c r="H281" s="224">
        <v>28.703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38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131</v>
      </c>
      <c r="AT281" s="232" t="s">
        <v>127</v>
      </c>
      <c r="AU281" s="232" t="s">
        <v>83</v>
      </c>
      <c r="AY281" s="18" t="s">
        <v>124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81</v>
      </c>
      <c r="BK281" s="233">
        <f>ROUND(I281*H281,2)</f>
        <v>0</v>
      </c>
      <c r="BL281" s="18" t="s">
        <v>131</v>
      </c>
      <c r="BM281" s="232" t="s">
        <v>326</v>
      </c>
    </row>
    <row r="282" spans="1:65" s="2" customFormat="1" ht="24.15" customHeight="1">
      <c r="A282" s="39"/>
      <c r="B282" s="40"/>
      <c r="C282" s="220" t="s">
        <v>327</v>
      </c>
      <c r="D282" s="220" t="s">
        <v>127</v>
      </c>
      <c r="E282" s="221" t="s">
        <v>328</v>
      </c>
      <c r="F282" s="222" t="s">
        <v>329</v>
      </c>
      <c r="G282" s="223" t="s">
        <v>199</v>
      </c>
      <c r="H282" s="224">
        <v>28.703</v>
      </c>
      <c r="I282" s="225"/>
      <c r="J282" s="226">
        <f>ROUND(I282*H282,2)</f>
        <v>0</v>
      </c>
      <c r="K282" s="227"/>
      <c r="L282" s="45"/>
      <c r="M282" s="228" t="s">
        <v>1</v>
      </c>
      <c r="N282" s="229" t="s">
        <v>38</v>
      </c>
      <c r="O282" s="92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2" t="s">
        <v>131</v>
      </c>
      <c r="AT282" s="232" t="s">
        <v>127</v>
      </c>
      <c r="AU282" s="232" t="s">
        <v>83</v>
      </c>
      <c r="AY282" s="18" t="s">
        <v>124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8" t="s">
        <v>81</v>
      </c>
      <c r="BK282" s="233">
        <f>ROUND(I282*H282,2)</f>
        <v>0</v>
      </c>
      <c r="BL282" s="18" t="s">
        <v>131</v>
      </c>
      <c r="BM282" s="232" t="s">
        <v>330</v>
      </c>
    </row>
    <row r="283" spans="1:63" s="12" customFormat="1" ht="22.8" customHeight="1">
      <c r="A283" s="12"/>
      <c r="B283" s="204"/>
      <c r="C283" s="205"/>
      <c r="D283" s="206" t="s">
        <v>72</v>
      </c>
      <c r="E283" s="218" t="s">
        <v>331</v>
      </c>
      <c r="F283" s="218" t="s">
        <v>332</v>
      </c>
      <c r="G283" s="205"/>
      <c r="H283" s="205"/>
      <c r="I283" s="208"/>
      <c r="J283" s="219">
        <f>BK283</f>
        <v>0</v>
      </c>
      <c r="K283" s="205"/>
      <c r="L283" s="210"/>
      <c r="M283" s="211"/>
      <c r="N283" s="212"/>
      <c r="O283" s="212"/>
      <c r="P283" s="213">
        <f>P284</f>
        <v>0</v>
      </c>
      <c r="Q283" s="212"/>
      <c r="R283" s="213">
        <f>R284</f>
        <v>0</v>
      </c>
      <c r="S283" s="212"/>
      <c r="T283" s="214">
        <f>T284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5" t="s">
        <v>81</v>
      </c>
      <c r="AT283" s="216" t="s">
        <v>72</v>
      </c>
      <c r="AU283" s="216" t="s">
        <v>81</v>
      </c>
      <c r="AY283" s="215" t="s">
        <v>124</v>
      </c>
      <c r="BK283" s="217">
        <f>BK284</f>
        <v>0</v>
      </c>
    </row>
    <row r="284" spans="1:65" s="2" customFormat="1" ht="55.5" customHeight="1">
      <c r="A284" s="39"/>
      <c r="B284" s="40"/>
      <c r="C284" s="220" t="s">
        <v>235</v>
      </c>
      <c r="D284" s="220" t="s">
        <v>127</v>
      </c>
      <c r="E284" s="221" t="s">
        <v>333</v>
      </c>
      <c r="F284" s="222" t="s">
        <v>334</v>
      </c>
      <c r="G284" s="223" t="s">
        <v>199</v>
      </c>
      <c r="H284" s="224">
        <v>154.786</v>
      </c>
      <c r="I284" s="225"/>
      <c r="J284" s="226">
        <f>ROUND(I284*H284,2)</f>
        <v>0</v>
      </c>
      <c r="K284" s="227"/>
      <c r="L284" s="45"/>
      <c r="M284" s="228" t="s">
        <v>1</v>
      </c>
      <c r="N284" s="229" t="s">
        <v>38</v>
      </c>
      <c r="O284" s="92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2" t="s">
        <v>131</v>
      </c>
      <c r="AT284" s="232" t="s">
        <v>127</v>
      </c>
      <c r="AU284" s="232" t="s">
        <v>83</v>
      </c>
      <c r="AY284" s="18" t="s">
        <v>124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8" t="s">
        <v>81</v>
      </c>
      <c r="BK284" s="233">
        <f>ROUND(I284*H284,2)</f>
        <v>0</v>
      </c>
      <c r="BL284" s="18" t="s">
        <v>131</v>
      </c>
      <c r="BM284" s="232" t="s">
        <v>335</v>
      </c>
    </row>
    <row r="285" spans="1:63" s="12" customFormat="1" ht="25.9" customHeight="1">
      <c r="A285" s="12"/>
      <c r="B285" s="204"/>
      <c r="C285" s="205"/>
      <c r="D285" s="206" t="s">
        <v>72</v>
      </c>
      <c r="E285" s="207" t="s">
        <v>336</v>
      </c>
      <c r="F285" s="207" t="s">
        <v>337</v>
      </c>
      <c r="G285" s="205"/>
      <c r="H285" s="205"/>
      <c r="I285" s="208"/>
      <c r="J285" s="209">
        <f>BK285</f>
        <v>0</v>
      </c>
      <c r="K285" s="205"/>
      <c r="L285" s="210"/>
      <c r="M285" s="211"/>
      <c r="N285" s="212"/>
      <c r="O285" s="212"/>
      <c r="P285" s="213">
        <f>P286+P317+P323</f>
        <v>0</v>
      </c>
      <c r="Q285" s="212"/>
      <c r="R285" s="213">
        <f>R286+R317+R323</f>
        <v>0</v>
      </c>
      <c r="S285" s="212"/>
      <c r="T285" s="214">
        <f>T286+T317+T323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5" t="s">
        <v>83</v>
      </c>
      <c r="AT285" s="216" t="s">
        <v>72</v>
      </c>
      <c r="AU285" s="216" t="s">
        <v>73</v>
      </c>
      <c r="AY285" s="215" t="s">
        <v>124</v>
      </c>
      <c r="BK285" s="217">
        <f>BK286+BK317+BK323</f>
        <v>0</v>
      </c>
    </row>
    <row r="286" spans="1:63" s="12" customFormat="1" ht="22.8" customHeight="1">
      <c r="A286" s="12"/>
      <c r="B286" s="204"/>
      <c r="C286" s="205"/>
      <c r="D286" s="206" t="s">
        <v>72</v>
      </c>
      <c r="E286" s="218" t="s">
        <v>338</v>
      </c>
      <c r="F286" s="218" t="s">
        <v>339</v>
      </c>
      <c r="G286" s="205"/>
      <c r="H286" s="205"/>
      <c r="I286" s="208"/>
      <c r="J286" s="219">
        <f>BK286</f>
        <v>0</v>
      </c>
      <c r="K286" s="205"/>
      <c r="L286" s="210"/>
      <c r="M286" s="211"/>
      <c r="N286" s="212"/>
      <c r="O286" s="212"/>
      <c r="P286" s="213">
        <f>SUM(P287:P316)</f>
        <v>0</v>
      </c>
      <c r="Q286" s="212"/>
      <c r="R286" s="213">
        <f>SUM(R287:R316)</f>
        <v>0</v>
      </c>
      <c r="S286" s="212"/>
      <c r="T286" s="214">
        <f>SUM(T287:T316)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5" t="s">
        <v>83</v>
      </c>
      <c r="AT286" s="216" t="s">
        <v>72</v>
      </c>
      <c r="AU286" s="216" t="s">
        <v>81</v>
      </c>
      <c r="AY286" s="215" t="s">
        <v>124</v>
      </c>
      <c r="BK286" s="217">
        <f>SUM(BK287:BK316)</f>
        <v>0</v>
      </c>
    </row>
    <row r="287" spans="1:65" s="2" customFormat="1" ht="44.25" customHeight="1">
      <c r="A287" s="39"/>
      <c r="B287" s="40"/>
      <c r="C287" s="220" t="s">
        <v>340</v>
      </c>
      <c r="D287" s="220" t="s">
        <v>127</v>
      </c>
      <c r="E287" s="221" t="s">
        <v>341</v>
      </c>
      <c r="F287" s="222" t="s">
        <v>342</v>
      </c>
      <c r="G287" s="223" t="s">
        <v>166</v>
      </c>
      <c r="H287" s="224">
        <v>151.792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38</v>
      </c>
      <c r="O287" s="92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200</v>
      </c>
      <c r="AT287" s="232" t="s">
        <v>127</v>
      </c>
      <c r="AU287" s="232" t="s">
        <v>83</v>
      </c>
      <c r="AY287" s="18" t="s">
        <v>124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81</v>
      </c>
      <c r="BK287" s="233">
        <f>ROUND(I287*H287,2)</f>
        <v>0</v>
      </c>
      <c r="BL287" s="18" t="s">
        <v>200</v>
      </c>
      <c r="BM287" s="232" t="s">
        <v>343</v>
      </c>
    </row>
    <row r="288" spans="1:51" s="13" customFormat="1" ht="12">
      <c r="A288" s="13"/>
      <c r="B288" s="239"/>
      <c r="C288" s="240"/>
      <c r="D288" s="241" t="s">
        <v>167</v>
      </c>
      <c r="E288" s="242" t="s">
        <v>1</v>
      </c>
      <c r="F288" s="243" t="s">
        <v>344</v>
      </c>
      <c r="G288" s="240"/>
      <c r="H288" s="242" t="s">
        <v>1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167</v>
      </c>
      <c r="AU288" s="249" t="s">
        <v>83</v>
      </c>
      <c r="AV288" s="13" t="s">
        <v>81</v>
      </c>
      <c r="AW288" s="13" t="s">
        <v>30</v>
      </c>
      <c r="AX288" s="13" t="s">
        <v>73</v>
      </c>
      <c r="AY288" s="249" t="s">
        <v>124</v>
      </c>
    </row>
    <row r="289" spans="1:51" s="13" customFormat="1" ht="12">
      <c r="A289" s="13"/>
      <c r="B289" s="239"/>
      <c r="C289" s="240"/>
      <c r="D289" s="241" t="s">
        <v>167</v>
      </c>
      <c r="E289" s="242" t="s">
        <v>1</v>
      </c>
      <c r="F289" s="243" t="s">
        <v>345</v>
      </c>
      <c r="G289" s="240"/>
      <c r="H289" s="242" t="s">
        <v>1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167</v>
      </c>
      <c r="AU289" s="249" t="s">
        <v>83</v>
      </c>
      <c r="AV289" s="13" t="s">
        <v>81</v>
      </c>
      <c r="AW289" s="13" t="s">
        <v>30</v>
      </c>
      <c r="AX289" s="13" t="s">
        <v>73</v>
      </c>
      <c r="AY289" s="249" t="s">
        <v>124</v>
      </c>
    </row>
    <row r="290" spans="1:51" s="14" customFormat="1" ht="12">
      <c r="A290" s="14"/>
      <c r="B290" s="250"/>
      <c r="C290" s="251"/>
      <c r="D290" s="241" t="s">
        <v>167</v>
      </c>
      <c r="E290" s="252" t="s">
        <v>1</v>
      </c>
      <c r="F290" s="253" t="s">
        <v>300</v>
      </c>
      <c r="G290" s="251"/>
      <c r="H290" s="254">
        <v>94.792</v>
      </c>
      <c r="I290" s="255"/>
      <c r="J290" s="251"/>
      <c r="K290" s="251"/>
      <c r="L290" s="256"/>
      <c r="M290" s="257"/>
      <c r="N290" s="258"/>
      <c r="O290" s="258"/>
      <c r="P290" s="258"/>
      <c r="Q290" s="258"/>
      <c r="R290" s="258"/>
      <c r="S290" s="258"/>
      <c r="T290" s="25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0" t="s">
        <v>167</v>
      </c>
      <c r="AU290" s="260" t="s">
        <v>83</v>
      </c>
      <c r="AV290" s="14" t="s">
        <v>83</v>
      </c>
      <c r="AW290" s="14" t="s">
        <v>30</v>
      </c>
      <c r="AX290" s="14" t="s">
        <v>73</v>
      </c>
      <c r="AY290" s="260" t="s">
        <v>124</v>
      </c>
    </row>
    <row r="291" spans="1:51" s="14" customFormat="1" ht="12">
      <c r="A291" s="14"/>
      <c r="B291" s="250"/>
      <c r="C291" s="251"/>
      <c r="D291" s="241" t="s">
        <v>167</v>
      </c>
      <c r="E291" s="252" t="s">
        <v>1</v>
      </c>
      <c r="F291" s="253" t="s">
        <v>301</v>
      </c>
      <c r="G291" s="251"/>
      <c r="H291" s="254">
        <v>57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167</v>
      </c>
      <c r="AU291" s="260" t="s">
        <v>83</v>
      </c>
      <c r="AV291" s="14" t="s">
        <v>83</v>
      </c>
      <c r="AW291" s="14" t="s">
        <v>30</v>
      </c>
      <c r="AX291" s="14" t="s">
        <v>73</v>
      </c>
      <c r="AY291" s="260" t="s">
        <v>124</v>
      </c>
    </row>
    <row r="292" spans="1:51" s="15" customFormat="1" ht="12">
      <c r="A292" s="15"/>
      <c r="B292" s="261"/>
      <c r="C292" s="262"/>
      <c r="D292" s="241" t="s">
        <v>167</v>
      </c>
      <c r="E292" s="263" t="s">
        <v>1</v>
      </c>
      <c r="F292" s="264" t="s">
        <v>172</v>
      </c>
      <c r="G292" s="262"/>
      <c r="H292" s="265">
        <v>151.792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1" t="s">
        <v>167</v>
      </c>
      <c r="AU292" s="271" t="s">
        <v>83</v>
      </c>
      <c r="AV292" s="15" t="s">
        <v>131</v>
      </c>
      <c r="AW292" s="15" t="s">
        <v>30</v>
      </c>
      <c r="AX292" s="15" t="s">
        <v>81</v>
      </c>
      <c r="AY292" s="271" t="s">
        <v>124</v>
      </c>
    </row>
    <row r="293" spans="1:65" s="2" customFormat="1" ht="33" customHeight="1">
      <c r="A293" s="39"/>
      <c r="B293" s="40"/>
      <c r="C293" s="220" t="s">
        <v>240</v>
      </c>
      <c r="D293" s="220" t="s">
        <v>127</v>
      </c>
      <c r="E293" s="221" t="s">
        <v>346</v>
      </c>
      <c r="F293" s="222" t="s">
        <v>347</v>
      </c>
      <c r="G293" s="223" t="s">
        <v>239</v>
      </c>
      <c r="H293" s="224">
        <v>61.18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38</v>
      </c>
      <c r="O293" s="92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200</v>
      </c>
      <c r="AT293" s="232" t="s">
        <v>127</v>
      </c>
      <c r="AU293" s="232" t="s">
        <v>83</v>
      </c>
      <c r="AY293" s="18" t="s">
        <v>124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81</v>
      </c>
      <c r="BK293" s="233">
        <f>ROUND(I293*H293,2)</f>
        <v>0</v>
      </c>
      <c r="BL293" s="18" t="s">
        <v>200</v>
      </c>
      <c r="BM293" s="232" t="s">
        <v>348</v>
      </c>
    </row>
    <row r="294" spans="1:51" s="13" customFormat="1" ht="12">
      <c r="A294" s="13"/>
      <c r="B294" s="239"/>
      <c r="C294" s="240"/>
      <c r="D294" s="241" t="s">
        <v>167</v>
      </c>
      <c r="E294" s="242" t="s">
        <v>1</v>
      </c>
      <c r="F294" s="243" t="s">
        <v>349</v>
      </c>
      <c r="G294" s="240"/>
      <c r="H294" s="242" t="s">
        <v>1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9" t="s">
        <v>167</v>
      </c>
      <c r="AU294" s="249" t="s">
        <v>83</v>
      </c>
      <c r="AV294" s="13" t="s">
        <v>81</v>
      </c>
      <c r="AW294" s="13" t="s">
        <v>30</v>
      </c>
      <c r="AX294" s="13" t="s">
        <v>73</v>
      </c>
      <c r="AY294" s="249" t="s">
        <v>124</v>
      </c>
    </row>
    <row r="295" spans="1:51" s="13" customFormat="1" ht="12">
      <c r="A295" s="13"/>
      <c r="B295" s="239"/>
      <c r="C295" s="240"/>
      <c r="D295" s="241" t="s">
        <v>167</v>
      </c>
      <c r="E295" s="242" t="s">
        <v>1</v>
      </c>
      <c r="F295" s="243" t="s">
        <v>345</v>
      </c>
      <c r="G295" s="240"/>
      <c r="H295" s="242" t="s">
        <v>1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9" t="s">
        <v>167</v>
      </c>
      <c r="AU295" s="249" t="s">
        <v>83</v>
      </c>
      <c r="AV295" s="13" t="s">
        <v>81</v>
      </c>
      <c r="AW295" s="13" t="s">
        <v>30</v>
      </c>
      <c r="AX295" s="13" t="s">
        <v>73</v>
      </c>
      <c r="AY295" s="249" t="s">
        <v>124</v>
      </c>
    </row>
    <row r="296" spans="1:51" s="14" customFormat="1" ht="12">
      <c r="A296" s="14"/>
      <c r="B296" s="250"/>
      <c r="C296" s="251"/>
      <c r="D296" s="241" t="s">
        <v>167</v>
      </c>
      <c r="E296" s="252" t="s">
        <v>1</v>
      </c>
      <c r="F296" s="253" t="s">
        <v>350</v>
      </c>
      <c r="G296" s="251"/>
      <c r="H296" s="254">
        <v>36.18</v>
      </c>
      <c r="I296" s="255"/>
      <c r="J296" s="251"/>
      <c r="K296" s="251"/>
      <c r="L296" s="256"/>
      <c r="M296" s="257"/>
      <c r="N296" s="258"/>
      <c r="O296" s="258"/>
      <c r="P296" s="258"/>
      <c r="Q296" s="258"/>
      <c r="R296" s="258"/>
      <c r="S296" s="258"/>
      <c r="T296" s="25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0" t="s">
        <v>167</v>
      </c>
      <c r="AU296" s="260" t="s">
        <v>83</v>
      </c>
      <c r="AV296" s="14" t="s">
        <v>83</v>
      </c>
      <c r="AW296" s="14" t="s">
        <v>30</v>
      </c>
      <c r="AX296" s="14" t="s">
        <v>73</v>
      </c>
      <c r="AY296" s="260" t="s">
        <v>124</v>
      </c>
    </row>
    <row r="297" spans="1:51" s="14" customFormat="1" ht="12">
      <c r="A297" s="14"/>
      <c r="B297" s="250"/>
      <c r="C297" s="251"/>
      <c r="D297" s="241" t="s">
        <v>167</v>
      </c>
      <c r="E297" s="252" t="s">
        <v>1</v>
      </c>
      <c r="F297" s="253" t="s">
        <v>351</v>
      </c>
      <c r="G297" s="251"/>
      <c r="H297" s="254">
        <v>25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0" t="s">
        <v>167</v>
      </c>
      <c r="AU297" s="260" t="s">
        <v>83</v>
      </c>
      <c r="AV297" s="14" t="s">
        <v>83</v>
      </c>
      <c r="AW297" s="14" t="s">
        <v>30</v>
      </c>
      <c r="AX297" s="14" t="s">
        <v>73</v>
      </c>
      <c r="AY297" s="260" t="s">
        <v>124</v>
      </c>
    </row>
    <row r="298" spans="1:51" s="15" customFormat="1" ht="12">
      <c r="A298" s="15"/>
      <c r="B298" s="261"/>
      <c r="C298" s="262"/>
      <c r="D298" s="241" t="s">
        <v>167</v>
      </c>
      <c r="E298" s="263" t="s">
        <v>1</v>
      </c>
      <c r="F298" s="264" t="s">
        <v>172</v>
      </c>
      <c r="G298" s="262"/>
      <c r="H298" s="265">
        <v>61.18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1" t="s">
        <v>167</v>
      </c>
      <c r="AU298" s="271" t="s">
        <v>83</v>
      </c>
      <c r="AV298" s="15" t="s">
        <v>131</v>
      </c>
      <c r="AW298" s="15" t="s">
        <v>30</v>
      </c>
      <c r="AX298" s="15" t="s">
        <v>81</v>
      </c>
      <c r="AY298" s="271" t="s">
        <v>124</v>
      </c>
    </row>
    <row r="299" spans="1:65" s="2" customFormat="1" ht="24.15" customHeight="1">
      <c r="A299" s="39"/>
      <c r="B299" s="40"/>
      <c r="C299" s="220" t="s">
        <v>352</v>
      </c>
      <c r="D299" s="220" t="s">
        <v>127</v>
      </c>
      <c r="E299" s="221" t="s">
        <v>353</v>
      </c>
      <c r="F299" s="222" t="s">
        <v>354</v>
      </c>
      <c r="G299" s="223" t="s">
        <v>166</v>
      </c>
      <c r="H299" s="224">
        <v>166.971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38</v>
      </c>
      <c r="O299" s="92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200</v>
      </c>
      <c r="AT299" s="232" t="s">
        <v>127</v>
      </c>
      <c r="AU299" s="232" t="s">
        <v>83</v>
      </c>
      <c r="AY299" s="18" t="s">
        <v>124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81</v>
      </c>
      <c r="BK299" s="233">
        <f>ROUND(I299*H299,2)</f>
        <v>0</v>
      </c>
      <c r="BL299" s="18" t="s">
        <v>200</v>
      </c>
      <c r="BM299" s="232" t="s">
        <v>355</v>
      </c>
    </row>
    <row r="300" spans="1:51" s="13" customFormat="1" ht="12">
      <c r="A300" s="13"/>
      <c r="B300" s="239"/>
      <c r="C300" s="240"/>
      <c r="D300" s="241" t="s">
        <v>167</v>
      </c>
      <c r="E300" s="242" t="s">
        <v>1</v>
      </c>
      <c r="F300" s="243" t="s">
        <v>356</v>
      </c>
      <c r="G300" s="240"/>
      <c r="H300" s="242" t="s">
        <v>1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9" t="s">
        <v>167</v>
      </c>
      <c r="AU300" s="249" t="s">
        <v>83</v>
      </c>
      <c r="AV300" s="13" t="s">
        <v>81</v>
      </c>
      <c r="AW300" s="13" t="s">
        <v>30</v>
      </c>
      <c r="AX300" s="13" t="s">
        <v>73</v>
      </c>
      <c r="AY300" s="249" t="s">
        <v>124</v>
      </c>
    </row>
    <row r="301" spans="1:51" s="13" customFormat="1" ht="12">
      <c r="A301" s="13"/>
      <c r="B301" s="239"/>
      <c r="C301" s="240"/>
      <c r="D301" s="241" t="s">
        <v>167</v>
      </c>
      <c r="E301" s="242" t="s">
        <v>1</v>
      </c>
      <c r="F301" s="243" t="s">
        <v>345</v>
      </c>
      <c r="G301" s="240"/>
      <c r="H301" s="242" t="s">
        <v>1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167</v>
      </c>
      <c r="AU301" s="249" t="s">
        <v>83</v>
      </c>
      <c r="AV301" s="13" t="s">
        <v>81</v>
      </c>
      <c r="AW301" s="13" t="s">
        <v>30</v>
      </c>
      <c r="AX301" s="13" t="s">
        <v>73</v>
      </c>
      <c r="AY301" s="249" t="s">
        <v>124</v>
      </c>
    </row>
    <row r="302" spans="1:51" s="14" customFormat="1" ht="12">
      <c r="A302" s="14"/>
      <c r="B302" s="250"/>
      <c r="C302" s="251"/>
      <c r="D302" s="241" t="s">
        <v>167</v>
      </c>
      <c r="E302" s="252" t="s">
        <v>1</v>
      </c>
      <c r="F302" s="253" t="s">
        <v>300</v>
      </c>
      <c r="G302" s="251"/>
      <c r="H302" s="254">
        <v>94.792</v>
      </c>
      <c r="I302" s="255"/>
      <c r="J302" s="251"/>
      <c r="K302" s="251"/>
      <c r="L302" s="256"/>
      <c r="M302" s="257"/>
      <c r="N302" s="258"/>
      <c r="O302" s="258"/>
      <c r="P302" s="258"/>
      <c r="Q302" s="258"/>
      <c r="R302" s="258"/>
      <c r="S302" s="258"/>
      <c r="T302" s="25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0" t="s">
        <v>167</v>
      </c>
      <c r="AU302" s="260" t="s">
        <v>83</v>
      </c>
      <c r="AV302" s="14" t="s">
        <v>83</v>
      </c>
      <c r="AW302" s="14" t="s">
        <v>30</v>
      </c>
      <c r="AX302" s="14" t="s">
        <v>73</v>
      </c>
      <c r="AY302" s="260" t="s">
        <v>124</v>
      </c>
    </row>
    <row r="303" spans="1:51" s="14" customFormat="1" ht="12">
      <c r="A303" s="14"/>
      <c r="B303" s="250"/>
      <c r="C303" s="251"/>
      <c r="D303" s="241" t="s">
        <v>167</v>
      </c>
      <c r="E303" s="252" t="s">
        <v>1</v>
      </c>
      <c r="F303" s="253" t="s">
        <v>301</v>
      </c>
      <c r="G303" s="251"/>
      <c r="H303" s="254">
        <v>57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0" t="s">
        <v>167</v>
      </c>
      <c r="AU303" s="260" t="s">
        <v>83</v>
      </c>
      <c r="AV303" s="14" t="s">
        <v>83</v>
      </c>
      <c r="AW303" s="14" t="s">
        <v>30</v>
      </c>
      <c r="AX303" s="14" t="s">
        <v>73</v>
      </c>
      <c r="AY303" s="260" t="s">
        <v>124</v>
      </c>
    </row>
    <row r="304" spans="1:51" s="15" customFormat="1" ht="12">
      <c r="A304" s="15"/>
      <c r="B304" s="261"/>
      <c r="C304" s="262"/>
      <c r="D304" s="241" t="s">
        <v>167</v>
      </c>
      <c r="E304" s="263" t="s">
        <v>1</v>
      </c>
      <c r="F304" s="264" t="s">
        <v>172</v>
      </c>
      <c r="G304" s="262"/>
      <c r="H304" s="265">
        <v>151.792</v>
      </c>
      <c r="I304" s="266"/>
      <c r="J304" s="262"/>
      <c r="K304" s="262"/>
      <c r="L304" s="267"/>
      <c r="M304" s="268"/>
      <c r="N304" s="269"/>
      <c r="O304" s="269"/>
      <c r="P304" s="269"/>
      <c r="Q304" s="269"/>
      <c r="R304" s="269"/>
      <c r="S304" s="269"/>
      <c r="T304" s="270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1" t="s">
        <v>167</v>
      </c>
      <c r="AU304" s="271" t="s">
        <v>83</v>
      </c>
      <c r="AV304" s="15" t="s">
        <v>131</v>
      </c>
      <c r="AW304" s="15" t="s">
        <v>30</v>
      </c>
      <c r="AX304" s="15" t="s">
        <v>73</v>
      </c>
      <c r="AY304" s="271" t="s">
        <v>124</v>
      </c>
    </row>
    <row r="305" spans="1:51" s="14" customFormat="1" ht="12">
      <c r="A305" s="14"/>
      <c r="B305" s="250"/>
      <c r="C305" s="251"/>
      <c r="D305" s="241" t="s">
        <v>167</v>
      </c>
      <c r="E305" s="252" t="s">
        <v>1</v>
      </c>
      <c r="F305" s="253" t="s">
        <v>357</v>
      </c>
      <c r="G305" s="251"/>
      <c r="H305" s="254">
        <v>166.971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0" t="s">
        <v>167</v>
      </c>
      <c r="AU305" s="260" t="s">
        <v>83</v>
      </c>
      <c r="AV305" s="14" t="s">
        <v>83</v>
      </c>
      <c r="AW305" s="14" t="s">
        <v>30</v>
      </c>
      <c r="AX305" s="14" t="s">
        <v>73</v>
      </c>
      <c r="AY305" s="260" t="s">
        <v>124</v>
      </c>
    </row>
    <row r="306" spans="1:51" s="15" customFormat="1" ht="12">
      <c r="A306" s="15"/>
      <c r="B306" s="261"/>
      <c r="C306" s="262"/>
      <c r="D306" s="241" t="s">
        <v>167</v>
      </c>
      <c r="E306" s="263" t="s">
        <v>1</v>
      </c>
      <c r="F306" s="264" t="s">
        <v>172</v>
      </c>
      <c r="G306" s="262"/>
      <c r="H306" s="265">
        <v>166.971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1" t="s">
        <v>167</v>
      </c>
      <c r="AU306" s="271" t="s">
        <v>83</v>
      </c>
      <c r="AV306" s="15" t="s">
        <v>131</v>
      </c>
      <c r="AW306" s="15" t="s">
        <v>30</v>
      </c>
      <c r="AX306" s="15" t="s">
        <v>81</v>
      </c>
      <c r="AY306" s="271" t="s">
        <v>124</v>
      </c>
    </row>
    <row r="307" spans="1:65" s="2" customFormat="1" ht="24.15" customHeight="1">
      <c r="A307" s="39"/>
      <c r="B307" s="40"/>
      <c r="C307" s="272" t="s">
        <v>249</v>
      </c>
      <c r="D307" s="272" t="s">
        <v>215</v>
      </c>
      <c r="E307" s="273" t="s">
        <v>358</v>
      </c>
      <c r="F307" s="274" t="s">
        <v>359</v>
      </c>
      <c r="G307" s="275" t="s">
        <v>166</v>
      </c>
      <c r="H307" s="276">
        <v>159.382</v>
      </c>
      <c r="I307" s="277"/>
      <c r="J307" s="278">
        <f>ROUND(I307*H307,2)</f>
        <v>0</v>
      </c>
      <c r="K307" s="279"/>
      <c r="L307" s="280"/>
      <c r="M307" s="281" t="s">
        <v>1</v>
      </c>
      <c r="N307" s="282" t="s">
        <v>38</v>
      </c>
      <c r="O307" s="92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2" t="s">
        <v>240</v>
      </c>
      <c r="AT307" s="232" t="s">
        <v>215</v>
      </c>
      <c r="AU307" s="232" t="s">
        <v>83</v>
      </c>
      <c r="AY307" s="18" t="s">
        <v>124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8" t="s">
        <v>81</v>
      </c>
      <c r="BK307" s="233">
        <f>ROUND(I307*H307,2)</f>
        <v>0</v>
      </c>
      <c r="BL307" s="18" t="s">
        <v>200</v>
      </c>
      <c r="BM307" s="232" t="s">
        <v>360</v>
      </c>
    </row>
    <row r="308" spans="1:51" s="14" customFormat="1" ht="12">
      <c r="A308" s="14"/>
      <c r="B308" s="250"/>
      <c r="C308" s="251"/>
      <c r="D308" s="241" t="s">
        <v>167</v>
      </c>
      <c r="E308" s="252" t="s">
        <v>1</v>
      </c>
      <c r="F308" s="253" t="s">
        <v>361</v>
      </c>
      <c r="G308" s="251"/>
      <c r="H308" s="254">
        <v>159.382</v>
      </c>
      <c r="I308" s="255"/>
      <c r="J308" s="251"/>
      <c r="K308" s="251"/>
      <c r="L308" s="256"/>
      <c r="M308" s="257"/>
      <c r="N308" s="258"/>
      <c r="O308" s="258"/>
      <c r="P308" s="258"/>
      <c r="Q308" s="258"/>
      <c r="R308" s="258"/>
      <c r="S308" s="258"/>
      <c r="T308" s="25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0" t="s">
        <v>167</v>
      </c>
      <c r="AU308" s="260" t="s">
        <v>83</v>
      </c>
      <c r="AV308" s="14" t="s">
        <v>83</v>
      </c>
      <c r="AW308" s="14" t="s">
        <v>30</v>
      </c>
      <c r="AX308" s="14" t="s">
        <v>73</v>
      </c>
      <c r="AY308" s="260" t="s">
        <v>124</v>
      </c>
    </row>
    <row r="309" spans="1:51" s="15" customFormat="1" ht="12">
      <c r="A309" s="15"/>
      <c r="B309" s="261"/>
      <c r="C309" s="262"/>
      <c r="D309" s="241" t="s">
        <v>167</v>
      </c>
      <c r="E309" s="263" t="s">
        <v>1</v>
      </c>
      <c r="F309" s="264" t="s">
        <v>172</v>
      </c>
      <c r="G309" s="262"/>
      <c r="H309" s="265">
        <v>159.382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1" t="s">
        <v>167</v>
      </c>
      <c r="AU309" s="271" t="s">
        <v>83</v>
      </c>
      <c r="AV309" s="15" t="s">
        <v>131</v>
      </c>
      <c r="AW309" s="15" t="s">
        <v>30</v>
      </c>
      <c r="AX309" s="15" t="s">
        <v>81</v>
      </c>
      <c r="AY309" s="271" t="s">
        <v>124</v>
      </c>
    </row>
    <row r="310" spans="1:65" s="2" customFormat="1" ht="33" customHeight="1">
      <c r="A310" s="39"/>
      <c r="B310" s="40"/>
      <c r="C310" s="220" t="s">
        <v>362</v>
      </c>
      <c r="D310" s="220" t="s">
        <v>127</v>
      </c>
      <c r="E310" s="221" t="s">
        <v>363</v>
      </c>
      <c r="F310" s="222" t="s">
        <v>364</v>
      </c>
      <c r="G310" s="223" t="s">
        <v>166</v>
      </c>
      <c r="H310" s="224">
        <v>151.792</v>
      </c>
      <c r="I310" s="225"/>
      <c r="J310" s="226">
        <f>ROUND(I310*H310,2)</f>
        <v>0</v>
      </c>
      <c r="K310" s="227"/>
      <c r="L310" s="45"/>
      <c r="M310" s="228" t="s">
        <v>1</v>
      </c>
      <c r="N310" s="229" t="s">
        <v>38</v>
      </c>
      <c r="O310" s="92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2" t="s">
        <v>200</v>
      </c>
      <c r="AT310" s="232" t="s">
        <v>127</v>
      </c>
      <c r="AU310" s="232" t="s">
        <v>83</v>
      </c>
      <c r="AY310" s="18" t="s">
        <v>124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8" t="s">
        <v>81</v>
      </c>
      <c r="BK310" s="233">
        <f>ROUND(I310*H310,2)</f>
        <v>0</v>
      </c>
      <c r="BL310" s="18" t="s">
        <v>200</v>
      </c>
      <c r="BM310" s="232" t="s">
        <v>365</v>
      </c>
    </row>
    <row r="311" spans="1:51" s="13" customFormat="1" ht="12">
      <c r="A311" s="13"/>
      <c r="B311" s="239"/>
      <c r="C311" s="240"/>
      <c r="D311" s="241" t="s">
        <v>167</v>
      </c>
      <c r="E311" s="242" t="s">
        <v>1</v>
      </c>
      <c r="F311" s="243" t="s">
        <v>366</v>
      </c>
      <c r="G311" s="240"/>
      <c r="H311" s="242" t="s">
        <v>1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167</v>
      </c>
      <c r="AU311" s="249" t="s">
        <v>83</v>
      </c>
      <c r="AV311" s="13" t="s">
        <v>81</v>
      </c>
      <c r="AW311" s="13" t="s">
        <v>30</v>
      </c>
      <c r="AX311" s="13" t="s">
        <v>73</v>
      </c>
      <c r="AY311" s="249" t="s">
        <v>124</v>
      </c>
    </row>
    <row r="312" spans="1:51" s="13" customFormat="1" ht="12">
      <c r="A312" s="13"/>
      <c r="B312" s="239"/>
      <c r="C312" s="240"/>
      <c r="D312" s="241" t="s">
        <v>167</v>
      </c>
      <c r="E312" s="242" t="s">
        <v>1</v>
      </c>
      <c r="F312" s="243" t="s">
        <v>345</v>
      </c>
      <c r="G312" s="240"/>
      <c r="H312" s="242" t="s">
        <v>1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9" t="s">
        <v>167</v>
      </c>
      <c r="AU312" s="249" t="s">
        <v>83</v>
      </c>
      <c r="AV312" s="13" t="s">
        <v>81</v>
      </c>
      <c r="AW312" s="13" t="s">
        <v>30</v>
      </c>
      <c r="AX312" s="13" t="s">
        <v>73</v>
      </c>
      <c r="AY312" s="249" t="s">
        <v>124</v>
      </c>
    </row>
    <row r="313" spans="1:51" s="14" customFormat="1" ht="12">
      <c r="A313" s="14"/>
      <c r="B313" s="250"/>
      <c r="C313" s="251"/>
      <c r="D313" s="241" t="s">
        <v>167</v>
      </c>
      <c r="E313" s="252" t="s">
        <v>1</v>
      </c>
      <c r="F313" s="253" t="s">
        <v>300</v>
      </c>
      <c r="G313" s="251"/>
      <c r="H313" s="254">
        <v>94.792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0" t="s">
        <v>167</v>
      </c>
      <c r="AU313" s="260" t="s">
        <v>83</v>
      </c>
      <c r="AV313" s="14" t="s">
        <v>83</v>
      </c>
      <c r="AW313" s="14" t="s">
        <v>30</v>
      </c>
      <c r="AX313" s="14" t="s">
        <v>73</v>
      </c>
      <c r="AY313" s="260" t="s">
        <v>124</v>
      </c>
    </row>
    <row r="314" spans="1:51" s="14" customFormat="1" ht="12">
      <c r="A314" s="14"/>
      <c r="B314" s="250"/>
      <c r="C314" s="251"/>
      <c r="D314" s="241" t="s">
        <v>167</v>
      </c>
      <c r="E314" s="252" t="s">
        <v>1</v>
      </c>
      <c r="F314" s="253" t="s">
        <v>301</v>
      </c>
      <c r="G314" s="251"/>
      <c r="H314" s="254">
        <v>57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167</v>
      </c>
      <c r="AU314" s="260" t="s">
        <v>83</v>
      </c>
      <c r="AV314" s="14" t="s">
        <v>83</v>
      </c>
      <c r="AW314" s="14" t="s">
        <v>30</v>
      </c>
      <c r="AX314" s="14" t="s">
        <v>73</v>
      </c>
      <c r="AY314" s="260" t="s">
        <v>124</v>
      </c>
    </row>
    <row r="315" spans="1:51" s="15" customFormat="1" ht="12">
      <c r="A315" s="15"/>
      <c r="B315" s="261"/>
      <c r="C315" s="262"/>
      <c r="D315" s="241" t="s">
        <v>167</v>
      </c>
      <c r="E315" s="263" t="s">
        <v>1</v>
      </c>
      <c r="F315" s="264" t="s">
        <v>172</v>
      </c>
      <c r="G315" s="262"/>
      <c r="H315" s="265">
        <v>151.792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71" t="s">
        <v>167</v>
      </c>
      <c r="AU315" s="271" t="s">
        <v>83</v>
      </c>
      <c r="AV315" s="15" t="s">
        <v>131</v>
      </c>
      <c r="AW315" s="15" t="s">
        <v>30</v>
      </c>
      <c r="AX315" s="15" t="s">
        <v>81</v>
      </c>
      <c r="AY315" s="271" t="s">
        <v>124</v>
      </c>
    </row>
    <row r="316" spans="1:65" s="2" customFormat="1" ht="49.05" customHeight="1">
      <c r="A316" s="39"/>
      <c r="B316" s="40"/>
      <c r="C316" s="220" t="s">
        <v>253</v>
      </c>
      <c r="D316" s="220" t="s">
        <v>127</v>
      </c>
      <c r="E316" s="221" t="s">
        <v>367</v>
      </c>
      <c r="F316" s="222" t="s">
        <v>368</v>
      </c>
      <c r="G316" s="223" t="s">
        <v>199</v>
      </c>
      <c r="H316" s="224">
        <v>0.864</v>
      </c>
      <c r="I316" s="225"/>
      <c r="J316" s="226">
        <f>ROUND(I316*H316,2)</f>
        <v>0</v>
      </c>
      <c r="K316" s="227"/>
      <c r="L316" s="45"/>
      <c r="M316" s="228" t="s">
        <v>1</v>
      </c>
      <c r="N316" s="229" t="s">
        <v>38</v>
      </c>
      <c r="O316" s="92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2" t="s">
        <v>200</v>
      </c>
      <c r="AT316" s="232" t="s">
        <v>127</v>
      </c>
      <c r="AU316" s="232" t="s">
        <v>83</v>
      </c>
      <c r="AY316" s="18" t="s">
        <v>124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8" t="s">
        <v>81</v>
      </c>
      <c r="BK316" s="233">
        <f>ROUND(I316*H316,2)</f>
        <v>0</v>
      </c>
      <c r="BL316" s="18" t="s">
        <v>200</v>
      </c>
      <c r="BM316" s="232" t="s">
        <v>369</v>
      </c>
    </row>
    <row r="317" spans="1:63" s="12" customFormat="1" ht="22.8" customHeight="1">
      <c r="A317" s="12"/>
      <c r="B317" s="204"/>
      <c r="C317" s="205"/>
      <c r="D317" s="206" t="s">
        <v>72</v>
      </c>
      <c r="E317" s="218" t="s">
        <v>370</v>
      </c>
      <c r="F317" s="218" t="s">
        <v>371</v>
      </c>
      <c r="G317" s="205"/>
      <c r="H317" s="205"/>
      <c r="I317" s="208"/>
      <c r="J317" s="219">
        <f>BK317</f>
        <v>0</v>
      </c>
      <c r="K317" s="205"/>
      <c r="L317" s="210"/>
      <c r="M317" s="211"/>
      <c r="N317" s="212"/>
      <c r="O317" s="212"/>
      <c r="P317" s="213">
        <f>SUM(P318:P322)</f>
        <v>0</v>
      </c>
      <c r="Q317" s="212"/>
      <c r="R317" s="213">
        <f>SUM(R318:R322)</f>
        <v>0</v>
      </c>
      <c r="S317" s="212"/>
      <c r="T317" s="214">
        <f>SUM(T318:T322)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5" t="s">
        <v>83</v>
      </c>
      <c r="AT317" s="216" t="s">
        <v>72</v>
      </c>
      <c r="AU317" s="216" t="s">
        <v>81</v>
      </c>
      <c r="AY317" s="215" t="s">
        <v>124</v>
      </c>
      <c r="BK317" s="217">
        <f>SUM(BK318:BK322)</f>
        <v>0</v>
      </c>
    </row>
    <row r="318" spans="1:65" s="2" customFormat="1" ht="49.05" customHeight="1">
      <c r="A318" s="39"/>
      <c r="B318" s="40"/>
      <c r="C318" s="220" t="s">
        <v>372</v>
      </c>
      <c r="D318" s="220" t="s">
        <v>127</v>
      </c>
      <c r="E318" s="221" t="s">
        <v>373</v>
      </c>
      <c r="F318" s="222" t="s">
        <v>374</v>
      </c>
      <c r="G318" s="223" t="s">
        <v>248</v>
      </c>
      <c r="H318" s="224">
        <v>2</v>
      </c>
      <c r="I318" s="225"/>
      <c r="J318" s="226">
        <f>ROUND(I318*H318,2)</f>
        <v>0</v>
      </c>
      <c r="K318" s="227"/>
      <c r="L318" s="45"/>
      <c r="M318" s="228" t="s">
        <v>1</v>
      </c>
      <c r="N318" s="229" t="s">
        <v>38</v>
      </c>
      <c r="O318" s="92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2" t="s">
        <v>200</v>
      </c>
      <c r="AT318" s="232" t="s">
        <v>127</v>
      </c>
      <c r="AU318" s="232" t="s">
        <v>83</v>
      </c>
      <c r="AY318" s="18" t="s">
        <v>124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8" t="s">
        <v>81</v>
      </c>
      <c r="BK318" s="233">
        <f>ROUND(I318*H318,2)</f>
        <v>0</v>
      </c>
      <c r="BL318" s="18" t="s">
        <v>200</v>
      </c>
      <c r="BM318" s="232" t="s">
        <v>375</v>
      </c>
    </row>
    <row r="319" spans="1:51" s="14" customFormat="1" ht="12">
      <c r="A319" s="14"/>
      <c r="B319" s="250"/>
      <c r="C319" s="251"/>
      <c r="D319" s="241" t="s">
        <v>167</v>
      </c>
      <c r="E319" s="252" t="s">
        <v>1</v>
      </c>
      <c r="F319" s="253" t="s">
        <v>376</v>
      </c>
      <c r="G319" s="251"/>
      <c r="H319" s="254">
        <v>2</v>
      </c>
      <c r="I319" s="255"/>
      <c r="J319" s="251"/>
      <c r="K319" s="251"/>
      <c r="L319" s="256"/>
      <c r="M319" s="257"/>
      <c r="N319" s="258"/>
      <c r="O319" s="258"/>
      <c r="P319" s="258"/>
      <c r="Q319" s="258"/>
      <c r="R319" s="258"/>
      <c r="S319" s="258"/>
      <c r="T319" s="25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0" t="s">
        <v>167</v>
      </c>
      <c r="AU319" s="260" t="s">
        <v>83</v>
      </c>
      <c r="AV319" s="14" t="s">
        <v>83</v>
      </c>
      <c r="AW319" s="14" t="s">
        <v>30</v>
      </c>
      <c r="AX319" s="14" t="s">
        <v>73</v>
      </c>
      <c r="AY319" s="260" t="s">
        <v>124</v>
      </c>
    </row>
    <row r="320" spans="1:51" s="15" customFormat="1" ht="12">
      <c r="A320" s="15"/>
      <c r="B320" s="261"/>
      <c r="C320" s="262"/>
      <c r="D320" s="241" t="s">
        <v>167</v>
      </c>
      <c r="E320" s="263" t="s">
        <v>1</v>
      </c>
      <c r="F320" s="264" t="s">
        <v>172</v>
      </c>
      <c r="G320" s="262"/>
      <c r="H320" s="265">
        <v>2</v>
      </c>
      <c r="I320" s="266"/>
      <c r="J320" s="262"/>
      <c r="K320" s="262"/>
      <c r="L320" s="267"/>
      <c r="M320" s="268"/>
      <c r="N320" s="269"/>
      <c r="O320" s="269"/>
      <c r="P320" s="269"/>
      <c r="Q320" s="269"/>
      <c r="R320" s="269"/>
      <c r="S320" s="269"/>
      <c r="T320" s="270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1" t="s">
        <v>167</v>
      </c>
      <c r="AU320" s="271" t="s">
        <v>83</v>
      </c>
      <c r="AV320" s="15" t="s">
        <v>131</v>
      </c>
      <c r="AW320" s="15" t="s">
        <v>30</v>
      </c>
      <c r="AX320" s="15" t="s">
        <v>81</v>
      </c>
      <c r="AY320" s="271" t="s">
        <v>124</v>
      </c>
    </row>
    <row r="321" spans="1:65" s="2" customFormat="1" ht="37.8" customHeight="1">
      <c r="A321" s="39"/>
      <c r="B321" s="40"/>
      <c r="C321" s="272" t="s">
        <v>258</v>
      </c>
      <c r="D321" s="272" t="s">
        <v>215</v>
      </c>
      <c r="E321" s="273" t="s">
        <v>377</v>
      </c>
      <c r="F321" s="274" t="s">
        <v>378</v>
      </c>
      <c r="G321" s="275" t="s">
        <v>248</v>
      </c>
      <c r="H321" s="276">
        <v>2</v>
      </c>
      <c r="I321" s="277"/>
      <c r="J321" s="278">
        <f>ROUND(I321*H321,2)</f>
        <v>0</v>
      </c>
      <c r="K321" s="279"/>
      <c r="L321" s="280"/>
      <c r="M321" s="281" t="s">
        <v>1</v>
      </c>
      <c r="N321" s="282" t="s">
        <v>38</v>
      </c>
      <c r="O321" s="92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240</v>
      </c>
      <c r="AT321" s="232" t="s">
        <v>215</v>
      </c>
      <c r="AU321" s="232" t="s">
        <v>83</v>
      </c>
      <c r="AY321" s="18" t="s">
        <v>124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81</v>
      </c>
      <c r="BK321" s="233">
        <f>ROUND(I321*H321,2)</f>
        <v>0</v>
      </c>
      <c r="BL321" s="18" t="s">
        <v>200</v>
      </c>
      <c r="BM321" s="232" t="s">
        <v>379</v>
      </c>
    </row>
    <row r="322" spans="1:65" s="2" customFormat="1" ht="44.25" customHeight="1">
      <c r="A322" s="39"/>
      <c r="B322" s="40"/>
      <c r="C322" s="220" t="s">
        <v>380</v>
      </c>
      <c r="D322" s="220" t="s">
        <v>127</v>
      </c>
      <c r="E322" s="221" t="s">
        <v>381</v>
      </c>
      <c r="F322" s="222" t="s">
        <v>382</v>
      </c>
      <c r="G322" s="223" t="s">
        <v>199</v>
      </c>
      <c r="H322" s="224">
        <v>0.02</v>
      </c>
      <c r="I322" s="225"/>
      <c r="J322" s="226">
        <f>ROUND(I322*H322,2)</f>
        <v>0</v>
      </c>
      <c r="K322" s="227"/>
      <c r="L322" s="45"/>
      <c r="M322" s="228" t="s">
        <v>1</v>
      </c>
      <c r="N322" s="229" t="s">
        <v>38</v>
      </c>
      <c r="O322" s="92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2" t="s">
        <v>200</v>
      </c>
      <c r="AT322" s="232" t="s">
        <v>127</v>
      </c>
      <c r="AU322" s="232" t="s">
        <v>83</v>
      </c>
      <c r="AY322" s="18" t="s">
        <v>124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8" t="s">
        <v>81</v>
      </c>
      <c r="BK322" s="233">
        <f>ROUND(I322*H322,2)</f>
        <v>0</v>
      </c>
      <c r="BL322" s="18" t="s">
        <v>200</v>
      </c>
      <c r="BM322" s="232" t="s">
        <v>383</v>
      </c>
    </row>
    <row r="323" spans="1:63" s="12" customFormat="1" ht="22.8" customHeight="1">
      <c r="A323" s="12"/>
      <c r="B323" s="204"/>
      <c r="C323" s="205"/>
      <c r="D323" s="206" t="s">
        <v>72</v>
      </c>
      <c r="E323" s="218" t="s">
        <v>384</v>
      </c>
      <c r="F323" s="218" t="s">
        <v>385</v>
      </c>
      <c r="G323" s="205"/>
      <c r="H323" s="205"/>
      <c r="I323" s="208"/>
      <c r="J323" s="219">
        <f>BK323</f>
        <v>0</v>
      </c>
      <c r="K323" s="205"/>
      <c r="L323" s="210"/>
      <c r="M323" s="211"/>
      <c r="N323" s="212"/>
      <c r="O323" s="212"/>
      <c r="P323" s="213">
        <f>SUM(P324:P373)</f>
        <v>0</v>
      </c>
      <c r="Q323" s="212"/>
      <c r="R323" s="213">
        <f>SUM(R324:R373)</f>
        <v>0</v>
      </c>
      <c r="S323" s="212"/>
      <c r="T323" s="214">
        <f>SUM(T324:T373)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5" t="s">
        <v>83</v>
      </c>
      <c r="AT323" s="216" t="s">
        <v>72</v>
      </c>
      <c r="AU323" s="216" t="s">
        <v>81</v>
      </c>
      <c r="AY323" s="215" t="s">
        <v>124</v>
      </c>
      <c r="BK323" s="217">
        <f>SUM(BK324:BK373)</f>
        <v>0</v>
      </c>
    </row>
    <row r="324" spans="1:65" s="2" customFormat="1" ht="16.5" customHeight="1">
      <c r="A324" s="39"/>
      <c r="B324" s="40"/>
      <c r="C324" s="220" t="s">
        <v>267</v>
      </c>
      <c r="D324" s="220" t="s">
        <v>127</v>
      </c>
      <c r="E324" s="221" t="s">
        <v>386</v>
      </c>
      <c r="F324" s="222" t="s">
        <v>387</v>
      </c>
      <c r="G324" s="223" t="s">
        <v>388</v>
      </c>
      <c r="H324" s="224">
        <v>72.02</v>
      </c>
      <c r="I324" s="225"/>
      <c r="J324" s="226">
        <f>ROUND(I324*H324,2)</f>
        <v>0</v>
      </c>
      <c r="K324" s="227"/>
      <c r="L324" s="45"/>
      <c r="M324" s="228" t="s">
        <v>1</v>
      </c>
      <c r="N324" s="229" t="s">
        <v>38</v>
      </c>
      <c r="O324" s="92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2" t="s">
        <v>200</v>
      </c>
      <c r="AT324" s="232" t="s">
        <v>127</v>
      </c>
      <c r="AU324" s="232" t="s">
        <v>83</v>
      </c>
      <c r="AY324" s="18" t="s">
        <v>124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8" t="s">
        <v>81</v>
      </c>
      <c r="BK324" s="233">
        <f>ROUND(I324*H324,2)</f>
        <v>0</v>
      </c>
      <c r="BL324" s="18" t="s">
        <v>200</v>
      </c>
      <c r="BM324" s="232" t="s">
        <v>389</v>
      </c>
    </row>
    <row r="325" spans="1:65" s="2" customFormat="1" ht="24.15" customHeight="1">
      <c r="A325" s="39"/>
      <c r="B325" s="40"/>
      <c r="C325" s="220" t="s">
        <v>390</v>
      </c>
      <c r="D325" s="220" t="s">
        <v>127</v>
      </c>
      <c r="E325" s="221" t="s">
        <v>391</v>
      </c>
      <c r="F325" s="222" t="s">
        <v>392</v>
      </c>
      <c r="G325" s="223" t="s">
        <v>388</v>
      </c>
      <c r="H325" s="224">
        <v>72.02</v>
      </c>
      <c r="I325" s="225"/>
      <c r="J325" s="226">
        <f>ROUND(I325*H325,2)</f>
        <v>0</v>
      </c>
      <c r="K325" s="227"/>
      <c r="L325" s="45"/>
      <c r="M325" s="228" t="s">
        <v>1</v>
      </c>
      <c r="N325" s="229" t="s">
        <v>38</v>
      </c>
      <c r="O325" s="92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200</v>
      </c>
      <c r="AT325" s="232" t="s">
        <v>127</v>
      </c>
      <c r="AU325" s="232" t="s">
        <v>83</v>
      </c>
      <c r="AY325" s="18" t="s">
        <v>124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81</v>
      </c>
      <c r="BK325" s="233">
        <f>ROUND(I325*H325,2)</f>
        <v>0</v>
      </c>
      <c r="BL325" s="18" t="s">
        <v>200</v>
      </c>
      <c r="BM325" s="232" t="s">
        <v>393</v>
      </c>
    </row>
    <row r="326" spans="1:51" s="13" customFormat="1" ht="12">
      <c r="A326" s="13"/>
      <c r="B326" s="239"/>
      <c r="C326" s="240"/>
      <c r="D326" s="241" t="s">
        <v>167</v>
      </c>
      <c r="E326" s="242" t="s">
        <v>1</v>
      </c>
      <c r="F326" s="243" t="s">
        <v>394</v>
      </c>
      <c r="G326" s="240"/>
      <c r="H326" s="242" t="s">
        <v>1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167</v>
      </c>
      <c r="AU326" s="249" t="s">
        <v>83</v>
      </c>
      <c r="AV326" s="13" t="s">
        <v>81</v>
      </c>
      <c r="AW326" s="13" t="s">
        <v>30</v>
      </c>
      <c r="AX326" s="13" t="s">
        <v>73</v>
      </c>
      <c r="AY326" s="249" t="s">
        <v>124</v>
      </c>
    </row>
    <row r="327" spans="1:51" s="13" customFormat="1" ht="12">
      <c r="A327" s="13"/>
      <c r="B327" s="239"/>
      <c r="C327" s="240"/>
      <c r="D327" s="241" t="s">
        <v>167</v>
      </c>
      <c r="E327" s="242" t="s">
        <v>1</v>
      </c>
      <c r="F327" s="243" t="s">
        <v>395</v>
      </c>
      <c r="G327" s="240"/>
      <c r="H327" s="242" t="s">
        <v>1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167</v>
      </c>
      <c r="AU327" s="249" t="s">
        <v>83</v>
      </c>
      <c r="AV327" s="13" t="s">
        <v>81</v>
      </c>
      <c r="AW327" s="13" t="s">
        <v>30</v>
      </c>
      <c r="AX327" s="13" t="s">
        <v>73</v>
      </c>
      <c r="AY327" s="249" t="s">
        <v>124</v>
      </c>
    </row>
    <row r="328" spans="1:51" s="14" customFormat="1" ht="12">
      <c r="A328" s="14"/>
      <c r="B328" s="250"/>
      <c r="C328" s="251"/>
      <c r="D328" s="241" t="s">
        <v>167</v>
      </c>
      <c r="E328" s="252" t="s">
        <v>1</v>
      </c>
      <c r="F328" s="253" t="s">
        <v>396</v>
      </c>
      <c r="G328" s="251"/>
      <c r="H328" s="254">
        <v>3.754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0" t="s">
        <v>167</v>
      </c>
      <c r="AU328" s="260" t="s">
        <v>83</v>
      </c>
      <c r="AV328" s="14" t="s">
        <v>83</v>
      </c>
      <c r="AW328" s="14" t="s">
        <v>30</v>
      </c>
      <c r="AX328" s="14" t="s">
        <v>73</v>
      </c>
      <c r="AY328" s="260" t="s">
        <v>124</v>
      </c>
    </row>
    <row r="329" spans="1:51" s="14" customFormat="1" ht="12">
      <c r="A329" s="14"/>
      <c r="B329" s="250"/>
      <c r="C329" s="251"/>
      <c r="D329" s="241" t="s">
        <v>167</v>
      </c>
      <c r="E329" s="252" t="s">
        <v>1</v>
      </c>
      <c r="F329" s="253" t="s">
        <v>397</v>
      </c>
      <c r="G329" s="251"/>
      <c r="H329" s="254">
        <v>3.835</v>
      </c>
      <c r="I329" s="255"/>
      <c r="J329" s="251"/>
      <c r="K329" s="251"/>
      <c r="L329" s="256"/>
      <c r="M329" s="257"/>
      <c r="N329" s="258"/>
      <c r="O329" s="258"/>
      <c r="P329" s="258"/>
      <c r="Q329" s="258"/>
      <c r="R329" s="258"/>
      <c r="S329" s="258"/>
      <c r="T329" s="25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0" t="s">
        <v>167</v>
      </c>
      <c r="AU329" s="260" t="s">
        <v>83</v>
      </c>
      <c r="AV329" s="14" t="s">
        <v>83</v>
      </c>
      <c r="AW329" s="14" t="s">
        <v>30</v>
      </c>
      <c r="AX329" s="14" t="s">
        <v>73</v>
      </c>
      <c r="AY329" s="260" t="s">
        <v>124</v>
      </c>
    </row>
    <row r="330" spans="1:51" s="14" customFormat="1" ht="12">
      <c r="A330" s="14"/>
      <c r="B330" s="250"/>
      <c r="C330" s="251"/>
      <c r="D330" s="241" t="s">
        <v>167</v>
      </c>
      <c r="E330" s="252" t="s">
        <v>1</v>
      </c>
      <c r="F330" s="253" t="s">
        <v>398</v>
      </c>
      <c r="G330" s="251"/>
      <c r="H330" s="254">
        <v>3.21</v>
      </c>
      <c r="I330" s="255"/>
      <c r="J330" s="251"/>
      <c r="K330" s="251"/>
      <c r="L330" s="256"/>
      <c r="M330" s="257"/>
      <c r="N330" s="258"/>
      <c r="O330" s="258"/>
      <c r="P330" s="258"/>
      <c r="Q330" s="258"/>
      <c r="R330" s="258"/>
      <c r="S330" s="258"/>
      <c r="T330" s="25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0" t="s">
        <v>167</v>
      </c>
      <c r="AU330" s="260" t="s">
        <v>83</v>
      </c>
      <c r="AV330" s="14" t="s">
        <v>83</v>
      </c>
      <c r="AW330" s="14" t="s">
        <v>30</v>
      </c>
      <c r="AX330" s="14" t="s">
        <v>73</v>
      </c>
      <c r="AY330" s="260" t="s">
        <v>124</v>
      </c>
    </row>
    <row r="331" spans="1:51" s="14" customFormat="1" ht="12">
      <c r="A331" s="14"/>
      <c r="B331" s="250"/>
      <c r="C331" s="251"/>
      <c r="D331" s="241" t="s">
        <v>167</v>
      </c>
      <c r="E331" s="252" t="s">
        <v>1</v>
      </c>
      <c r="F331" s="253" t="s">
        <v>399</v>
      </c>
      <c r="G331" s="251"/>
      <c r="H331" s="254">
        <v>3.291</v>
      </c>
      <c r="I331" s="255"/>
      <c r="J331" s="251"/>
      <c r="K331" s="251"/>
      <c r="L331" s="256"/>
      <c r="M331" s="257"/>
      <c r="N331" s="258"/>
      <c r="O331" s="258"/>
      <c r="P331" s="258"/>
      <c r="Q331" s="258"/>
      <c r="R331" s="258"/>
      <c r="S331" s="258"/>
      <c r="T331" s="25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0" t="s">
        <v>167</v>
      </c>
      <c r="AU331" s="260" t="s">
        <v>83</v>
      </c>
      <c r="AV331" s="14" t="s">
        <v>83</v>
      </c>
      <c r="AW331" s="14" t="s">
        <v>30</v>
      </c>
      <c r="AX331" s="14" t="s">
        <v>73</v>
      </c>
      <c r="AY331" s="260" t="s">
        <v>124</v>
      </c>
    </row>
    <row r="332" spans="1:51" s="14" customFormat="1" ht="12">
      <c r="A332" s="14"/>
      <c r="B332" s="250"/>
      <c r="C332" s="251"/>
      <c r="D332" s="241" t="s">
        <v>167</v>
      </c>
      <c r="E332" s="252" t="s">
        <v>1</v>
      </c>
      <c r="F332" s="253" t="s">
        <v>400</v>
      </c>
      <c r="G332" s="251"/>
      <c r="H332" s="254">
        <v>2.72</v>
      </c>
      <c r="I332" s="255"/>
      <c r="J332" s="251"/>
      <c r="K332" s="251"/>
      <c r="L332" s="256"/>
      <c r="M332" s="257"/>
      <c r="N332" s="258"/>
      <c r="O332" s="258"/>
      <c r="P332" s="258"/>
      <c r="Q332" s="258"/>
      <c r="R332" s="258"/>
      <c r="S332" s="258"/>
      <c r="T332" s="25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0" t="s">
        <v>167</v>
      </c>
      <c r="AU332" s="260" t="s">
        <v>83</v>
      </c>
      <c r="AV332" s="14" t="s">
        <v>83</v>
      </c>
      <c r="AW332" s="14" t="s">
        <v>30</v>
      </c>
      <c r="AX332" s="14" t="s">
        <v>73</v>
      </c>
      <c r="AY332" s="260" t="s">
        <v>124</v>
      </c>
    </row>
    <row r="333" spans="1:51" s="14" customFormat="1" ht="12">
      <c r="A333" s="14"/>
      <c r="B333" s="250"/>
      <c r="C333" s="251"/>
      <c r="D333" s="241" t="s">
        <v>167</v>
      </c>
      <c r="E333" s="252" t="s">
        <v>1</v>
      </c>
      <c r="F333" s="253" t="s">
        <v>401</v>
      </c>
      <c r="G333" s="251"/>
      <c r="H333" s="254">
        <v>3.019</v>
      </c>
      <c r="I333" s="255"/>
      <c r="J333" s="251"/>
      <c r="K333" s="251"/>
      <c r="L333" s="256"/>
      <c r="M333" s="257"/>
      <c r="N333" s="258"/>
      <c r="O333" s="258"/>
      <c r="P333" s="258"/>
      <c r="Q333" s="258"/>
      <c r="R333" s="258"/>
      <c r="S333" s="258"/>
      <c r="T333" s="25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0" t="s">
        <v>167</v>
      </c>
      <c r="AU333" s="260" t="s">
        <v>83</v>
      </c>
      <c r="AV333" s="14" t="s">
        <v>83</v>
      </c>
      <c r="AW333" s="14" t="s">
        <v>30</v>
      </c>
      <c r="AX333" s="14" t="s">
        <v>73</v>
      </c>
      <c r="AY333" s="260" t="s">
        <v>124</v>
      </c>
    </row>
    <row r="334" spans="1:51" s="14" customFormat="1" ht="12">
      <c r="A334" s="14"/>
      <c r="B334" s="250"/>
      <c r="C334" s="251"/>
      <c r="D334" s="241" t="s">
        <v>167</v>
      </c>
      <c r="E334" s="252" t="s">
        <v>1</v>
      </c>
      <c r="F334" s="253" t="s">
        <v>402</v>
      </c>
      <c r="G334" s="251"/>
      <c r="H334" s="254">
        <v>2.774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0" t="s">
        <v>167</v>
      </c>
      <c r="AU334" s="260" t="s">
        <v>83</v>
      </c>
      <c r="AV334" s="14" t="s">
        <v>83</v>
      </c>
      <c r="AW334" s="14" t="s">
        <v>30</v>
      </c>
      <c r="AX334" s="14" t="s">
        <v>73</v>
      </c>
      <c r="AY334" s="260" t="s">
        <v>124</v>
      </c>
    </row>
    <row r="335" spans="1:51" s="14" customFormat="1" ht="12">
      <c r="A335" s="14"/>
      <c r="B335" s="250"/>
      <c r="C335" s="251"/>
      <c r="D335" s="241" t="s">
        <v>167</v>
      </c>
      <c r="E335" s="252" t="s">
        <v>1</v>
      </c>
      <c r="F335" s="253" t="s">
        <v>403</v>
      </c>
      <c r="G335" s="251"/>
      <c r="H335" s="254">
        <v>2.693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167</v>
      </c>
      <c r="AU335" s="260" t="s">
        <v>83</v>
      </c>
      <c r="AV335" s="14" t="s">
        <v>83</v>
      </c>
      <c r="AW335" s="14" t="s">
        <v>30</v>
      </c>
      <c r="AX335" s="14" t="s">
        <v>73</v>
      </c>
      <c r="AY335" s="260" t="s">
        <v>124</v>
      </c>
    </row>
    <row r="336" spans="1:51" s="14" customFormat="1" ht="12">
      <c r="A336" s="14"/>
      <c r="B336" s="250"/>
      <c r="C336" s="251"/>
      <c r="D336" s="241" t="s">
        <v>167</v>
      </c>
      <c r="E336" s="252" t="s">
        <v>1</v>
      </c>
      <c r="F336" s="253" t="s">
        <v>404</v>
      </c>
      <c r="G336" s="251"/>
      <c r="H336" s="254">
        <v>3.781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0" t="s">
        <v>167</v>
      </c>
      <c r="AU336" s="260" t="s">
        <v>83</v>
      </c>
      <c r="AV336" s="14" t="s">
        <v>83</v>
      </c>
      <c r="AW336" s="14" t="s">
        <v>30</v>
      </c>
      <c r="AX336" s="14" t="s">
        <v>73</v>
      </c>
      <c r="AY336" s="260" t="s">
        <v>124</v>
      </c>
    </row>
    <row r="337" spans="1:51" s="14" customFormat="1" ht="12">
      <c r="A337" s="14"/>
      <c r="B337" s="250"/>
      <c r="C337" s="251"/>
      <c r="D337" s="241" t="s">
        <v>167</v>
      </c>
      <c r="E337" s="252" t="s">
        <v>1</v>
      </c>
      <c r="F337" s="253" t="s">
        <v>405</v>
      </c>
      <c r="G337" s="251"/>
      <c r="H337" s="254">
        <v>2.856</v>
      </c>
      <c r="I337" s="255"/>
      <c r="J337" s="251"/>
      <c r="K337" s="251"/>
      <c r="L337" s="256"/>
      <c r="M337" s="257"/>
      <c r="N337" s="258"/>
      <c r="O337" s="258"/>
      <c r="P337" s="258"/>
      <c r="Q337" s="258"/>
      <c r="R337" s="258"/>
      <c r="S337" s="258"/>
      <c r="T337" s="25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0" t="s">
        <v>167</v>
      </c>
      <c r="AU337" s="260" t="s">
        <v>83</v>
      </c>
      <c r="AV337" s="14" t="s">
        <v>83</v>
      </c>
      <c r="AW337" s="14" t="s">
        <v>30</v>
      </c>
      <c r="AX337" s="14" t="s">
        <v>73</v>
      </c>
      <c r="AY337" s="260" t="s">
        <v>124</v>
      </c>
    </row>
    <row r="338" spans="1:51" s="14" customFormat="1" ht="12">
      <c r="A338" s="14"/>
      <c r="B338" s="250"/>
      <c r="C338" s="251"/>
      <c r="D338" s="241" t="s">
        <v>167</v>
      </c>
      <c r="E338" s="252" t="s">
        <v>1</v>
      </c>
      <c r="F338" s="253" t="s">
        <v>406</v>
      </c>
      <c r="G338" s="251"/>
      <c r="H338" s="254">
        <v>3.237</v>
      </c>
      <c r="I338" s="255"/>
      <c r="J338" s="251"/>
      <c r="K338" s="251"/>
      <c r="L338" s="256"/>
      <c r="M338" s="257"/>
      <c r="N338" s="258"/>
      <c r="O338" s="258"/>
      <c r="P338" s="258"/>
      <c r="Q338" s="258"/>
      <c r="R338" s="258"/>
      <c r="S338" s="258"/>
      <c r="T338" s="25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0" t="s">
        <v>167</v>
      </c>
      <c r="AU338" s="260" t="s">
        <v>83</v>
      </c>
      <c r="AV338" s="14" t="s">
        <v>83</v>
      </c>
      <c r="AW338" s="14" t="s">
        <v>30</v>
      </c>
      <c r="AX338" s="14" t="s">
        <v>73</v>
      </c>
      <c r="AY338" s="260" t="s">
        <v>124</v>
      </c>
    </row>
    <row r="339" spans="1:51" s="14" customFormat="1" ht="12">
      <c r="A339" s="14"/>
      <c r="B339" s="250"/>
      <c r="C339" s="251"/>
      <c r="D339" s="241" t="s">
        <v>167</v>
      </c>
      <c r="E339" s="252" t="s">
        <v>1</v>
      </c>
      <c r="F339" s="253" t="s">
        <v>407</v>
      </c>
      <c r="G339" s="251"/>
      <c r="H339" s="254">
        <v>3.237</v>
      </c>
      <c r="I339" s="255"/>
      <c r="J339" s="251"/>
      <c r="K339" s="251"/>
      <c r="L339" s="256"/>
      <c r="M339" s="257"/>
      <c r="N339" s="258"/>
      <c r="O339" s="258"/>
      <c r="P339" s="258"/>
      <c r="Q339" s="258"/>
      <c r="R339" s="258"/>
      <c r="S339" s="258"/>
      <c r="T339" s="25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0" t="s">
        <v>167</v>
      </c>
      <c r="AU339" s="260" t="s">
        <v>83</v>
      </c>
      <c r="AV339" s="14" t="s">
        <v>83</v>
      </c>
      <c r="AW339" s="14" t="s">
        <v>30</v>
      </c>
      <c r="AX339" s="14" t="s">
        <v>73</v>
      </c>
      <c r="AY339" s="260" t="s">
        <v>124</v>
      </c>
    </row>
    <row r="340" spans="1:51" s="14" customFormat="1" ht="12">
      <c r="A340" s="14"/>
      <c r="B340" s="250"/>
      <c r="C340" s="251"/>
      <c r="D340" s="241" t="s">
        <v>167</v>
      </c>
      <c r="E340" s="252" t="s">
        <v>1</v>
      </c>
      <c r="F340" s="253" t="s">
        <v>408</v>
      </c>
      <c r="G340" s="251"/>
      <c r="H340" s="254">
        <v>1.986</v>
      </c>
      <c r="I340" s="255"/>
      <c r="J340" s="251"/>
      <c r="K340" s="251"/>
      <c r="L340" s="256"/>
      <c r="M340" s="257"/>
      <c r="N340" s="258"/>
      <c r="O340" s="258"/>
      <c r="P340" s="258"/>
      <c r="Q340" s="258"/>
      <c r="R340" s="258"/>
      <c r="S340" s="258"/>
      <c r="T340" s="25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0" t="s">
        <v>167</v>
      </c>
      <c r="AU340" s="260" t="s">
        <v>83</v>
      </c>
      <c r="AV340" s="14" t="s">
        <v>83</v>
      </c>
      <c r="AW340" s="14" t="s">
        <v>30</v>
      </c>
      <c r="AX340" s="14" t="s">
        <v>73</v>
      </c>
      <c r="AY340" s="260" t="s">
        <v>124</v>
      </c>
    </row>
    <row r="341" spans="1:51" s="16" customFormat="1" ht="12">
      <c r="A341" s="16"/>
      <c r="B341" s="283"/>
      <c r="C341" s="284"/>
      <c r="D341" s="241" t="s">
        <v>167</v>
      </c>
      <c r="E341" s="285" t="s">
        <v>1</v>
      </c>
      <c r="F341" s="286" t="s">
        <v>409</v>
      </c>
      <c r="G341" s="284"/>
      <c r="H341" s="287">
        <v>40.393</v>
      </c>
      <c r="I341" s="288"/>
      <c r="J341" s="284"/>
      <c r="K341" s="284"/>
      <c r="L341" s="289"/>
      <c r="M341" s="290"/>
      <c r="N341" s="291"/>
      <c r="O341" s="291"/>
      <c r="P341" s="291"/>
      <c r="Q341" s="291"/>
      <c r="R341" s="291"/>
      <c r="S341" s="291"/>
      <c r="T341" s="292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293" t="s">
        <v>167</v>
      </c>
      <c r="AU341" s="293" t="s">
        <v>83</v>
      </c>
      <c r="AV341" s="16" t="s">
        <v>137</v>
      </c>
      <c r="AW341" s="16" t="s">
        <v>30</v>
      </c>
      <c r="AX341" s="16" t="s">
        <v>73</v>
      </c>
      <c r="AY341" s="293" t="s">
        <v>124</v>
      </c>
    </row>
    <row r="342" spans="1:51" s="13" customFormat="1" ht="12">
      <c r="A342" s="13"/>
      <c r="B342" s="239"/>
      <c r="C342" s="240"/>
      <c r="D342" s="241" t="s">
        <v>167</v>
      </c>
      <c r="E342" s="242" t="s">
        <v>1</v>
      </c>
      <c r="F342" s="243" t="s">
        <v>410</v>
      </c>
      <c r="G342" s="240"/>
      <c r="H342" s="242" t="s">
        <v>1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167</v>
      </c>
      <c r="AU342" s="249" t="s">
        <v>83</v>
      </c>
      <c r="AV342" s="13" t="s">
        <v>81</v>
      </c>
      <c r="AW342" s="13" t="s">
        <v>30</v>
      </c>
      <c r="AX342" s="13" t="s">
        <v>73</v>
      </c>
      <c r="AY342" s="249" t="s">
        <v>124</v>
      </c>
    </row>
    <row r="343" spans="1:51" s="14" customFormat="1" ht="12">
      <c r="A343" s="14"/>
      <c r="B343" s="250"/>
      <c r="C343" s="251"/>
      <c r="D343" s="241" t="s">
        <v>167</v>
      </c>
      <c r="E343" s="252" t="s">
        <v>1</v>
      </c>
      <c r="F343" s="253" t="s">
        <v>411</v>
      </c>
      <c r="G343" s="251"/>
      <c r="H343" s="254">
        <v>6.726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0" t="s">
        <v>167</v>
      </c>
      <c r="AU343" s="260" t="s">
        <v>83</v>
      </c>
      <c r="AV343" s="14" t="s">
        <v>83</v>
      </c>
      <c r="AW343" s="14" t="s">
        <v>30</v>
      </c>
      <c r="AX343" s="14" t="s">
        <v>73</v>
      </c>
      <c r="AY343" s="260" t="s">
        <v>124</v>
      </c>
    </row>
    <row r="344" spans="1:51" s="16" customFormat="1" ht="12">
      <c r="A344" s="16"/>
      <c r="B344" s="283"/>
      <c r="C344" s="284"/>
      <c r="D344" s="241" t="s">
        <v>167</v>
      </c>
      <c r="E344" s="285" t="s">
        <v>1</v>
      </c>
      <c r="F344" s="286" t="s">
        <v>412</v>
      </c>
      <c r="G344" s="284"/>
      <c r="H344" s="287">
        <v>6.726</v>
      </c>
      <c r="I344" s="288"/>
      <c r="J344" s="284"/>
      <c r="K344" s="284"/>
      <c r="L344" s="289"/>
      <c r="M344" s="290"/>
      <c r="N344" s="291"/>
      <c r="O344" s="291"/>
      <c r="P344" s="291"/>
      <c r="Q344" s="291"/>
      <c r="R344" s="291"/>
      <c r="S344" s="291"/>
      <c r="T344" s="292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T344" s="293" t="s">
        <v>167</v>
      </c>
      <c r="AU344" s="293" t="s">
        <v>83</v>
      </c>
      <c r="AV344" s="16" t="s">
        <v>137</v>
      </c>
      <c r="AW344" s="16" t="s">
        <v>30</v>
      </c>
      <c r="AX344" s="16" t="s">
        <v>73</v>
      </c>
      <c r="AY344" s="293" t="s">
        <v>124</v>
      </c>
    </row>
    <row r="345" spans="1:51" s="13" customFormat="1" ht="12">
      <c r="A345" s="13"/>
      <c r="B345" s="239"/>
      <c r="C345" s="240"/>
      <c r="D345" s="241" t="s">
        <v>167</v>
      </c>
      <c r="E345" s="242" t="s">
        <v>1</v>
      </c>
      <c r="F345" s="243" t="s">
        <v>413</v>
      </c>
      <c r="G345" s="240"/>
      <c r="H345" s="242" t="s">
        <v>1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167</v>
      </c>
      <c r="AU345" s="249" t="s">
        <v>83</v>
      </c>
      <c r="AV345" s="13" t="s">
        <v>81</v>
      </c>
      <c r="AW345" s="13" t="s">
        <v>30</v>
      </c>
      <c r="AX345" s="13" t="s">
        <v>73</v>
      </c>
      <c r="AY345" s="249" t="s">
        <v>124</v>
      </c>
    </row>
    <row r="346" spans="1:51" s="14" customFormat="1" ht="12">
      <c r="A346" s="14"/>
      <c r="B346" s="250"/>
      <c r="C346" s="251"/>
      <c r="D346" s="241" t="s">
        <v>167</v>
      </c>
      <c r="E346" s="252" t="s">
        <v>1</v>
      </c>
      <c r="F346" s="253" t="s">
        <v>414</v>
      </c>
      <c r="G346" s="251"/>
      <c r="H346" s="254">
        <v>2.467</v>
      </c>
      <c r="I346" s="255"/>
      <c r="J346" s="251"/>
      <c r="K346" s="251"/>
      <c r="L346" s="256"/>
      <c r="M346" s="257"/>
      <c r="N346" s="258"/>
      <c r="O346" s="258"/>
      <c r="P346" s="258"/>
      <c r="Q346" s="258"/>
      <c r="R346" s="258"/>
      <c r="S346" s="258"/>
      <c r="T346" s="25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0" t="s">
        <v>167</v>
      </c>
      <c r="AU346" s="260" t="s">
        <v>83</v>
      </c>
      <c r="AV346" s="14" t="s">
        <v>83</v>
      </c>
      <c r="AW346" s="14" t="s">
        <v>30</v>
      </c>
      <c r="AX346" s="14" t="s">
        <v>73</v>
      </c>
      <c r="AY346" s="260" t="s">
        <v>124</v>
      </c>
    </row>
    <row r="347" spans="1:51" s="14" customFormat="1" ht="12">
      <c r="A347" s="14"/>
      <c r="B347" s="250"/>
      <c r="C347" s="251"/>
      <c r="D347" s="241" t="s">
        <v>167</v>
      </c>
      <c r="E347" s="252" t="s">
        <v>1</v>
      </c>
      <c r="F347" s="253" t="s">
        <v>415</v>
      </c>
      <c r="G347" s="251"/>
      <c r="H347" s="254">
        <v>2.586</v>
      </c>
      <c r="I347" s="255"/>
      <c r="J347" s="251"/>
      <c r="K347" s="251"/>
      <c r="L347" s="256"/>
      <c r="M347" s="257"/>
      <c r="N347" s="258"/>
      <c r="O347" s="258"/>
      <c r="P347" s="258"/>
      <c r="Q347" s="258"/>
      <c r="R347" s="258"/>
      <c r="S347" s="258"/>
      <c r="T347" s="25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0" t="s">
        <v>167</v>
      </c>
      <c r="AU347" s="260" t="s">
        <v>83</v>
      </c>
      <c r="AV347" s="14" t="s">
        <v>83</v>
      </c>
      <c r="AW347" s="14" t="s">
        <v>30</v>
      </c>
      <c r="AX347" s="14" t="s">
        <v>73</v>
      </c>
      <c r="AY347" s="260" t="s">
        <v>124</v>
      </c>
    </row>
    <row r="348" spans="1:51" s="14" customFormat="1" ht="12">
      <c r="A348" s="14"/>
      <c r="B348" s="250"/>
      <c r="C348" s="251"/>
      <c r="D348" s="241" t="s">
        <v>167</v>
      </c>
      <c r="E348" s="252" t="s">
        <v>1</v>
      </c>
      <c r="F348" s="253" t="s">
        <v>416</v>
      </c>
      <c r="G348" s="251"/>
      <c r="H348" s="254">
        <v>1.809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0" t="s">
        <v>167</v>
      </c>
      <c r="AU348" s="260" t="s">
        <v>83</v>
      </c>
      <c r="AV348" s="14" t="s">
        <v>83</v>
      </c>
      <c r="AW348" s="14" t="s">
        <v>30</v>
      </c>
      <c r="AX348" s="14" t="s">
        <v>73</v>
      </c>
      <c r="AY348" s="260" t="s">
        <v>124</v>
      </c>
    </row>
    <row r="349" spans="1:51" s="14" customFormat="1" ht="12">
      <c r="A349" s="14"/>
      <c r="B349" s="250"/>
      <c r="C349" s="251"/>
      <c r="D349" s="241" t="s">
        <v>167</v>
      </c>
      <c r="E349" s="252" t="s">
        <v>1</v>
      </c>
      <c r="F349" s="253" t="s">
        <v>417</v>
      </c>
      <c r="G349" s="251"/>
      <c r="H349" s="254">
        <v>1.915</v>
      </c>
      <c r="I349" s="255"/>
      <c r="J349" s="251"/>
      <c r="K349" s="251"/>
      <c r="L349" s="256"/>
      <c r="M349" s="257"/>
      <c r="N349" s="258"/>
      <c r="O349" s="258"/>
      <c r="P349" s="258"/>
      <c r="Q349" s="258"/>
      <c r="R349" s="258"/>
      <c r="S349" s="258"/>
      <c r="T349" s="25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0" t="s">
        <v>167</v>
      </c>
      <c r="AU349" s="260" t="s">
        <v>83</v>
      </c>
      <c r="AV349" s="14" t="s">
        <v>83</v>
      </c>
      <c r="AW349" s="14" t="s">
        <v>30</v>
      </c>
      <c r="AX349" s="14" t="s">
        <v>73</v>
      </c>
      <c r="AY349" s="260" t="s">
        <v>124</v>
      </c>
    </row>
    <row r="350" spans="1:51" s="14" customFormat="1" ht="12">
      <c r="A350" s="14"/>
      <c r="B350" s="250"/>
      <c r="C350" s="251"/>
      <c r="D350" s="241" t="s">
        <v>167</v>
      </c>
      <c r="E350" s="252" t="s">
        <v>1</v>
      </c>
      <c r="F350" s="253" t="s">
        <v>418</v>
      </c>
      <c r="G350" s="251"/>
      <c r="H350" s="254">
        <v>1.256</v>
      </c>
      <c r="I350" s="255"/>
      <c r="J350" s="251"/>
      <c r="K350" s="251"/>
      <c r="L350" s="256"/>
      <c r="M350" s="257"/>
      <c r="N350" s="258"/>
      <c r="O350" s="258"/>
      <c r="P350" s="258"/>
      <c r="Q350" s="258"/>
      <c r="R350" s="258"/>
      <c r="S350" s="258"/>
      <c r="T350" s="25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0" t="s">
        <v>167</v>
      </c>
      <c r="AU350" s="260" t="s">
        <v>83</v>
      </c>
      <c r="AV350" s="14" t="s">
        <v>83</v>
      </c>
      <c r="AW350" s="14" t="s">
        <v>30</v>
      </c>
      <c r="AX350" s="14" t="s">
        <v>73</v>
      </c>
      <c r="AY350" s="260" t="s">
        <v>124</v>
      </c>
    </row>
    <row r="351" spans="1:51" s="14" customFormat="1" ht="12">
      <c r="A351" s="14"/>
      <c r="B351" s="250"/>
      <c r="C351" s="251"/>
      <c r="D351" s="241" t="s">
        <v>167</v>
      </c>
      <c r="E351" s="252" t="s">
        <v>1</v>
      </c>
      <c r="F351" s="253" t="s">
        <v>419</v>
      </c>
      <c r="G351" s="251"/>
      <c r="H351" s="254">
        <v>1.393</v>
      </c>
      <c r="I351" s="255"/>
      <c r="J351" s="251"/>
      <c r="K351" s="251"/>
      <c r="L351" s="256"/>
      <c r="M351" s="257"/>
      <c r="N351" s="258"/>
      <c r="O351" s="258"/>
      <c r="P351" s="258"/>
      <c r="Q351" s="258"/>
      <c r="R351" s="258"/>
      <c r="S351" s="258"/>
      <c r="T351" s="25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0" t="s">
        <v>167</v>
      </c>
      <c r="AU351" s="260" t="s">
        <v>83</v>
      </c>
      <c r="AV351" s="14" t="s">
        <v>83</v>
      </c>
      <c r="AW351" s="14" t="s">
        <v>30</v>
      </c>
      <c r="AX351" s="14" t="s">
        <v>73</v>
      </c>
      <c r="AY351" s="260" t="s">
        <v>124</v>
      </c>
    </row>
    <row r="352" spans="1:51" s="14" customFormat="1" ht="12">
      <c r="A352" s="14"/>
      <c r="B352" s="250"/>
      <c r="C352" s="251"/>
      <c r="D352" s="241" t="s">
        <v>167</v>
      </c>
      <c r="E352" s="252" t="s">
        <v>1</v>
      </c>
      <c r="F352" s="253" t="s">
        <v>420</v>
      </c>
      <c r="G352" s="251"/>
      <c r="H352" s="254">
        <v>1.034</v>
      </c>
      <c r="I352" s="255"/>
      <c r="J352" s="251"/>
      <c r="K352" s="251"/>
      <c r="L352" s="256"/>
      <c r="M352" s="257"/>
      <c r="N352" s="258"/>
      <c r="O352" s="258"/>
      <c r="P352" s="258"/>
      <c r="Q352" s="258"/>
      <c r="R352" s="258"/>
      <c r="S352" s="258"/>
      <c r="T352" s="25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0" t="s">
        <v>167</v>
      </c>
      <c r="AU352" s="260" t="s">
        <v>83</v>
      </c>
      <c r="AV352" s="14" t="s">
        <v>83</v>
      </c>
      <c r="AW352" s="14" t="s">
        <v>30</v>
      </c>
      <c r="AX352" s="14" t="s">
        <v>73</v>
      </c>
      <c r="AY352" s="260" t="s">
        <v>124</v>
      </c>
    </row>
    <row r="353" spans="1:51" s="14" customFormat="1" ht="12">
      <c r="A353" s="14"/>
      <c r="B353" s="250"/>
      <c r="C353" s="251"/>
      <c r="D353" s="241" t="s">
        <v>167</v>
      </c>
      <c r="E353" s="252" t="s">
        <v>1</v>
      </c>
      <c r="F353" s="253" t="s">
        <v>421</v>
      </c>
      <c r="G353" s="251"/>
      <c r="H353" s="254">
        <v>1.201</v>
      </c>
      <c r="I353" s="255"/>
      <c r="J353" s="251"/>
      <c r="K353" s="251"/>
      <c r="L353" s="256"/>
      <c r="M353" s="257"/>
      <c r="N353" s="258"/>
      <c r="O353" s="258"/>
      <c r="P353" s="258"/>
      <c r="Q353" s="258"/>
      <c r="R353" s="258"/>
      <c r="S353" s="258"/>
      <c r="T353" s="25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0" t="s">
        <v>167</v>
      </c>
      <c r="AU353" s="260" t="s">
        <v>83</v>
      </c>
      <c r="AV353" s="14" t="s">
        <v>83</v>
      </c>
      <c r="AW353" s="14" t="s">
        <v>30</v>
      </c>
      <c r="AX353" s="14" t="s">
        <v>73</v>
      </c>
      <c r="AY353" s="260" t="s">
        <v>124</v>
      </c>
    </row>
    <row r="354" spans="1:51" s="14" customFormat="1" ht="12">
      <c r="A354" s="14"/>
      <c r="B354" s="250"/>
      <c r="C354" s="251"/>
      <c r="D354" s="241" t="s">
        <v>167</v>
      </c>
      <c r="E354" s="252" t="s">
        <v>1</v>
      </c>
      <c r="F354" s="253" t="s">
        <v>422</v>
      </c>
      <c r="G354" s="251"/>
      <c r="H354" s="254">
        <v>2.513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0" t="s">
        <v>167</v>
      </c>
      <c r="AU354" s="260" t="s">
        <v>83</v>
      </c>
      <c r="AV354" s="14" t="s">
        <v>83</v>
      </c>
      <c r="AW354" s="14" t="s">
        <v>30</v>
      </c>
      <c r="AX354" s="14" t="s">
        <v>73</v>
      </c>
      <c r="AY354" s="260" t="s">
        <v>124</v>
      </c>
    </row>
    <row r="355" spans="1:51" s="14" customFormat="1" ht="12">
      <c r="A355" s="14"/>
      <c r="B355" s="250"/>
      <c r="C355" s="251"/>
      <c r="D355" s="241" t="s">
        <v>167</v>
      </c>
      <c r="E355" s="252" t="s">
        <v>1</v>
      </c>
      <c r="F355" s="253" t="s">
        <v>423</v>
      </c>
      <c r="G355" s="251"/>
      <c r="H355" s="254">
        <v>1.178</v>
      </c>
      <c r="I355" s="255"/>
      <c r="J355" s="251"/>
      <c r="K355" s="251"/>
      <c r="L355" s="256"/>
      <c r="M355" s="257"/>
      <c r="N355" s="258"/>
      <c r="O355" s="258"/>
      <c r="P355" s="258"/>
      <c r="Q355" s="258"/>
      <c r="R355" s="258"/>
      <c r="S355" s="258"/>
      <c r="T355" s="25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0" t="s">
        <v>167</v>
      </c>
      <c r="AU355" s="260" t="s">
        <v>83</v>
      </c>
      <c r="AV355" s="14" t="s">
        <v>83</v>
      </c>
      <c r="AW355" s="14" t="s">
        <v>30</v>
      </c>
      <c r="AX355" s="14" t="s">
        <v>73</v>
      </c>
      <c r="AY355" s="260" t="s">
        <v>124</v>
      </c>
    </row>
    <row r="356" spans="1:51" s="14" customFormat="1" ht="12">
      <c r="A356" s="14"/>
      <c r="B356" s="250"/>
      <c r="C356" s="251"/>
      <c r="D356" s="241" t="s">
        <v>167</v>
      </c>
      <c r="E356" s="252" t="s">
        <v>1</v>
      </c>
      <c r="F356" s="253" t="s">
        <v>424</v>
      </c>
      <c r="G356" s="251"/>
      <c r="H356" s="254">
        <v>1.796</v>
      </c>
      <c r="I356" s="255"/>
      <c r="J356" s="251"/>
      <c r="K356" s="251"/>
      <c r="L356" s="256"/>
      <c r="M356" s="257"/>
      <c r="N356" s="258"/>
      <c r="O356" s="258"/>
      <c r="P356" s="258"/>
      <c r="Q356" s="258"/>
      <c r="R356" s="258"/>
      <c r="S356" s="258"/>
      <c r="T356" s="25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0" t="s">
        <v>167</v>
      </c>
      <c r="AU356" s="260" t="s">
        <v>83</v>
      </c>
      <c r="AV356" s="14" t="s">
        <v>83</v>
      </c>
      <c r="AW356" s="14" t="s">
        <v>30</v>
      </c>
      <c r="AX356" s="14" t="s">
        <v>73</v>
      </c>
      <c r="AY356" s="260" t="s">
        <v>124</v>
      </c>
    </row>
    <row r="357" spans="1:51" s="14" customFormat="1" ht="12">
      <c r="A357" s="14"/>
      <c r="B357" s="250"/>
      <c r="C357" s="251"/>
      <c r="D357" s="241" t="s">
        <v>167</v>
      </c>
      <c r="E357" s="252" t="s">
        <v>1</v>
      </c>
      <c r="F357" s="253" t="s">
        <v>425</v>
      </c>
      <c r="G357" s="251"/>
      <c r="H357" s="254">
        <v>1.796</v>
      </c>
      <c r="I357" s="255"/>
      <c r="J357" s="251"/>
      <c r="K357" s="251"/>
      <c r="L357" s="256"/>
      <c r="M357" s="257"/>
      <c r="N357" s="258"/>
      <c r="O357" s="258"/>
      <c r="P357" s="258"/>
      <c r="Q357" s="258"/>
      <c r="R357" s="258"/>
      <c r="S357" s="258"/>
      <c r="T357" s="25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0" t="s">
        <v>167</v>
      </c>
      <c r="AU357" s="260" t="s">
        <v>83</v>
      </c>
      <c r="AV357" s="14" t="s">
        <v>83</v>
      </c>
      <c r="AW357" s="14" t="s">
        <v>30</v>
      </c>
      <c r="AX357" s="14" t="s">
        <v>73</v>
      </c>
      <c r="AY357" s="260" t="s">
        <v>124</v>
      </c>
    </row>
    <row r="358" spans="1:51" s="14" customFormat="1" ht="12">
      <c r="A358" s="14"/>
      <c r="B358" s="250"/>
      <c r="C358" s="251"/>
      <c r="D358" s="241" t="s">
        <v>167</v>
      </c>
      <c r="E358" s="252" t="s">
        <v>1</v>
      </c>
      <c r="F358" s="253" t="s">
        <v>426</v>
      </c>
      <c r="G358" s="251"/>
      <c r="H358" s="254">
        <v>0.682</v>
      </c>
      <c r="I358" s="255"/>
      <c r="J358" s="251"/>
      <c r="K358" s="251"/>
      <c r="L358" s="256"/>
      <c r="M358" s="257"/>
      <c r="N358" s="258"/>
      <c r="O358" s="258"/>
      <c r="P358" s="258"/>
      <c r="Q358" s="258"/>
      <c r="R358" s="258"/>
      <c r="S358" s="258"/>
      <c r="T358" s="25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0" t="s">
        <v>167</v>
      </c>
      <c r="AU358" s="260" t="s">
        <v>83</v>
      </c>
      <c r="AV358" s="14" t="s">
        <v>83</v>
      </c>
      <c r="AW358" s="14" t="s">
        <v>30</v>
      </c>
      <c r="AX358" s="14" t="s">
        <v>73</v>
      </c>
      <c r="AY358" s="260" t="s">
        <v>124</v>
      </c>
    </row>
    <row r="359" spans="1:51" s="16" customFormat="1" ht="12">
      <c r="A359" s="16"/>
      <c r="B359" s="283"/>
      <c r="C359" s="284"/>
      <c r="D359" s="241" t="s">
        <v>167</v>
      </c>
      <c r="E359" s="285" t="s">
        <v>1</v>
      </c>
      <c r="F359" s="286" t="s">
        <v>427</v>
      </c>
      <c r="G359" s="284"/>
      <c r="H359" s="287">
        <v>21.626</v>
      </c>
      <c r="I359" s="288"/>
      <c r="J359" s="284"/>
      <c r="K359" s="284"/>
      <c r="L359" s="289"/>
      <c r="M359" s="290"/>
      <c r="N359" s="291"/>
      <c r="O359" s="291"/>
      <c r="P359" s="291"/>
      <c r="Q359" s="291"/>
      <c r="R359" s="291"/>
      <c r="S359" s="291"/>
      <c r="T359" s="292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93" t="s">
        <v>167</v>
      </c>
      <c r="AU359" s="293" t="s">
        <v>83</v>
      </c>
      <c r="AV359" s="16" t="s">
        <v>137</v>
      </c>
      <c r="AW359" s="16" t="s">
        <v>30</v>
      </c>
      <c r="AX359" s="16" t="s">
        <v>73</v>
      </c>
      <c r="AY359" s="293" t="s">
        <v>124</v>
      </c>
    </row>
    <row r="360" spans="1:51" s="13" customFormat="1" ht="12">
      <c r="A360" s="13"/>
      <c r="B360" s="239"/>
      <c r="C360" s="240"/>
      <c r="D360" s="241" t="s">
        <v>167</v>
      </c>
      <c r="E360" s="242" t="s">
        <v>1</v>
      </c>
      <c r="F360" s="243" t="s">
        <v>428</v>
      </c>
      <c r="G360" s="240"/>
      <c r="H360" s="242" t="s">
        <v>1</v>
      </c>
      <c r="I360" s="244"/>
      <c r="J360" s="240"/>
      <c r="K360" s="240"/>
      <c r="L360" s="245"/>
      <c r="M360" s="246"/>
      <c r="N360" s="247"/>
      <c r="O360" s="247"/>
      <c r="P360" s="247"/>
      <c r="Q360" s="247"/>
      <c r="R360" s="247"/>
      <c r="S360" s="247"/>
      <c r="T360" s="24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9" t="s">
        <v>167</v>
      </c>
      <c r="AU360" s="249" t="s">
        <v>83</v>
      </c>
      <c r="AV360" s="13" t="s">
        <v>81</v>
      </c>
      <c r="AW360" s="13" t="s">
        <v>30</v>
      </c>
      <c r="AX360" s="13" t="s">
        <v>73</v>
      </c>
      <c r="AY360" s="249" t="s">
        <v>124</v>
      </c>
    </row>
    <row r="361" spans="1:51" s="14" customFormat="1" ht="12">
      <c r="A361" s="14"/>
      <c r="B361" s="250"/>
      <c r="C361" s="251"/>
      <c r="D361" s="241" t="s">
        <v>167</v>
      </c>
      <c r="E361" s="252" t="s">
        <v>1</v>
      </c>
      <c r="F361" s="253" t="s">
        <v>429</v>
      </c>
      <c r="G361" s="251"/>
      <c r="H361" s="254">
        <v>3.275</v>
      </c>
      <c r="I361" s="255"/>
      <c r="J361" s="251"/>
      <c r="K361" s="251"/>
      <c r="L361" s="256"/>
      <c r="M361" s="257"/>
      <c r="N361" s="258"/>
      <c r="O361" s="258"/>
      <c r="P361" s="258"/>
      <c r="Q361" s="258"/>
      <c r="R361" s="258"/>
      <c r="S361" s="258"/>
      <c r="T361" s="25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0" t="s">
        <v>167</v>
      </c>
      <c r="AU361" s="260" t="s">
        <v>83</v>
      </c>
      <c r="AV361" s="14" t="s">
        <v>83</v>
      </c>
      <c r="AW361" s="14" t="s">
        <v>30</v>
      </c>
      <c r="AX361" s="14" t="s">
        <v>73</v>
      </c>
      <c r="AY361" s="260" t="s">
        <v>124</v>
      </c>
    </row>
    <row r="362" spans="1:51" s="16" customFormat="1" ht="12">
      <c r="A362" s="16"/>
      <c r="B362" s="283"/>
      <c r="C362" s="284"/>
      <c r="D362" s="241" t="s">
        <v>167</v>
      </c>
      <c r="E362" s="285" t="s">
        <v>1</v>
      </c>
      <c r="F362" s="286" t="s">
        <v>430</v>
      </c>
      <c r="G362" s="284"/>
      <c r="H362" s="287">
        <v>3.275</v>
      </c>
      <c r="I362" s="288"/>
      <c r="J362" s="284"/>
      <c r="K362" s="284"/>
      <c r="L362" s="289"/>
      <c r="M362" s="290"/>
      <c r="N362" s="291"/>
      <c r="O362" s="291"/>
      <c r="P362" s="291"/>
      <c r="Q362" s="291"/>
      <c r="R362" s="291"/>
      <c r="S362" s="291"/>
      <c r="T362" s="292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T362" s="293" t="s">
        <v>167</v>
      </c>
      <c r="AU362" s="293" t="s">
        <v>83</v>
      </c>
      <c r="AV362" s="16" t="s">
        <v>137</v>
      </c>
      <c r="AW362" s="16" t="s">
        <v>30</v>
      </c>
      <c r="AX362" s="16" t="s">
        <v>73</v>
      </c>
      <c r="AY362" s="293" t="s">
        <v>124</v>
      </c>
    </row>
    <row r="363" spans="1:51" s="15" customFormat="1" ht="12">
      <c r="A363" s="15"/>
      <c r="B363" s="261"/>
      <c r="C363" s="262"/>
      <c r="D363" s="241" t="s">
        <v>167</v>
      </c>
      <c r="E363" s="263" t="s">
        <v>1</v>
      </c>
      <c r="F363" s="264" t="s">
        <v>172</v>
      </c>
      <c r="G363" s="262"/>
      <c r="H363" s="265">
        <v>72.02000000000001</v>
      </c>
      <c r="I363" s="266"/>
      <c r="J363" s="262"/>
      <c r="K363" s="262"/>
      <c r="L363" s="267"/>
      <c r="M363" s="268"/>
      <c r="N363" s="269"/>
      <c r="O363" s="269"/>
      <c r="P363" s="269"/>
      <c r="Q363" s="269"/>
      <c r="R363" s="269"/>
      <c r="S363" s="269"/>
      <c r="T363" s="270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1" t="s">
        <v>167</v>
      </c>
      <c r="AU363" s="271" t="s">
        <v>83</v>
      </c>
      <c r="AV363" s="15" t="s">
        <v>131</v>
      </c>
      <c r="AW363" s="15" t="s">
        <v>30</v>
      </c>
      <c r="AX363" s="15" t="s">
        <v>81</v>
      </c>
      <c r="AY363" s="271" t="s">
        <v>124</v>
      </c>
    </row>
    <row r="364" spans="1:65" s="2" customFormat="1" ht="21.75" customHeight="1">
      <c r="A364" s="39"/>
      <c r="B364" s="40"/>
      <c r="C364" s="272" t="s">
        <v>299</v>
      </c>
      <c r="D364" s="272" t="s">
        <v>215</v>
      </c>
      <c r="E364" s="273" t="s">
        <v>431</v>
      </c>
      <c r="F364" s="274" t="s">
        <v>432</v>
      </c>
      <c r="G364" s="275" t="s">
        <v>199</v>
      </c>
      <c r="H364" s="276">
        <v>0.024</v>
      </c>
      <c r="I364" s="277"/>
      <c r="J364" s="278">
        <f>ROUND(I364*H364,2)</f>
        <v>0</v>
      </c>
      <c r="K364" s="279"/>
      <c r="L364" s="280"/>
      <c r="M364" s="281" t="s">
        <v>1</v>
      </c>
      <c r="N364" s="282" t="s">
        <v>38</v>
      </c>
      <c r="O364" s="92"/>
      <c r="P364" s="230">
        <f>O364*H364</f>
        <v>0</v>
      </c>
      <c r="Q364" s="230">
        <v>0</v>
      </c>
      <c r="R364" s="230">
        <f>Q364*H364</f>
        <v>0</v>
      </c>
      <c r="S364" s="230">
        <v>0</v>
      </c>
      <c r="T364" s="231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2" t="s">
        <v>240</v>
      </c>
      <c r="AT364" s="232" t="s">
        <v>215</v>
      </c>
      <c r="AU364" s="232" t="s">
        <v>83</v>
      </c>
      <c r="AY364" s="18" t="s">
        <v>124</v>
      </c>
      <c r="BE364" s="233">
        <f>IF(N364="základní",J364,0)</f>
        <v>0</v>
      </c>
      <c r="BF364" s="233">
        <f>IF(N364="snížená",J364,0)</f>
        <v>0</v>
      </c>
      <c r="BG364" s="233">
        <f>IF(N364="zákl. přenesená",J364,0)</f>
        <v>0</v>
      </c>
      <c r="BH364" s="233">
        <f>IF(N364="sníž. přenesená",J364,0)</f>
        <v>0</v>
      </c>
      <c r="BI364" s="233">
        <f>IF(N364="nulová",J364,0)</f>
        <v>0</v>
      </c>
      <c r="BJ364" s="18" t="s">
        <v>81</v>
      </c>
      <c r="BK364" s="233">
        <f>ROUND(I364*H364,2)</f>
        <v>0</v>
      </c>
      <c r="BL364" s="18" t="s">
        <v>200</v>
      </c>
      <c r="BM364" s="232" t="s">
        <v>433</v>
      </c>
    </row>
    <row r="365" spans="1:51" s="14" customFormat="1" ht="12">
      <c r="A365" s="14"/>
      <c r="B365" s="250"/>
      <c r="C365" s="251"/>
      <c r="D365" s="241" t="s">
        <v>167</v>
      </c>
      <c r="E365" s="252" t="s">
        <v>1</v>
      </c>
      <c r="F365" s="253" t="s">
        <v>434</v>
      </c>
      <c r="G365" s="251"/>
      <c r="H365" s="254">
        <v>0.024</v>
      </c>
      <c r="I365" s="255"/>
      <c r="J365" s="251"/>
      <c r="K365" s="251"/>
      <c r="L365" s="256"/>
      <c r="M365" s="257"/>
      <c r="N365" s="258"/>
      <c r="O365" s="258"/>
      <c r="P365" s="258"/>
      <c r="Q365" s="258"/>
      <c r="R365" s="258"/>
      <c r="S365" s="258"/>
      <c r="T365" s="25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0" t="s">
        <v>167</v>
      </c>
      <c r="AU365" s="260" t="s">
        <v>83</v>
      </c>
      <c r="AV365" s="14" t="s">
        <v>83</v>
      </c>
      <c r="AW365" s="14" t="s">
        <v>30</v>
      </c>
      <c r="AX365" s="14" t="s">
        <v>73</v>
      </c>
      <c r="AY365" s="260" t="s">
        <v>124</v>
      </c>
    </row>
    <row r="366" spans="1:51" s="15" customFormat="1" ht="12">
      <c r="A366" s="15"/>
      <c r="B366" s="261"/>
      <c r="C366" s="262"/>
      <c r="D366" s="241" t="s">
        <v>167</v>
      </c>
      <c r="E366" s="263" t="s">
        <v>1</v>
      </c>
      <c r="F366" s="264" t="s">
        <v>172</v>
      </c>
      <c r="G366" s="262"/>
      <c r="H366" s="265">
        <v>0.024</v>
      </c>
      <c r="I366" s="266"/>
      <c r="J366" s="262"/>
      <c r="K366" s="262"/>
      <c r="L366" s="267"/>
      <c r="M366" s="268"/>
      <c r="N366" s="269"/>
      <c r="O366" s="269"/>
      <c r="P366" s="269"/>
      <c r="Q366" s="269"/>
      <c r="R366" s="269"/>
      <c r="S366" s="269"/>
      <c r="T366" s="270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1" t="s">
        <v>167</v>
      </c>
      <c r="AU366" s="271" t="s">
        <v>83</v>
      </c>
      <c r="AV366" s="15" t="s">
        <v>131</v>
      </c>
      <c r="AW366" s="15" t="s">
        <v>30</v>
      </c>
      <c r="AX366" s="15" t="s">
        <v>81</v>
      </c>
      <c r="AY366" s="271" t="s">
        <v>124</v>
      </c>
    </row>
    <row r="367" spans="1:65" s="2" customFormat="1" ht="24.15" customHeight="1">
      <c r="A367" s="39"/>
      <c r="B367" s="40"/>
      <c r="C367" s="272" t="s">
        <v>435</v>
      </c>
      <c r="D367" s="272" t="s">
        <v>215</v>
      </c>
      <c r="E367" s="273" t="s">
        <v>436</v>
      </c>
      <c r="F367" s="274" t="s">
        <v>437</v>
      </c>
      <c r="G367" s="275" t="s">
        <v>199</v>
      </c>
      <c r="H367" s="276">
        <v>0.044</v>
      </c>
      <c r="I367" s="277"/>
      <c r="J367" s="278">
        <f>ROUND(I367*H367,2)</f>
        <v>0</v>
      </c>
      <c r="K367" s="279"/>
      <c r="L367" s="280"/>
      <c r="M367" s="281" t="s">
        <v>1</v>
      </c>
      <c r="N367" s="282" t="s">
        <v>38</v>
      </c>
      <c r="O367" s="92"/>
      <c r="P367" s="230">
        <f>O367*H367</f>
        <v>0</v>
      </c>
      <c r="Q367" s="230">
        <v>0</v>
      </c>
      <c r="R367" s="230">
        <f>Q367*H367</f>
        <v>0</v>
      </c>
      <c r="S367" s="230">
        <v>0</v>
      </c>
      <c r="T367" s="23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2" t="s">
        <v>240</v>
      </c>
      <c r="AT367" s="232" t="s">
        <v>215</v>
      </c>
      <c r="AU367" s="232" t="s">
        <v>83</v>
      </c>
      <c r="AY367" s="18" t="s">
        <v>124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8" t="s">
        <v>81</v>
      </c>
      <c r="BK367" s="233">
        <f>ROUND(I367*H367,2)</f>
        <v>0</v>
      </c>
      <c r="BL367" s="18" t="s">
        <v>200</v>
      </c>
      <c r="BM367" s="232" t="s">
        <v>438</v>
      </c>
    </row>
    <row r="368" spans="1:51" s="14" customFormat="1" ht="12">
      <c r="A368" s="14"/>
      <c r="B368" s="250"/>
      <c r="C368" s="251"/>
      <c r="D368" s="241" t="s">
        <v>167</v>
      </c>
      <c r="E368" s="252" t="s">
        <v>1</v>
      </c>
      <c r="F368" s="253" t="s">
        <v>439</v>
      </c>
      <c r="G368" s="251"/>
      <c r="H368" s="254">
        <v>0.044</v>
      </c>
      <c r="I368" s="255"/>
      <c r="J368" s="251"/>
      <c r="K368" s="251"/>
      <c r="L368" s="256"/>
      <c r="M368" s="257"/>
      <c r="N368" s="258"/>
      <c r="O368" s="258"/>
      <c r="P368" s="258"/>
      <c r="Q368" s="258"/>
      <c r="R368" s="258"/>
      <c r="S368" s="258"/>
      <c r="T368" s="25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0" t="s">
        <v>167</v>
      </c>
      <c r="AU368" s="260" t="s">
        <v>83</v>
      </c>
      <c r="AV368" s="14" t="s">
        <v>83</v>
      </c>
      <c r="AW368" s="14" t="s">
        <v>30</v>
      </c>
      <c r="AX368" s="14" t="s">
        <v>73</v>
      </c>
      <c r="AY368" s="260" t="s">
        <v>124</v>
      </c>
    </row>
    <row r="369" spans="1:51" s="15" customFormat="1" ht="12">
      <c r="A369" s="15"/>
      <c r="B369" s="261"/>
      <c r="C369" s="262"/>
      <c r="D369" s="241" t="s">
        <v>167</v>
      </c>
      <c r="E369" s="263" t="s">
        <v>1</v>
      </c>
      <c r="F369" s="264" t="s">
        <v>172</v>
      </c>
      <c r="G369" s="262"/>
      <c r="H369" s="265">
        <v>0.044</v>
      </c>
      <c r="I369" s="266"/>
      <c r="J369" s="262"/>
      <c r="K369" s="262"/>
      <c r="L369" s="267"/>
      <c r="M369" s="268"/>
      <c r="N369" s="269"/>
      <c r="O369" s="269"/>
      <c r="P369" s="269"/>
      <c r="Q369" s="269"/>
      <c r="R369" s="269"/>
      <c r="S369" s="269"/>
      <c r="T369" s="270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1" t="s">
        <v>167</v>
      </c>
      <c r="AU369" s="271" t="s">
        <v>83</v>
      </c>
      <c r="AV369" s="15" t="s">
        <v>131</v>
      </c>
      <c r="AW369" s="15" t="s">
        <v>30</v>
      </c>
      <c r="AX369" s="15" t="s">
        <v>81</v>
      </c>
      <c r="AY369" s="271" t="s">
        <v>124</v>
      </c>
    </row>
    <row r="370" spans="1:65" s="2" customFormat="1" ht="16.5" customHeight="1">
      <c r="A370" s="39"/>
      <c r="B370" s="40"/>
      <c r="C370" s="272" t="s">
        <v>304</v>
      </c>
      <c r="D370" s="272" t="s">
        <v>215</v>
      </c>
      <c r="E370" s="273" t="s">
        <v>440</v>
      </c>
      <c r="F370" s="274" t="s">
        <v>441</v>
      </c>
      <c r="G370" s="275" t="s">
        <v>199</v>
      </c>
      <c r="H370" s="276">
        <v>0.008</v>
      </c>
      <c r="I370" s="277"/>
      <c r="J370" s="278">
        <f>ROUND(I370*H370,2)</f>
        <v>0</v>
      </c>
      <c r="K370" s="279"/>
      <c r="L370" s="280"/>
      <c r="M370" s="281" t="s">
        <v>1</v>
      </c>
      <c r="N370" s="282" t="s">
        <v>38</v>
      </c>
      <c r="O370" s="92"/>
      <c r="P370" s="230">
        <f>O370*H370</f>
        <v>0</v>
      </c>
      <c r="Q370" s="230">
        <v>0</v>
      </c>
      <c r="R370" s="230">
        <f>Q370*H370</f>
        <v>0</v>
      </c>
      <c r="S370" s="230">
        <v>0</v>
      </c>
      <c r="T370" s="231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2" t="s">
        <v>240</v>
      </c>
      <c r="AT370" s="232" t="s">
        <v>215</v>
      </c>
      <c r="AU370" s="232" t="s">
        <v>83</v>
      </c>
      <c r="AY370" s="18" t="s">
        <v>124</v>
      </c>
      <c r="BE370" s="233">
        <f>IF(N370="základní",J370,0)</f>
        <v>0</v>
      </c>
      <c r="BF370" s="233">
        <f>IF(N370="snížená",J370,0)</f>
        <v>0</v>
      </c>
      <c r="BG370" s="233">
        <f>IF(N370="zákl. přenesená",J370,0)</f>
        <v>0</v>
      </c>
      <c r="BH370" s="233">
        <f>IF(N370="sníž. přenesená",J370,0)</f>
        <v>0</v>
      </c>
      <c r="BI370" s="233">
        <f>IF(N370="nulová",J370,0)</f>
        <v>0</v>
      </c>
      <c r="BJ370" s="18" t="s">
        <v>81</v>
      </c>
      <c r="BK370" s="233">
        <f>ROUND(I370*H370,2)</f>
        <v>0</v>
      </c>
      <c r="BL370" s="18" t="s">
        <v>200</v>
      </c>
      <c r="BM370" s="232" t="s">
        <v>442</v>
      </c>
    </row>
    <row r="371" spans="1:51" s="14" customFormat="1" ht="12">
      <c r="A371" s="14"/>
      <c r="B371" s="250"/>
      <c r="C371" s="251"/>
      <c r="D371" s="241" t="s">
        <v>167</v>
      </c>
      <c r="E371" s="252" t="s">
        <v>1</v>
      </c>
      <c r="F371" s="253" t="s">
        <v>443</v>
      </c>
      <c r="G371" s="251"/>
      <c r="H371" s="254">
        <v>0.008</v>
      </c>
      <c r="I371" s="255"/>
      <c r="J371" s="251"/>
      <c r="K371" s="251"/>
      <c r="L371" s="256"/>
      <c r="M371" s="257"/>
      <c r="N371" s="258"/>
      <c r="O371" s="258"/>
      <c r="P371" s="258"/>
      <c r="Q371" s="258"/>
      <c r="R371" s="258"/>
      <c r="S371" s="258"/>
      <c r="T371" s="25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0" t="s">
        <v>167</v>
      </c>
      <c r="AU371" s="260" t="s">
        <v>83</v>
      </c>
      <c r="AV371" s="14" t="s">
        <v>83</v>
      </c>
      <c r="AW371" s="14" t="s">
        <v>30</v>
      </c>
      <c r="AX371" s="14" t="s">
        <v>73</v>
      </c>
      <c r="AY371" s="260" t="s">
        <v>124</v>
      </c>
    </row>
    <row r="372" spans="1:51" s="15" customFormat="1" ht="12">
      <c r="A372" s="15"/>
      <c r="B372" s="261"/>
      <c r="C372" s="262"/>
      <c r="D372" s="241" t="s">
        <v>167</v>
      </c>
      <c r="E372" s="263" t="s">
        <v>1</v>
      </c>
      <c r="F372" s="264" t="s">
        <v>172</v>
      </c>
      <c r="G372" s="262"/>
      <c r="H372" s="265">
        <v>0.008</v>
      </c>
      <c r="I372" s="266"/>
      <c r="J372" s="262"/>
      <c r="K372" s="262"/>
      <c r="L372" s="267"/>
      <c r="M372" s="268"/>
      <c r="N372" s="269"/>
      <c r="O372" s="269"/>
      <c r="P372" s="269"/>
      <c r="Q372" s="269"/>
      <c r="R372" s="269"/>
      <c r="S372" s="269"/>
      <c r="T372" s="270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1" t="s">
        <v>167</v>
      </c>
      <c r="AU372" s="271" t="s">
        <v>83</v>
      </c>
      <c r="AV372" s="15" t="s">
        <v>131</v>
      </c>
      <c r="AW372" s="15" t="s">
        <v>30</v>
      </c>
      <c r="AX372" s="15" t="s">
        <v>81</v>
      </c>
      <c r="AY372" s="271" t="s">
        <v>124</v>
      </c>
    </row>
    <row r="373" spans="1:65" s="2" customFormat="1" ht="44.25" customHeight="1">
      <c r="A373" s="39"/>
      <c r="B373" s="40"/>
      <c r="C373" s="220" t="s">
        <v>444</v>
      </c>
      <c r="D373" s="220" t="s">
        <v>127</v>
      </c>
      <c r="E373" s="221" t="s">
        <v>445</v>
      </c>
      <c r="F373" s="222" t="s">
        <v>446</v>
      </c>
      <c r="G373" s="223" t="s">
        <v>199</v>
      </c>
      <c r="H373" s="224">
        <v>0.153</v>
      </c>
      <c r="I373" s="225"/>
      <c r="J373" s="226">
        <f>ROUND(I373*H373,2)</f>
        <v>0</v>
      </c>
      <c r="K373" s="227"/>
      <c r="L373" s="45"/>
      <c r="M373" s="234" t="s">
        <v>1</v>
      </c>
      <c r="N373" s="235" t="s">
        <v>38</v>
      </c>
      <c r="O373" s="236"/>
      <c r="P373" s="237">
        <f>O373*H373</f>
        <v>0</v>
      </c>
      <c r="Q373" s="237">
        <v>0</v>
      </c>
      <c r="R373" s="237">
        <f>Q373*H373</f>
        <v>0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200</v>
      </c>
      <c r="AT373" s="232" t="s">
        <v>127</v>
      </c>
      <c r="AU373" s="232" t="s">
        <v>83</v>
      </c>
      <c r="AY373" s="18" t="s">
        <v>124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81</v>
      </c>
      <c r="BK373" s="233">
        <f>ROUND(I373*H373,2)</f>
        <v>0</v>
      </c>
      <c r="BL373" s="18" t="s">
        <v>200</v>
      </c>
      <c r="BM373" s="232" t="s">
        <v>447</v>
      </c>
    </row>
    <row r="374" spans="1:31" s="2" customFormat="1" ht="6.95" customHeight="1">
      <c r="A374" s="39"/>
      <c r="B374" s="67"/>
      <c r="C374" s="68"/>
      <c r="D374" s="68"/>
      <c r="E374" s="68"/>
      <c r="F374" s="68"/>
      <c r="G374" s="68"/>
      <c r="H374" s="68"/>
      <c r="I374" s="68"/>
      <c r="J374" s="68"/>
      <c r="K374" s="68"/>
      <c r="L374" s="45"/>
      <c r="M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</row>
  </sheetData>
  <sheetProtection password="CC71" sheet="1" objects="1" scenarios="1" formatColumns="0" formatRows="0" autoFilter="0"/>
  <autoFilter ref="C127:K373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 xml:space="preserve"> Oprava hydroizolace - Sládkova ul. č.p. 541-6, 580-4b, 579-4a a 161-2, Cheb (1)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448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22. 11. 2022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ROUND((SUM(BE127:BE360)),2)</f>
        <v>0</v>
      </c>
      <c r="G33" s="39"/>
      <c r="H33" s="39"/>
      <c r="I33" s="156">
        <v>0.21</v>
      </c>
      <c r="J33" s="155">
        <f>ROUND(((SUM(BE127:BE360))*I33),2)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ROUND((SUM(BF127:BF360)),2)</f>
        <v>0</v>
      </c>
      <c r="G34" s="39"/>
      <c r="H34" s="39"/>
      <c r="I34" s="156">
        <v>0.15</v>
      </c>
      <c r="J34" s="155">
        <f>ROUND(((SUM(BF127:BF360))*I34),2)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ROUND((SUM(BG127:BG360)),2)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ROUND((SUM(BH127:BH360)),2)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ROUND((SUM(BI127:BI360)),2)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 xml:space="preserve"> Oprava hydroizolace - Sládkova ul. č.p. 541-6, 580-4b, 579-4a a 161-2, Cheb (1)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Dům č.p. 580-4b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22. 11. 2022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149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150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151</v>
      </c>
      <c r="E99" s="189"/>
      <c r="F99" s="189"/>
      <c r="G99" s="189"/>
      <c r="H99" s="189"/>
      <c r="I99" s="189"/>
      <c r="J99" s="190">
        <f>J177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152</v>
      </c>
      <c r="E100" s="189"/>
      <c r="F100" s="189"/>
      <c r="G100" s="189"/>
      <c r="H100" s="189"/>
      <c r="I100" s="189"/>
      <c r="J100" s="190">
        <f>J189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153</v>
      </c>
      <c r="E101" s="189"/>
      <c r="F101" s="189"/>
      <c r="G101" s="189"/>
      <c r="H101" s="189"/>
      <c r="I101" s="189"/>
      <c r="J101" s="190">
        <f>J194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154</v>
      </c>
      <c r="E102" s="189"/>
      <c r="F102" s="189"/>
      <c r="G102" s="189"/>
      <c r="H102" s="189"/>
      <c r="I102" s="189"/>
      <c r="J102" s="190">
        <f>J203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155</v>
      </c>
      <c r="E103" s="189"/>
      <c r="F103" s="189"/>
      <c r="G103" s="189"/>
      <c r="H103" s="189"/>
      <c r="I103" s="189"/>
      <c r="J103" s="190">
        <f>J284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156</v>
      </c>
      <c r="E104" s="189"/>
      <c r="F104" s="189"/>
      <c r="G104" s="189"/>
      <c r="H104" s="189"/>
      <c r="I104" s="189"/>
      <c r="J104" s="190">
        <f>J292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157</v>
      </c>
      <c r="E105" s="183"/>
      <c r="F105" s="183"/>
      <c r="G105" s="183"/>
      <c r="H105" s="183"/>
      <c r="I105" s="183"/>
      <c r="J105" s="184">
        <f>J294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158</v>
      </c>
      <c r="E106" s="189"/>
      <c r="F106" s="189"/>
      <c r="G106" s="189"/>
      <c r="H106" s="189"/>
      <c r="I106" s="189"/>
      <c r="J106" s="190">
        <f>J295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160</v>
      </c>
      <c r="E107" s="189"/>
      <c r="F107" s="189"/>
      <c r="G107" s="189"/>
      <c r="H107" s="189"/>
      <c r="I107" s="189"/>
      <c r="J107" s="190">
        <f>J326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108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6.25" customHeight="1">
      <c r="A117" s="39"/>
      <c r="B117" s="40"/>
      <c r="C117" s="41"/>
      <c r="D117" s="41"/>
      <c r="E117" s="175" t="str">
        <f>E7</f>
        <v xml:space="preserve"> Oprava hydroizolace - Sládkova ul. č.p. 541-6, 580-4b, 579-4a a 161-2, Cheb (1)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97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03 - Dům č.p. 580-4b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 xml:space="preserve"> </v>
      </c>
      <c r="G121" s="41"/>
      <c r="H121" s="41"/>
      <c r="I121" s="33" t="s">
        <v>22</v>
      </c>
      <c r="J121" s="80" t="str">
        <f>IF(J12="","",J12)</f>
        <v>22. 11. 2022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 xml:space="preserve"> </v>
      </c>
      <c r="G123" s="41"/>
      <c r="H123" s="41"/>
      <c r="I123" s="33" t="s">
        <v>29</v>
      </c>
      <c r="J123" s="37" t="str">
        <f>E21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27</v>
      </c>
      <c r="D124" s="41"/>
      <c r="E124" s="41"/>
      <c r="F124" s="28" t="str">
        <f>IF(E18="","",E18)</f>
        <v>Vyplň údaj</v>
      </c>
      <c r="G124" s="41"/>
      <c r="H124" s="41"/>
      <c r="I124" s="33" t="s">
        <v>31</v>
      </c>
      <c r="J124" s="37" t="str">
        <f>E24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2"/>
      <c r="B126" s="193"/>
      <c r="C126" s="194" t="s">
        <v>109</v>
      </c>
      <c r="D126" s="195" t="s">
        <v>58</v>
      </c>
      <c r="E126" s="195" t="s">
        <v>54</v>
      </c>
      <c r="F126" s="195" t="s">
        <v>55</v>
      </c>
      <c r="G126" s="195" t="s">
        <v>110</v>
      </c>
      <c r="H126" s="195" t="s">
        <v>111</v>
      </c>
      <c r="I126" s="195" t="s">
        <v>112</v>
      </c>
      <c r="J126" s="196" t="s">
        <v>101</v>
      </c>
      <c r="K126" s="197" t="s">
        <v>113</v>
      </c>
      <c r="L126" s="198"/>
      <c r="M126" s="101" t="s">
        <v>1</v>
      </c>
      <c r="N126" s="102" t="s">
        <v>37</v>
      </c>
      <c r="O126" s="102" t="s">
        <v>114</v>
      </c>
      <c r="P126" s="102" t="s">
        <v>115</v>
      </c>
      <c r="Q126" s="102" t="s">
        <v>116</v>
      </c>
      <c r="R126" s="102" t="s">
        <v>117</v>
      </c>
      <c r="S126" s="102" t="s">
        <v>118</v>
      </c>
      <c r="T126" s="103" t="s">
        <v>119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9"/>
      <c r="B127" s="40"/>
      <c r="C127" s="108" t="s">
        <v>120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P128+P294</f>
        <v>0</v>
      </c>
      <c r="Q127" s="105"/>
      <c r="R127" s="201">
        <f>R128+R294</f>
        <v>0</v>
      </c>
      <c r="S127" s="105"/>
      <c r="T127" s="202">
        <f>T128+T294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72</v>
      </c>
      <c r="AU127" s="18" t="s">
        <v>103</v>
      </c>
      <c r="BK127" s="203">
        <f>BK128+BK294</f>
        <v>0</v>
      </c>
    </row>
    <row r="128" spans="1:63" s="12" customFormat="1" ht="25.9" customHeight="1">
      <c r="A128" s="12"/>
      <c r="B128" s="204"/>
      <c r="C128" s="205"/>
      <c r="D128" s="206" t="s">
        <v>72</v>
      </c>
      <c r="E128" s="207" t="s">
        <v>161</v>
      </c>
      <c r="F128" s="207" t="s">
        <v>162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P129+P177+P189+P194+P203+P284+P292</f>
        <v>0</v>
      </c>
      <c r="Q128" s="212"/>
      <c r="R128" s="213">
        <f>R129+R177+R189+R194+R203+R284+R292</f>
        <v>0</v>
      </c>
      <c r="S128" s="212"/>
      <c r="T128" s="214">
        <f>T129+T177+T189+T194+T203+T284+T292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81</v>
      </c>
      <c r="AT128" s="216" t="s">
        <v>72</v>
      </c>
      <c r="AU128" s="216" t="s">
        <v>73</v>
      </c>
      <c r="AY128" s="215" t="s">
        <v>124</v>
      </c>
      <c r="BK128" s="217">
        <f>BK129+BK177+BK189+BK194+BK203+BK284+BK292</f>
        <v>0</v>
      </c>
    </row>
    <row r="129" spans="1:63" s="12" customFormat="1" ht="22.8" customHeight="1">
      <c r="A129" s="12"/>
      <c r="B129" s="204"/>
      <c r="C129" s="205"/>
      <c r="D129" s="206" t="s">
        <v>72</v>
      </c>
      <c r="E129" s="218" t="s">
        <v>81</v>
      </c>
      <c r="F129" s="218" t="s">
        <v>163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SUM(P130:P176)</f>
        <v>0</v>
      </c>
      <c r="Q129" s="212"/>
      <c r="R129" s="213">
        <f>SUM(R130:R176)</f>
        <v>0</v>
      </c>
      <c r="S129" s="212"/>
      <c r="T129" s="214">
        <f>SUM(T130:T176)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81</v>
      </c>
      <c r="AT129" s="216" t="s">
        <v>72</v>
      </c>
      <c r="AU129" s="216" t="s">
        <v>81</v>
      </c>
      <c r="AY129" s="215" t="s">
        <v>124</v>
      </c>
      <c r="BK129" s="217">
        <f>SUM(BK130:BK176)</f>
        <v>0</v>
      </c>
    </row>
    <row r="130" spans="1:65" s="2" customFormat="1" ht="76.35" customHeight="1">
      <c r="A130" s="39"/>
      <c r="B130" s="40"/>
      <c r="C130" s="220" t="s">
        <v>81</v>
      </c>
      <c r="D130" s="220" t="s">
        <v>127</v>
      </c>
      <c r="E130" s="221" t="s">
        <v>164</v>
      </c>
      <c r="F130" s="222" t="s">
        <v>165</v>
      </c>
      <c r="G130" s="223" t="s">
        <v>166</v>
      </c>
      <c r="H130" s="224">
        <v>16.31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131</v>
      </c>
      <c r="AT130" s="232" t="s">
        <v>127</v>
      </c>
      <c r="AU130" s="232" t="s">
        <v>83</v>
      </c>
      <c r="AY130" s="18" t="s">
        <v>124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81</v>
      </c>
      <c r="BK130" s="233">
        <f>ROUND(I130*H130,2)</f>
        <v>0</v>
      </c>
      <c r="BL130" s="18" t="s">
        <v>131</v>
      </c>
      <c r="BM130" s="232" t="s">
        <v>83</v>
      </c>
    </row>
    <row r="131" spans="1:51" s="13" customFormat="1" ht="12">
      <c r="A131" s="13"/>
      <c r="B131" s="239"/>
      <c r="C131" s="240"/>
      <c r="D131" s="241" t="s">
        <v>167</v>
      </c>
      <c r="E131" s="242" t="s">
        <v>1</v>
      </c>
      <c r="F131" s="243" t="s">
        <v>170</v>
      </c>
      <c r="G131" s="240"/>
      <c r="H131" s="242" t="s">
        <v>1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167</v>
      </c>
      <c r="AU131" s="249" t="s">
        <v>83</v>
      </c>
      <c r="AV131" s="13" t="s">
        <v>81</v>
      </c>
      <c r="AW131" s="13" t="s">
        <v>30</v>
      </c>
      <c r="AX131" s="13" t="s">
        <v>73</v>
      </c>
      <c r="AY131" s="249" t="s">
        <v>124</v>
      </c>
    </row>
    <row r="132" spans="1:51" s="14" customFormat="1" ht="12">
      <c r="A132" s="14"/>
      <c r="B132" s="250"/>
      <c r="C132" s="251"/>
      <c r="D132" s="241" t="s">
        <v>167</v>
      </c>
      <c r="E132" s="252" t="s">
        <v>1</v>
      </c>
      <c r="F132" s="253" t="s">
        <v>449</v>
      </c>
      <c r="G132" s="251"/>
      <c r="H132" s="254">
        <v>16.31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0" t="s">
        <v>167</v>
      </c>
      <c r="AU132" s="260" t="s">
        <v>83</v>
      </c>
      <c r="AV132" s="14" t="s">
        <v>83</v>
      </c>
      <c r="AW132" s="14" t="s">
        <v>30</v>
      </c>
      <c r="AX132" s="14" t="s">
        <v>73</v>
      </c>
      <c r="AY132" s="260" t="s">
        <v>124</v>
      </c>
    </row>
    <row r="133" spans="1:51" s="15" customFormat="1" ht="12">
      <c r="A133" s="15"/>
      <c r="B133" s="261"/>
      <c r="C133" s="262"/>
      <c r="D133" s="241" t="s">
        <v>167</v>
      </c>
      <c r="E133" s="263" t="s">
        <v>1</v>
      </c>
      <c r="F133" s="264" t="s">
        <v>172</v>
      </c>
      <c r="G133" s="262"/>
      <c r="H133" s="265">
        <v>16.31</v>
      </c>
      <c r="I133" s="266"/>
      <c r="J133" s="262"/>
      <c r="K133" s="262"/>
      <c r="L133" s="267"/>
      <c r="M133" s="268"/>
      <c r="N133" s="269"/>
      <c r="O133" s="269"/>
      <c r="P133" s="269"/>
      <c r="Q133" s="269"/>
      <c r="R133" s="269"/>
      <c r="S133" s="269"/>
      <c r="T133" s="27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1" t="s">
        <v>167</v>
      </c>
      <c r="AU133" s="271" t="s">
        <v>83</v>
      </c>
      <c r="AV133" s="15" t="s">
        <v>131</v>
      </c>
      <c r="AW133" s="15" t="s">
        <v>30</v>
      </c>
      <c r="AX133" s="15" t="s">
        <v>81</v>
      </c>
      <c r="AY133" s="271" t="s">
        <v>124</v>
      </c>
    </row>
    <row r="134" spans="1:65" s="2" customFormat="1" ht="49.05" customHeight="1">
      <c r="A134" s="39"/>
      <c r="B134" s="40"/>
      <c r="C134" s="220" t="s">
        <v>83</v>
      </c>
      <c r="D134" s="220" t="s">
        <v>127</v>
      </c>
      <c r="E134" s="221" t="s">
        <v>173</v>
      </c>
      <c r="F134" s="222" t="s">
        <v>174</v>
      </c>
      <c r="G134" s="223" t="s">
        <v>175</v>
      </c>
      <c r="H134" s="224">
        <v>51.33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131</v>
      </c>
      <c r="AT134" s="232" t="s">
        <v>127</v>
      </c>
      <c r="AU134" s="232" t="s">
        <v>83</v>
      </c>
      <c r="AY134" s="18" t="s">
        <v>124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81</v>
      </c>
      <c r="BK134" s="233">
        <f>ROUND(I134*H134,2)</f>
        <v>0</v>
      </c>
      <c r="BL134" s="18" t="s">
        <v>131</v>
      </c>
      <c r="BM134" s="232" t="s">
        <v>131</v>
      </c>
    </row>
    <row r="135" spans="1:51" s="14" customFormat="1" ht="12">
      <c r="A135" s="14"/>
      <c r="B135" s="250"/>
      <c r="C135" s="251"/>
      <c r="D135" s="241" t="s">
        <v>167</v>
      </c>
      <c r="E135" s="252" t="s">
        <v>1</v>
      </c>
      <c r="F135" s="253" t="s">
        <v>450</v>
      </c>
      <c r="G135" s="251"/>
      <c r="H135" s="254">
        <v>23.355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167</v>
      </c>
      <c r="AU135" s="260" t="s">
        <v>83</v>
      </c>
      <c r="AV135" s="14" t="s">
        <v>83</v>
      </c>
      <c r="AW135" s="14" t="s">
        <v>30</v>
      </c>
      <c r="AX135" s="14" t="s">
        <v>73</v>
      </c>
      <c r="AY135" s="260" t="s">
        <v>124</v>
      </c>
    </row>
    <row r="136" spans="1:51" s="14" customFormat="1" ht="12">
      <c r="A136" s="14"/>
      <c r="B136" s="250"/>
      <c r="C136" s="251"/>
      <c r="D136" s="241" t="s">
        <v>167</v>
      </c>
      <c r="E136" s="252" t="s">
        <v>1</v>
      </c>
      <c r="F136" s="253" t="s">
        <v>451</v>
      </c>
      <c r="G136" s="251"/>
      <c r="H136" s="254">
        <v>27.975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167</v>
      </c>
      <c r="AU136" s="260" t="s">
        <v>83</v>
      </c>
      <c r="AV136" s="14" t="s">
        <v>83</v>
      </c>
      <c r="AW136" s="14" t="s">
        <v>30</v>
      </c>
      <c r="AX136" s="14" t="s">
        <v>73</v>
      </c>
      <c r="AY136" s="260" t="s">
        <v>124</v>
      </c>
    </row>
    <row r="137" spans="1:51" s="15" customFormat="1" ht="12">
      <c r="A137" s="15"/>
      <c r="B137" s="261"/>
      <c r="C137" s="262"/>
      <c r="D137" s="241" t="s">
        <v>167</v>
      </c>
      <c r="E137" s="263" t="s">
        <v>1</v>
      </c>
      <c r="F137" s="264" t="s">
        <v>172</v>
      </c>
      <c r="G137" s="262"/>
      <c r="H137" s="265">
        <v>51.33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1" t="s">
        <v>167</v>
      </c>
      <c r="AU137" s="271" t="s">
        <v>83</v>
      </c>
      <c r="AV137" s="15" t="s">
        <v>131</v>
      </c>
      <c r="AW137" s="15" t="s">
        <v>30</v>
      </c>
      <c r="AX137" s="15" t="s">
        <v>81</v>
      </c>
      <c r="AY137" s="271" t="s">
        <v>124</v>
      </c>
    </row>
    <row r="138" spans="1:65" s="2" customFormat="1" ht="37.8" customHeight="1">
      <c r="A138" s="39"/>
      <c r="B138" s="40"/>
      <c r="C138" s="220" t="s">
        <v>137</v>
      </c>
      <c r="D138" s="220" t="s">
        <v>127</v>
      </c>
      <c r="E138" s="221" t="s">
        <v>178</v>
      </c>
      <c r="F138" s="222" t="s">
        <v>179</v>
      </c>
      <c r="G138" s="223" t="s">
        <v>175</v>
      </c>
      <c r="H138" s="224">
        <v>5.133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131</v>
      </c>
      <c r="AT138" s="232" t="s">
        <v>127</v>
      </c>
      <c r="AU138" s="232" t="s">
        <v>83</v>
      </c>
      <c r="AY138" s="18" t="s">
        <v>124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131</v>
      </c>
      <c r="BM138" s="232" t="s">
        <v>139</v>
      </c>
    </row>
    <row r="139" spans="1:51" s="13" customFormat="1" ht="12">
      <c r="A139" s="13"/>
      <c r="B139" s="239"/>
      <c r="C139" s="240"/>
      <c r="D139" s="241" t="s">
        <v>167</v>
      </c>
      <c r="E139" s="242" t="s">
        <v>1</v>
      </c>
      <c r="F139" s="243" t="s">
        <v>180</v>
      </c>
      <c r="G139" s="240"/>
      <c r="H139" s="242" t="s">
        <v>1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167</v>
      </c>
      <c r="AU139" s="249" t="s">
        <v>83</v>
      </c>
      <c r="AV139" s="13" t="s">
        <v>81</v>
      </c>
      <c r="AW139" s="13" t="s">
        <v>30</v>
      </c>
      <c r="AX139" s="13" t="s">
        <v>73</v>
      </c>
      <c r="AY139" s="249" t="s">
        <v>124</v>
      </c>
    </row>
    <row r="140" spans="1:51" s="14" customFormat="1" ht="12">
      <c r="A140" s="14"/>
      <c r="B140" s="250"/>
      <c r="C140" s="251"/>
      <c r="D140" s="241" t="s">
        <v>167</v>
      </c>
      <c r="E140" s="252" t="s">
        <v>1</v>
      </c>
      <c r="F140" s="253" t="s">
        <v>452</v>
      </c>
      <c r="G140" s="251"/>
      <c r="H140" s="254">
        <v>5.133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167</v>
      </c>
      <c r="AU140" s="260" t="s">
        <v>83</v>
      </c>
      <c r="AV140" s="14" t="s">
        <v>83</v>
      </c>
      <c r="AW140" s="14" t="s">
        <v>30</v>
      </c>
      <c r="AX140" s="14" t="s">
        <v>73</v>
      </c>
      <c r="AY140" s="260" t="s">
        <v>124</v>
      </c>
    </row>
    <row r="141" spans="1:51" s="15" customFormat="1" ht="12">
      <c r="A141" s="15"/>
      <c r="B141" s="261"/>
      <c r="C141" s="262"/>
      <c r="D141" s="241" t="s">
        <v>167</v>
      </c>
      <c r="E141" s="263" t="s">
        <v>1</v>
      </c>
      <c r="F141" s="264" t="s">
        <v>172</v>
      </c>
      <c r="G141" s="262"/>
      <c r="H141" s="265">
        <v>5.133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1" t="s">
        <v>167</v>
      </c>
      <c r="AU141" s="271" t="s">
        <v>83</v>
      </c>
      <c r="AV141" s="15" t="s">
        <v>131</v>
      </c>
      <c r="AW141" s="15" t="s">
        <v>30</v>
      </c>
      <c r="AX141" s="15" t="s">
        <v>81</v>
      </c>
      <c r="AY141" s="271" t="s">
        <v>124</v>
      </c>
    </row>
    <row r="142" spans="1:65" s="2" customFormat="1" ht="37.8" customHeight="1">
      <c r="A142" s="39"/>
      <c r="B142" s="40"/>
      <c r="C142" s="220" t="s">
        <v>131</v>
      </c>
      <c r="D142" s="220" t="s">
        <v>127</v>
      </c>
      <c r="E142" s="221" t="s">
        <v>182</v>
      </c>
      <c r="F142" s="222" t="s">
        <v>183</v>
      </c>
      <c r="G142" s="223" t="s">
        <v>166</v>
      </c>
      <c r="H142" s="224">
        <v>38.721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131</v>
      </c>
      <c r="AT142" s="232" t="s">
        <v>127</v>
      </c>
      <c r="AU142" s="232" t="s">
        <v>83</v>
      </c>
      <c r="AY142" s="18" t="s">
        <v>124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81</v>
      </c>
      <c r="BK142" s="233">
        <f>ROUND(I142*H142,2)</f>
        <v>0</v>
      </c>
      <c r="BL142" s="18" t="s">
        <v>131</v>
      </c>
      <c r="BM142" s="232" t="s">
        <v>144</v>
      </c>
    </row>
    <row r="143" spans="1:51" s="14" customFormat="1" ht="12">
      <c r="A143" s="14"/>
      <c r="B143" s="250"/>
      <c r="C143" s="251"/>
      <c r="D143" s="241" t="s">
        <v>167</v>
      </c>
      <c r="E143" s="252" t="s">
        <v>1</v>
      </c>
      <c r="F143" s="253" t="s">
        <v>453</v>
      </c>
      <c r="G143" s="251"/>
      <c r="H143" s="254">
        <v>18.771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167</v>
      </c>
      <c r="AU143" s="260" t="s">
        <v>83</v>
      </c>
      <c r="AV143" s="14" t="s">
        <v>83</v>
      </c>
      <c r="AW143" s="14" t="s">
        <v>30</v>
      </c>
      <c r="AX143" s="14" t="s">
        <v>73</v>
      </c>
      <c r="AY143" s="260" t="s">
        <v>124</v>
      </c>
    </row>
    <row r="144" spans="1:51" s="14" customFormat="1" ht="12">
      <c r="A144" s="14"/>
      <c r="B144" s="250"/>
      <c r="C144" s="251"/>
      <c r="D144" s="241" t="s">
        <v>167</v>
      </c>
      <c r="E144" s="252" t="s">
        <v>1</v>
      </c>
      <c r="F144" s="253" t="s">
        <v>454</v>
      </c>
      <c r="G144" s="251"/>
      <c r="H144" s="254">
        <v>19.95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167</v>
      </c>
      <c r="AU144" s="260" t="s">
        <v>83</v>
      </c>
      <c r="AV144" s="14" t="s">
        <v>83</v>
      </c>
      <c r="AW144" s="14" t="s">
        <v>30</v>
      </c>
      <c r="AX144" s="14" t="s">
        <v>73</v>
      </c>
      <c r="AY144" s="260" t="s">
        <v>124</v>
      </c>
    </row>
    <row r="145" spans="1:51" s="15" customFormat="1" ht="12">
      <c r="A145" s="15"/>
      <c r="B145" s="261"/>
      <c r="C145" s="262"/>
      <c r="D145" s="241" t="s">
        <v>167</v>
      </c>
      <c r="E145" s="263" t="s">
        <v>1</v>
      </c>
      <c r="F145" s="264" t="s">
        <v>172</v>
      </c>
      <c r="G145" s="262"/>
      <c r="H145" s="265">
        <v>38.721000000000004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1" t="s">
        <v>167</v>
      </c>
      <c r="AU145" s="271" t="s">
        <v>83</v>
      </c>
      <c r="AV145" s="15" t="s">
        <v>131</v>
      </c>
      <c r="AW145" s="15" t="s">
        <v>30</v>
      </c>
      <c r="AX145" s="15" t="s">
        <v>81</v>
      </c>
      <c r="AY145" s="271" t="s">
        <v>124</v>
      </c>
    </row>
    <row r="146" spans="1:65" s="2" customFormat="1" ht="44.25" customHeight="1">
      <c r="A146" s="39"/>
      <c r="B146" s="40"/>
      <c r="C146" s="220" t="s">
        <v>123</v>
      </c>
      <c r="D146" s="220" t="s">
        <v>127</v>
      </c>
      <c r="E146" s="221" t="s">
        <v>186</v>
      </c>
      <c r="F146" s="222" t="s">
        <v>187</v>
      </c>
      <c r="G146" s="223" t="s">
        <v>166</v>
      </c>
      <c r="H146" s="224">
        <v>38.721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131</v>
      </c>
      <c r="AT146" s="232" t="s">
        <v>127</v>
      </c>
      <c r="AU146" s="232" t="s">
        <v>83</v>
      </c>
      <c r="AY146" s="18" t="s">
        <v>124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81</v>
      </c>
      <c r="BK146" s="233">
        <f>ROUND(I146*H146,2)</f>
        <v>0</v>
      </c>
      <c r="BL146" s="18" t="s">
        <v>131</v>
      </c>
      <c r="BM146" s="232" t="s">
        <v>147</v>
      </c>
    </row>
    <row r="147" spans="1:51" s="14" customFormat="1" ht="12">
      <c r="A147" s="14"/>
      <c r="B147" s="250"/>
      <c r="C147" s="251"/>
      <c r="D147" s="241" t="s">
        <v>167</v>
      </c>
      <c r="E147" s="252" t="s">
        <v>1</v>
      </c>
      <c r="F147" s="253" t="s">
        <v>453</v>
      </c>
      <c r="G147" s="251"/>
      <c r="H147" s="254">
        <v>18.771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167</v>
      </c>
      <c r="AU147" s="260" t="s">
        <v>83</v>
      </c>
      <c r="AV147" s="14" t="s">
        <v>83</v>
      </c>
      <c r="AW147" s="14" t="s">
        <v>30</v>
      </c>
      <c r="AX147" s="14" t="s">
        <v>73</v>
      </c>
      <c r="AY147" s="260" t="s">
        <v>124</v>
      </c>
    </row>
    <row r="148" spans="1:51" s="14" customFormat="1" ht="12">
      <c r="A148" s="14"/>
      <c r="B148" s="250"/>
      <c r="C148" s="251"/>
      <c r="D148" s="241" t="s">
        <v>167</v>
      </c>
      <c r="E148" s="252" t="s">
        <v>1</v>
      </c>
      <c r="F148" s="253" t="s">
        <v>454</v>
      </c>
      <c r="G148" s="251"/>
      <c r="H148" s="254">
        <v>19.95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0" t="s">
        <v>167</v>
      </c>
      <c r="AU148" s="260" t="s">
        <v>83</v>
      </c>
      <c r="AV148" s="14" t="s">
        <v>83</v>
      </c>
      <c r="AW148" s="14" t="s">
        <v>30</v>
      </c>
      <c r="AX148" s="14" t="s">
        <v>73</v>
      </c>
      <c r="AY148" s="260" t="s">
        <v>124</v>
      </c>
    </row>
    <row r="149" spans="1:51" s="15" customFormat="1" ht="12">
      <c r="A149" s="15"/>
      <c r="B149" s="261"/>
      <c r="C149" s="262"/>
      <c r="D149" s="241" t="s">
        <v>167</v>
      </c>
      <c r="E149" s="263" t="s">
        <v>1</v>
      </c>
      <c r="F149" s="264" t="s">
        <v>172</v>
      </c>
      <c r="G149" s="262"/>
      <c r="H149" s="265">
        <v>38.721000000000004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1" t="s">
        <v>167</v>
      </c>
      <c r="AU149" s="271" t="s">
        <v>83</v>
      </c>
      <c r="AV149" s="15" t="s">
        <v>131</v>
      </c>
      <c r="AW149" s="15" t="s">
        <v>30</v>
      </c>
      <c r="AX149" s="15" t="s">
        <v>81</v>
      </c>
      <c r="AY149" s="271" t="s">
        <v>124</v>
      </c>
    </row>
    <row r="150" spans="1:65" s="2" customFormat="1" ht="62.7" customHeight="1">
      <c r="A150" s="39"/>
      <c r="B150" s="40"/>
      <c r="C150" s="220" t="s">
        <v>139</v>
      </c>
      <c r="D150" s="220" t="s">
        <v>127</v>
      </c>
      <c r="E150" s="221" t="s">
        <v>188</v>
      </c>
      <c r="F150" s="222" t="s">
        <v>189</v>
      </c>
      <c r="G150" s="223" t="s">
        <v>175</v>
      </c>
      <c r="H150" s="224">
        <v>35.5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131</v>
      </c>
      <c r="AT150" s="232" t="s">
        <v>127</v>
      </c>
      <c r="AU150" s="232" t="s">
        <v>83</v>
      </c>
      <c r="AY150" s="18" t="s">
        <v>124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81</v>
      </c>
      <c r="BK150" s="233">
        <f>ROUND(I150*H150,2)</f>
        <v>0</v>
      </c>
      <c r="BL150" s="18" t="s">
        <v>131</v>
      </c>
      <c r="BM150" s="232" t="s">
        <v>190</v>
      </c>
    </row>
    <row r="151" spans="1:51" s="14" customFormat="1" ht="12">
      <c r="A151" s="14"/>
      <c r="B151" s="250"/>
      <c r="C151" s="251"/>
      <c r="D151" s="241" t="s">
        <v>167</v>
      </c>
      <c r="E151" s="252" t="s">
        <v>1</v>
      </c>
      <c r="F151" s="253" t="s">
        <v>455</v>
      </c>
      <c r="G151" s="251"/>
      <c r="H151" s="254">
        <v>51.33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167</v>
      </c>
      <c r="AU151" s="260" t="s">
        <v>83</v>
      </c>
      <c r="AV151" s="14" t="s">
        <v>83</v>
      </c>
      <c r="AW151" s="14" t="s">
        <v>30</v>
      </c>
      <c r="AX151" s="14" t="s">
        <v>73</v>
      </c>
      <c r="AY151" s="260" t="s">
        <v>124</v>
      </c>
    </row>
    <row r="152" spans="1:51" s="14" customFormat="1" ht="12">
      <c r="A152" s="14"/>
      <c r="B152" s="250"/>
      <c r="C152" s="251"/>
      <c r="D152" s="241" t="s">
        <v>167</v>
      </c>
      <c r="E152" s="252" t="s">
        <v>1</v>
      </c>
      <c r="F152" s="253" t="s">
        <v>456</v>
      </c>
      <c r="G152" s="251"/>
      <c r="H152" s="254">
        <v>-15.83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167</v>
      </c>
      <c r="AU152" s="260" t="s">
        <v>83</v>
      </c>
      <c r="AV152" s="14" t="s">
        <v>83</v>
      </c>
      <c r="AW152" s="14" t="s">
        <v>30</v>
      </c>
      <c r="AX152" s="14" t="s">
        <v>73</v>
      </c>
      <c r="AY152" s="260" t="s">
        <v>124</v>
      </c>
    </row>
    <row r="153" spans="1:51" s="15" customFormat="1" ht="12">
      <c r="A153" s="15"/>
      <c r="B153" s="261"/>
      <c r="C153" s="262"/>
      <c r="D153" s="241" t="s">
        <v>167</v>
      </c>
      <c r="E153" s="263" t="s">
        <v>1</v>
      </c>
      <c r="F153" s="264" t="s">
        <v>172</v>
      </c>
      <c r="G153" s="262"/>
      <c r="H153" s="265">
        <v>35.5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1" t="s">
        <v>167</v>
      </c>
      <c r="AU153" s="271" t="s">
        <v>83</v>
      </c>
      <c r="AV153" s="15" t="s">
        <v>131</v>
      </c>
      <c r="AW153" s="15" t="s">
        <v>30</v>
      </c>
      <c r="AX153" s="15" t="s">
        <v>81</v>
      </c>
      <c r="AY153" s="271" t="s">
        <v>124</v>
      </c>
    </row>
    <row r="154" spans="1:65" s="2" customFormat="1" ht="44.25" customHeight="1">
      <c r="A154" s="39"/>
      <c r="B154" s="40"/>
      <c r="C154" s="220" t="s">
        <v>193</v>
      </c>
      <c r="D154" s="220" t="s">
        <v>127</v>
      </c>
      <c r="E154" s="221" t="s">
        <v>194</v>
      </c>
      <c r="F154" s="222" t="s">
        <v>195</v>
      </c>
      <c r="G154" s="223" t="s">
        <v>175</v>
      </c>
      <c r="H154" s="224">
        <v>35.5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131</v>
      </c>
      <c r="AT154" s="232" t="s">
        <v>127</v>
      </c>
      <c r="AU154" s="232" t="s">
        <v>83</v>
      </c>
      <c r="AY154" s="18" t="s">
        <v>124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81</v>
      </c>
      <c r="BK154" s="233">
        <f>ROUND(I154*H154,2)</f>
        <v>0</v>
      </c>
      <c r="BL154" s="18" t="s">
        <v>131</v>
      </c>
      <c r="BM154" s="232" t="s">
        <v>196</v>
      </c>
    </row>
    <row r="155" spans="1:51" s="14" customFormat="1" ht="12">
      <c r="A155" s="14"/>
      <c r="B155" s="250"/>
      <c r="C155" s="251"/>
      <c r="D155" s="241" t="s">
        <v>167</v>
      </c>
      <c r="E155" s="252" t="s">
        <v>1</v>
      </c>
      <c r="F155" s="253" t="s">
        <v>455</v>
      </c>
      <c r="G155" s="251"/>
      <c r="H155" s="254">
        <v>51.33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167</v>
      </c>
      <c r="AU155" s="260" t="s">
        <v>83</v>
      </c>
      <c r="AV155" s="14" t="s">
        <v>83</v>
      </c>
      <c r="AW155" s="14" t="s">
        <v>30</v>
      </c>
      <c r="AX155" s="14" t="s">
        <v>73</v>
      </c>
      <c r="AY155" s="260" t="s">
        <v>124</v>
      </c>
    </row>
    <row r="156" spans="1:51" s="14" customFormat="1" ht="12">
      <c r="A156" s="14"/>
      <c r="B156" s="250"/>
      <c r="C156" s="251"/>
      <c r="D156" s="241" t="s">
        <v>167</v>
      </c>
      <c r="E156" s="252" t="s">
        <v>1</v>
      </c>
      <c r="F156" s="253" t="s">
        <v>457</v>
      </c>
      <c r="G156" s="251"/>
      <c r="H156" s="254">
        <v>-15.83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167</v>
      </c>
      <c r="AU156" s="260" t="s">
        <v>83</v>
      </c>
      <c r="AV156" s="14" t="s">
        <v>83</v>
      </c>
      <c r="AW156" s="14" t="s">
        <v>30</v>
      </c>
      <c r="AX156" s="14" t="s">
        <v>73</v>
      </c>
      <c r="AY156" s="260" t="s">
        <v>124</v>
      </c>
    </row>
    <row r="157" spans="1:51" s="15" customFormat="1" ht="12">
      <c r="A157" s="15"/>
      <c r="B157" s="261"/>
      <c r="C157" s="262"/>
      <c r="D157" s="241" t="s">
        <v>167</v>
      </c>
      <c r="E157" s="263" t="s">
        <v>1</v>
      </c>
      <c r="F157" s="264" t="s">
        <v>172</v>
      </c>
      <c r="G157" s="262"/>
      <c r="H157" s="265">
        <v>35.5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1" t="s">
        <v>167</v>
      </c>
      <c r="AU157" s="271" t="s">
        <v>83</v>
      </c>
      <c r="AV157" s="15" t="s">
        <v>131</v>
      </c>
      <c r="AW157" s="15" t="s">
        <v>30</v>
      </c>
      <c r="AX157" s="15" t="s">
        <v>81</v>
      </c>
      <c r="AY157" s="271" t="s">
        <v>124</v>
      </c>
    </row>
    <row r="158" spans="1:65" s="2" customFormat="1" ht="44.25" customHeight="1">
      <c r="A158" s="39"/>
      <c r="B158" s="40"/>
      <c r="C158" s="220" t="s">
        <v>144</v>
      </c>
      <c r="D158" s="220" t="s">
        <v>127</v>
      </c>
      <c r="E158" s="221" t="s">
        <v>197</v>
      </c>
      <c r="F158" s="222" t="s">
        <v>198</v>
      </c>
      <c r="G158" s="223" t="s">
        <v>199</v>
      </c>
      <c r="H158" s="224">
        <v>63.9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131</v>
      </c>
      <c r="AT158" s="232" t="s">
        <v>127</v>
      </c>
      <c r="AU158" s="232" t="s">
        <v>83</v>
      </c>
      <c r="AY158" s="18" t="s">
        <v>124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81</v>
      </c>
      <c r="BK158" s="233">
        <f>ROUND(I158*H158,2)</f>
        <v>0</v>
      </c>
      <c r="BL158" s="18" t="s">
        <v>131</v>
      </c>
      <c r="BM158" s="232" t="s">
        <v>200</v>
      </c>
    </row>
    <row r="159" spans="1:51" s="14" customFormat="1" ht="12">
      <c r="A159" s="14"/>
      <c r="B159" s="250"/>
      <c r="C159" s="251"/>
      <c r="D159" s="241" t="s">
        <v>167</v>
      </c>
      <c r="E159" s="252" t="s">
        <v>1</v>
      </c>
      <c r="F159" s="253" t="s">
        <v>455</v>
      </c>
      <c r="G159" s="251"/>
      <c r="H159" s="254">
        <v>51.33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167</v>
      </c>
      <c r="AU159" s="260" t="s">
        <v>83</v>
      </c>
      <c r="AV159" s="14" t="s">
        <v>83</v>
      </c>
      <c r="AW159" s="14" t="s">
        <v>30</v>
      </c>
      <c r="AX159" s="14" t="s">
        <v>73</v>
      </c>
      <c r="AY159" s="260" t="s">
        <v>124</v>
      </c>
    </row>
    <row r="160" spans="1:51" s="14" customFormat="1" ht="12">
      <c r="A160" s="14"/>
      <c r="B160" s="250"/>
      <c r="C160" s="251"/>
      <c r="D160" s="241" t="s">
        <v>167</v>
      </c>
      <c r="E160" s="252" t="s">
        <v>1</v>
      </c>
      <c r="F160" s="253" t="s">
        <v>457</v>
      </c>
      <c r="G160" s="251"/>
      <c r="H160" s="254">
        <v>-15.83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167</v>
      </c>
      <c r="AU160" s="260" t="s">
        <v>83</v>
      </c>
      <c r="AV160" s="14" t="s">
        <v>83</v>
      </c>
      <c r="AW160" s="14" t="s">
        <v>30</v>
      </c>
      <c r="AX160" s="14" t="s">
        <v>73</v>
      </c>
      <c r="AY160" s="260" t="s">
        <v>124</v>
      </c>
    </row>
    <row r="161" spans="1:51" s="15" customFormat="1" ht="12">
      <c r="A161" s="15"/>
      <c r="B161" s="261"/>
      <c r="C161" s="262"/>
      <c r="D161" s="241" t="s">
        <v>167</v>
      </c>
      <c r="E161" s="263" t="s">
        <v>1</v>
      </c>
      <c r="F161" s="264" t="s">
        <v>172</v>
      </c>
      <c r="G161" s="262"/>
      <c r="H161" s="265">
        <v>35.5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1" t="s">
        <v>167</v>
      </c>
      <c r="AU161" s="271" t="s">
        <v>83</v>
      </c>
      <c r="AV161" s="15" t="s">
        <v>131</v>
      </c>
      <c r="AW161" s="15" t="s">
        <v>30</v>
      </c>
      <c r="AX161" s="15" t="s">
        <v>73</v>
      </c>
      <c r="AY161" s="271" t="s">
        <v>124</v>
      </c>
    </row>
    <row r="162" spans="1:51" s="14" customFormat="1" ht="12">
      <c r="A162" s="14"/>
      <c r="B162" s="250"/>
      <c r="C162" s="251"/>
      <c r="D162" s="241" t="s">
        <v>167</v>
      </c>
      <c r="E162" s="252" t="s">
        <v>1</v>
      </c>
      <c r="F162" s="253" t="s">
        <v>458</v>
      </c>
      <c r="G162" s="251"/>
      <c r="H162" s="254">
        <v>63.9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167</v>
      </c>
      <c r="AU162" s="260" t="s">
        <v>83</v>
      </c>
      <c r="AV162" s="14" t="s">
        <v>83</v>
      </c>
      <c r="AW162" s="14" t="s">
        <v>30</v>
      </c>
      <c r="AX162" s="14" t="s">
        <v>73</v>
      </c>
      <c r="AY162" s="260" t="s">
        <v>124</v>
      </c>
    </row>
    <row r="163" spans="1:51" s="15" customFormat="1" ht="12">
      <c r="A163" s="15"/>
      <c r="B163" s="261"/>
      <c r="C163" s="262"/>
      <c r="D163" s="241" t="s">
        <v>167</v>
      </c>
      <c r="E163" s="263" t="s">
        <v>1</v>
      </c>
      <c r="F163" s="264" t="s">
        <v>172</v>
      </c>
      <c r="G163" s="262"/>
      <c r="H163" s="265">
        <v>63.9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1" t="s">
        <v>167</v>
      </c>
      <c r="AU163" s="271" t="s">
        <v>83</v>
      </c>
      <c r="AV163" s="15" t="s">
        <v>131</v>
      </c>
      <c r="AW163" s="15" t="s">
        <v>30</v>
      </c>
      <c r="AX163" s="15" t="s">
        <v>81</v>
      </c>
      <c r="AY163" s="271" t="s">
        <v>124</v>
      </c>
    </row>
    <row r="164" spans="1:65" s="2" customFormat="1" ht="44.25" customHeight="1">
      <c r="A164" s="39"/>
      <c r="B164" s="40"/>
      <c r="C164" s="220" t="s">
        <v>202</v>
      </c>
      <c r="D164" s="220" t="s">
        <v>127</v>
      </c>
      <c r="E164" s="221" t="s">
        <v>203</v>
      </c>
      <c r="F164" s="222" t="s">
        <v>204</v>
      </c>
      <c r="G164" s="223" t="s">
        <v>175</v>
      </c>
      <c r="H164" s="224">
        <v>35.5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131</v>
      </c>
      <c r="AT164" s="232" t="s">
        <v>127</v>
      </c>
      <c r="AU164" s="232" t="s">
        <v>83</v>
      </c>
      <c r="AY164" s="18" t="s">
        <v>124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81</v>
      </c>
      <c r="BK164" s="233">
        <f>ROUND(I164*H164,2)</f>
        <v>0</v>
      </c>
      <c r="BL164" s="18" t="s">
        <v>131</v>
      </c>
      <c r="BM164" s="232" t="s">
        <v>205</v>
      </c>
    </row>
    <row r="165" spans="1:51" s="14" customFormat="1" ht="12">
      <c r="A165" s="14"/>
      <c r="B165" s="250"/>
      <c r="C165" s="251"/>
      <c r="D165" s="241" t="s">
        <v>167</v>
      </c>
      <c r="E165" s="252" t="s">
        <v>1</v>
      </c>
      <c r="F165" s="253" t="s">
        <v>455</v>
      </c>
      <c r="G165" s="251"/>
      <c r="H165" s="254">
        <v>51.33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167</v>
      </c>
      <c r="AU165" s="260" t="s">
        <v>83</v>
      </c>
      <c r="AV165" s="14" t="s">
        <v>83</v>
      </c>
      <c r="AW165" s="14" t="s">
        <v>30</v>
      </c>
      <c r="AX165" s="14" t="s">
        <v>73</v>
      </c>
      <c r="AY165" s="260" t="s">
        <v>124</v>
      </c>
    </row>
    <row r="166" spans="1:51" s="14" customFormat="1" ht="12">
      <c r="A166" s="14"/>
      <c r="B166" s="250"/>
      <c r="C166" s="251"/>
      <c r="D166" s="241" t="s">
        <v>167</v>
      </c>
      <c r="E166" s="252" t="s">
        <v>1</v>
      </c>
      <c r="F166" s="253" t="s">
        <v>457</v>
      </c>
      <c r="G166" s="251"/>
      <c r="H166" s="254">
        <v>-15.83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0" t="s">
        <v>167</v>
      </c>
      <c r="AU166" s="260" t="s">
        <v>83</v>
      </c>
      <c r="AV166" s="14" t="s">
        <v>83</v>
      </c>
      <c r="AW166" s="14" t="s">
        <v>30</v>
      </c>
      <c r="AX166" s="14" t="s">
        <v>73</v>
      </c>
      <c r="AY166" s="260" t="s">
        <v>124</v>
      </c>
    </row>
    <row r="167" spans="1:51" s="15" customFormat="1" ht="12">
      <c r="A167" s="15"/>
      <c r="B167" s="261"/>
      <c r="C167" s="262"/>
      <c r="D167" s="241" t="s">
        <v>167</v>
      </c>
      <c r="E167" s="263" t="s">
        <v>1</v>
      </c>
      <c r="F167" s="264" t="s">
        <v>172</v>
      </c>
      <c r="G167" s="262"/>
      <c r="H167" s="265">
        <v>35.5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1" t="s">
        <v>167</v>
      </c>
      <c r="AU167" s="271" t="s">
        <v>83</v>
      </c>
      <c r="AV167" s="15" t="s">
        <v>131</v>
      </c>
      <c r="AW167" s="15" t="s">
        <v>30</v>
      </c>
      <c r="AX167" s="15" t="s">
        <v>81</v>
      </c>
      <c r="AY167" s="271" t="s">
        <v>124</v>
      </c>
    </row>
    <row r="168" spans="1:65" s="2" customFormat="1" ht="66.75" customHeight="1">
      <c r="A168" s="39"/>
      <c r="B168" s="40"/>
      <c r="C168" s="220" t="s">
        <v>147</v>
      </c>
      <c r="D168" s="220" t="s">
        <v>127</v>
      </c>
      <c r="E168" s="221" t="s">
        <v>207</v>
      </c>
      <c r="F168" s="222" t="s">
        <v>208</v>
      </c>
      <c r="G168" s="223" t="s">
        <v>175</v>
      </c>
      <c r="H168" s="224">
        <v>15.834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131</v>
      </c>
      <c r="AT168" s="232" t="s">
        <v>127</v>
      </c>
      <c r="AU168" s="232" t="s">
        <v>83</v>
      </c>
      <c r="AY168" s="18" t="s">
        <v>124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131</v>
      </c>
      <c r="BM168" s="232" t="s">
        <v>209</v>
      </c>
    </row>
    <row r="169" spans="1:51" s="13" customFormat="1" ht="12">
      <c r="A169" s="13"/>
      <c r="B169" s="239"/>
      <c r="C169" s="240"/>
      <c r="D169" s="241" t="s">
        <v>167</v>
      </c>
      <c r="E169" s="242" t="s">
        <v>1</v>
      </c>
      <c r="F169" s="243" t="s">
        <v>210</v>
      </c>
      <c r="G169" s="240"/>
      <c r="H169" s="242" t="s">
        <v>1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167</v>
      </c>
      <c r="AU169" s="249" t="s">
        <v>83</v>
      </c>
      <c r="AV169" s="13" t="s">
        <v>81</v>
      </c>
      <c r="AW169" s="13" t="s">
        <v>30</v>
      </c>
      <c r="AX169" s="13" t="s">
        <v>73</v>
      </c>
      <c r="AY169" s="249" t="s">
        <v>124</v>
      </c>
    </row>
    <row r="170" spans="1:51" s="13" customFormat="1" ht="12">
      <c r="A170" s="13"/>
      <c r="B170" s="239"/>
      <c r="C170" s="240"/>
      <c r="D170" s="241" t="s">
        <v>167</v>
      </c>
      <c r="E170" s="242" t="s">
        <v>1</v>
      </c>
      <c r="F170" s="243" t="s">
        <v>211</v>
      </c>
      <c r="G170" s="240"/>
      <c r="H170" s="242" t="s">
        <v>1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167</v>
      </c>
      <c r="AU170" s="249" t="s">
        <v>83</v>
      </c>
      <c r="AV170" s="13" t="s">
        <v>81</v>
      </c>
      <c r="AW170" s="13" t="s">
        <v>30</v>
      </c>
      <c r="AX170" s="13" t="s">
        <v>73</v>
      </c>
      <c r="AY170" s="249" t="s">
        <v>124</v>
      </c>
    </row>
    <row r="171" spans="1:51" s="14" customFormat="1" ht="12">
      <c r="A171" s="14"/>
      <c r="B171" s="250"/>
      <c r="C171" s="251"/>
      <c r="D171" s="241" t="s">
        <v>167</v>
      </c>
      <c r="E171" s="252" t="s">
        <v>1</v>
      </c>
      <c r="F171" s="253" t="s">
        <v>459</v>
      </c>
      <c r="G171" s="251"/>
      <c r="H171" s="254">
        <v>7.396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167</v>
      </c>
      <c r="AU171" s="260" t="s">
        <v>83</v>
      </c>
      <c r="AV171" s="14" t="s">
        <v>83</v>
      </c>
      <c r="AW171" s="14" t="s">
        <v>30</v>
      </c>
      <c r="AX171" s="14" t="s">
        <v>73</v>
      </c>
      <c r="AY171" s="260" t="s">
        <v>124</v>
      </c>
    </row>
    <row r="172" spans="1:51" s="14" customFormat="1" ht="12">
      <c r="A172" s="14"/>
      <c r="B172" s="250"/>
      <c r="C172" s="251"/>
      <c r="D172" s="241" t="s">
        <v>167</v>
      </c>
      <c r="E172" s="252" t="s">
        <v>1</v>
      </c>
      <c r="F172" s="253" t="s">
        <v>460</v>
      </c>
      <c r="G172" s="251"/>
      <c r="H172" s="254">
        <v>8.438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167</v>
      </c>
      <c r="AU172" s="260" t="s">
        <v>83</v>
      </c>
      <c r="AV172" s="14" t="s">
        <v>83</v>
      </c>
      <c r="AW172" s="14" t="s">
        <v>30</v>
      </c>
      <c r="AX172" s="14" t="s">
        <v>73</v>
      </c>
      <c r="AY172" s="260" t="s">
        <v>124</v>
      </c>
    </row>
    <row r="173" spans="1:51" s="15" customFormat="1" ht="12">
      <c r="A173" s="15"/>
      <c r="B173" s="261"/>
      <c r="C173" s="262"/>
      <c r="D173" s="241" t="s">
        <v>167</v>
      </c>
      <c r="E173" s="263" t="s">
        <v>1</v>
      </c>
      <c r="F173" s="264" t="s">
        <v>172</v>
      </c>
      <c r="G173" s="262"/>
      <c r="H173" s="265">
        <v>15.834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1" t="s">
        <v>167</v>
      </c>
      <c r="AU173" s="271" t="s">
        <v>83</v>
      </c>
      <c r="AV173" s="15" t="s">
        <v>131</v>
      </c>
      <c r="AW173" s="15" t="s">
        <v>30</v>
      </c>
      <c r="AX173" s="15" t="s">
        <v>81</v>
      </c>
      <c r="AY173" s="271" t="s">
        <v>124</v>
      </c>
    </row>
    <row r="174" spans="1:65" s="2" customFormat="1" ht="16.5" customHeight="1">
      <c r="A174" s="39"/>
      <c r="B174" s="40"/>
      <c r="C174" s="272" t="s">
        <v>214</v>
      </c>
      <c r="D174" s="272" t="s">
        <v>215</v>
      </c>
      <c r="E174" s="273" t="s">
        <v>216</v>
      </c>
      <c r="F174" s="274" t="s">
        <v>217</v>
      </c>
      <c r="G174" s="275" t="s">
        <v>199</v>
      </c>
      <c r="H174" s="276">
        <v>31.668</v>
      </c>
      <c r="I174" s="277"/>
      <c r="J174" s="278">
        <f>ROUND(I174*H174,2)</f>
        <v>0</v>
      </c>
      <c r="K174" s="279"/>
      <c r="L174" s="280"/>
      <c r="M174" s="281" t="s">
        <v>1</v>
      </c>
      <c r="N174" s="282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144</v>
      </c>
      <c r="AT174" s="232" t="s">
        <v>215</v>
      </c>
      <c r="AU174" s="232" t="s">
        <v>83</v>
      </c>
      <c r="AY174" s="18" t="s">
        <v>124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81</v>
      </c>
      <c r="BK174" s="233">
        <f>ROUND(I174*H174,2)</f>
        <v>0</v>
      </c>
      <c r="BL174" s="18" t="s">
        <v>131</v>
      </c>
      <c r="BM174" s="232" t="s">
        <v>218</v>
      </c>
    </row>
    <row r="175" spans="1:51" s="14" customFormat="1" ht="12">
      <c r="A175" s="14"/>
      <c r="B175" s="250"/>
      <c r="C175" s="251"/>
      <c r="D175" s="241" t="s">
        <v>167</v>
      </c>
      <c r="E175" s="252" t="s">
        <v>1</v>
      </c>
      <c r="F175" s="253" t="s">
        <v>461</v>
      </c>
      <c r="G175" s="251"/>
      <c r="H175" s="254">
        <v>31.668</v>
      </c>
      <c r="I175" s="255"/>
      <c r="J175" s="251"/>
      <c r="K175" s="251"/>
      <c r="L175" s="256"/>
      <c r="M175" s="257"/>
      <c r="N175" s="258"/>
      <c r="O175" s="258"/>
      <c r="P175" s="258"/>
      <c r="Q175" s="258"/>
      <c r="R175" s="258"/>
      <c r="S175" s="258"/>
      <c r="T175" s="25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0" t="s">
        <v>167</v>
      </c>
      <c r="AU175" s="260" t="s">
        <v>83</v>
      </c>
      <c r="AV175" s="14" t="s">
        <v>83</v>
      </c>
      <c r="AW175" s="14" t="s">
        <v>30</v>
      </c>
      <c r="AX175" s="14" t="s">
        <v>73</v>
      </c>
      <c r="AY175" s="260" t="s">
        <v>124</v>
      </c>
    </row>
    <row r="176" spans="1:51" s="15" customFormat="1" ht="12">
      <c r="A176" s="15"/>
      <c r="B176" s="261"/>
      <c r="C176" s="262"/>
      <c r="D176" s="241" t="s">
        <v>167</v>
      </c>
      <c r="E176" s="263" t="s">
        <v>1</v>
      </c>
      <c r="F176" s="264" t="s">
        <v>172</v>
      </c>
      <c r="G176" s="262"/>
      <c r="H176" s="265">
        <v>31.668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1" t="s">
        <v>167</v>
      </c>
      <c r="AU176" s="271" t="s">
        <v>83</v>
      </c>
      <c r="AV176" s="15" t="s">
        <v>131</v>
      </c>
      <c r="AW176" s="15" t="s">
        <v>30</v>
      </c>
      <c r="AX176" s="15" t="s">
        <v>81</v>
      </c>
      <c r="AY176" s="271" t="s">
        <v>124</v>
      </c>
    </row>
    <row r="177" spans="1:63" s="12" customFormat="1" ht="22.8" customHeight="1">
      <c r="A177" s="12"/>
      <c r="B177" s="204"/>
      <c r="C177" s="205"/>
      <c r="D177" s="206" t="s">
        <v>72</v>
      </c>
      <c r="E177" s="218" t="s">
        <v>123</v>
      </c>
      <c r="F177" s="218" t="s">
        <v>220</v>
      </c>
      <c r="G177" s="205"/>
      <c r="H177" s="205"/>
      <c r="I177" s="208"/>
      <c r="J177" s="219">
        <f>BK177</f>
        <v>0</v>
      </c>
      <c r="K177" s="205"/>
      <c r="L177" s="210"/>
      <c r="M177" s="211"/>
      <c r="N177" s="212"/>
      <c r="O177" s="212"/>
      <c r="P177" s="213">
        <f>SUM(P178:P188)</f>
        <v>0</v>
      </c>
      <c r="Q177" s="212"/>
      <c r="R177" s="213">
        <f>SUM(R178:R188)</f>
        <v>0</v>
      </c>
      <c r="S177" s="212"/>
      <c r="T177" s="214">
        <f>SUM(T178:T188)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5" t="s">
        <v>81</v>
      </c>
      <c r="AT177" s="216" t="s">
        <v>72</v>
      </c>
      <c r="AU177" s="216" t="s">
        <v>81</v>
      </c>
      <c r="AY177" s="215" t="s">
        <v>124</v>
      </c>
      <c r="BK177" s="217">
        <f>SUM(BK178:BK188)</f>
        <v>0</v>
      </c>
    </row>
    <row r="178" spans="1:65" s="2" customFormat="1" ht="24.15" customHeight="1">
      <c r="A178" s="39"/>
      <c r="B178" s="40"/>
      <c r="C178" s="220" t="s">
        <v>190</v>
      </c>
      <c r="D178" s="220" t="s">
        <v>127</v>
      </c>
      <c r="E178" s="221" t="s">
        <v>221</v>
      </c>
      <c r="F178" s="222" t="s">
        <v>222</v>
      </c>
      <c r="G178" s="223" t="s">
        <v>166</v>
      </c>
      <c r="H178" s="224">
        <v>35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131</v>
      </c>
      <c r="AT178" s="232" t="s">
        <v>127</v>
      </c>
      <c r="AU178" s="232" t="s">
        <v>83</v>
      </c>
      <c r="AY178" s="18" t="s">
        <v>124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81</v>
      </c>
      <c r="BK178" s="233">
        <f>ROUND(I178*H178,2)</f>
        <v>0</v>
      </c>
      <c r="BL178" s="18" t="s">
        <v>131</v>
      </c>
      <c r="BM178" s="232" t="s">
        <v>223</v>
      </c>
    </row>
    <row r="179" spans="1:51" s="13" customFormat="1" ht="12">
      <c r="A179" s="13"/>
      <c r="B179" s="239"/>
      <c r="C179" s="240"/>
      <c r="D179" s="241" t="s">
        <v>167</v>
      </c>
      <c r="E179" s="242" t="s">
        <v>1</v>
      </c>
      <c r="F179" s="243" t="s">
        <v>168</v>
      </c>
      <c r="G179" s="240"/>
      <c r="H179" s="242" t="s">
        <v>1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167</v>
      </c>
      <c r="AU179" s="249" t="s">
        <v>83</v>
      </c>
      <c r="AV179" s="13" t="s">
        <v>81</v>
      </c>
      <c r="AW179" s="13" t="s">
        <v>30</v>
      </c>
      <c r="AX179" s="13" t="s">
        <v>73</v>
      </c>
      <c r="AY179" s="249" t="s">
        <v>124</v>
      </c>
    </row>
    <row r="180" spans="1:51" s="14" customFormat="1" ht="12">
      <c r="A180" s="14"/>
      <c r="B180" s="250"/>
      <c r="C180" s="251"/>
      <c r="D180" s="241" t="s">
        <v>167</v>
      </c>
      <c r="E180" s="252" t="s">
        <v>1</v>
      </c>
      <c r="F180" s="253" t="s">
        <v>362</v>
      </c>
      <c r="G180" s="251"/>
      <c r="H180" s="254">
        <v>35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167</v>
      </c>
      <c r="AU180" s="260" t="s">
        <v>83</v>
      </c>
      <c r="AV180" s="14" t="s">
        <v>83</v>
      </c>
      <c r="AW180" s="14" t="s">
        <v>30</v>
      </c>
      <c r="AX180" s="14" t="s">
        <v>73</v>
      </c>
      <c r="AY180" s="260" t="s">
        <v>124</v>
      </c>
    </row>
    <row r="181" spans="1:51" s="15" customFormat="1" ht="12">
      <c r="A181" s="15"/>
      <c r="B181" s="261"/>
      <c r="C181" s="262"/>
      <c r="D181" s="241" t="s">
        <v>167</v>
      </c>
      <c r="E181" s="263" t="s">
        <v>1</v>
      </c>
      <c r="F181" s="264" t="s">
        <v>172</v>
      </c>
      <c r="G181" s="262"/>
      <c r="H181" s="265">
        <v>35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1" t="s">
        <v>167</v>
      </c>
      <c r="AU181" s="271" t="s">
        <v>83</v>
      </c>
      <c r="AV181" s="15" t="s">
        <v>131</v>
      </c>
      <c r="AW181" s="15" t="s">
        <v>30</v>
      </c>
      <c r="AX181" s="15" t="s">
        <v>81</v>
      </c>
      <c r="AY181" s="271" t="s">
        <v>124</v>
      </c>
    </row>
    <row r="182" spans="1:65" s="2" customFormat="1" ht="78" customHeight="1">
      <c r="A182" s="39"/>
      <c r="B182" s="40"/>
      <c r="C182" s="220" t="s">
        <v>224</v>
      </c>
      <c r="D182" s="220" t="s">
        <v>127</v>
      </c>
      <c r="E182" s="221" t="s">
        <v>225</v>
      </c>
      <c r="F182" s="222" t="s">
        <v>226</v>
      </c>
      <c r="G182" s="223" t="s">
        <v>166</v>
      </c>
      <c r="H182" s="224">
        <v>35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131</v>
      </c>
      <c r="AT182" s="232" t="s">
        <v>127</v>
      </c>
      <c r="AU182" s="232" t="s">
        <v>83</v>
      </c>
      <c r="AY182" s="18" t="s">
        <v>124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81</v>
      </c>
      <c r="BK182" s="233">
        <f>ROUND(I182*H182,2)</f>
        <v>0</v>
      </c>
      <c r="BL182" s="18" t="s">
        <v>131</v>
      </c>
      <c r="BM182" s="232" t="s">
        <v>227</v>
      </c>
    </row>
    <row r="183" spans="1:51" s="13" customFormat="1" ht="12">
      <c r="A183" s="13"/>
      <c r="B183" s="239"/>
      <c r="C183" s="240"/>
      <c r="D183" s="241" t="s">
        <v>167</v>
      </c>
      <c r="E183" s="242" t="s">
        <v>1</v>
      </c>
      <c r="F183" s="243" t="s">
        <v>168</v>
      </c>
      <c r="G183" s="240"/>
      <c r="H183" s="242" t="s">
        <v>1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167</v>
      </c>
      <c r="AU183" s="249" t="s">
        <v>83</v>
      </c>
      <c r="AV183" s="13" t="s">
        <v>81</v>
      </c>
      <c r="AW183" s="13" t="s">
        <v>30</v>
      </c>
      <c r="AX183" s="13" t="s">
        <v>73</v>
      </c>
      <c r="AY183" s="249" t="s">
        <v>124</v>
      </c>
    </row>
    <row r="184" spans="1:51" s="14" customFormat="1" ht="12">
      <c r="A184" s="14"/>
      <c r="B184" s="250"/>
      <c r="C184" s="251"/>
      <c r="D184" s="241" t="s">
        <v>167</v>
      </c>
      <c r="E184" s="252" t="s">
        <v>1</v>
      </c>
      <c r="F184" s="253" t="s">
        <v>362</v>
      </c>
      <c r="G184" s="251"/>
      <c r="H184" s="254">
        <v>35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0" t="s">
        <v>167</v>
      </c>
      <c r="AU184" s="260" t="s">
        <v>83</v>
      </c>
      <c r="AV184" s="14" t="s">
        <v>83</v>
      </c>
      <c r="AW184" s="14" t="s">
        <v>30</v>
      </c>
      <c r="AX184" s="14" t="s">
        <v>73</v>
      </c>
      <c r="AY184" s="260" t="s">
        <v>124</v>
      </c>
    </row>
    <row r="185" spans="1:51" s="15" customFormat="1" ht="12">
      <c r="A185" s="15"/>
      <c r="B185" s="261"/>
      <c r="C185" s="262"/>
      <c r="D185" s="241" t="s">
        <v>167</v>
      </c>
      <c r="E185" s="263" t="s">
        <v>1</v>
      </c>
      <c r="F185" s="264" t="s">
        <v>172</v>
      </c>
      <c r="G185" s="262"/>
      <c r="H185" s="265">
        <v>35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1" t="s">
        <v>167</v>
      </c>
      <c r="AU185" s="271" t="s">
        <v>83</v>
      </c>
      <c r="AV185" s="15" t="s">
        <v>131</v>
      </c>
      <c r="AW185" s="15" t="s">
        <v>30</v>
      </c>
      <c r="AX185" s="15" t="s">
        <v>81</v>
      </c>
      <c r="AY185" s="271" t="s">
        <v>124</v>
      </c>
    </row>
    <row r="186" spans="1:65" s="2" customFormat="1" ht="16.5" customHeight="1">
      <c r="A186" s="39"/>
      <c r="B186" s="40"/>
      <c r="C186" s="272" t="s">
        <v>196</v>
      </c>
      <c r="D186" s="272" t="s">
        <v>215</v>
      </c>
      <c r="E186" s="273" t="s">
        <v>228</v>
      </c>
      <c r="F186" s="274" t="s">
        <v>229</v>
      </c>
      <c r="G186" s="275" t="s">
        <v>166</v>
      </c>
      <c r="H186" s="276">
        <v>7</v>
      </c>
      <c r="I186" s="277"/>
      <c r="J186" s="278">
        <f>ROUND(I186*H186,2)</f>
        <v>0</v>
      </c>
      <c r="K186" s="279"/>
      <c r="L186" s="280"/>
      <c r="M186" s="281" t="s">
        <v>1</v>
      </c>
      <c r="N186" s="282" t="s">
        <v>38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144</v>
      </c>
      <c r="AT186" s="232" t="s">
        <v>215</v>
      </c>
      <c r="AU186" s="232" t="s">
        <v>83</v>
      </c>
      <c r="AY186" s="18" t="s">
        <v>124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81</v>
      </c>
      <c r="BK186" s="233">
        <f>ROUND(I186*H186,2)</f>
        <v>0</v>
      </c>
      <c r="BL186" s="18" t="s">
        <v>131</v>
      </c>
      <c r="BM186" s="232" t="s">
        <v>230</v>
      </c>
    </row>
    <row r="187" spans="1:51" s="14" customFormat="1" ht="12">
      <c r="A187" s="14"/>
      <c r="B187" s="250"/>
      <c r="C187" s="251"/>
      <c r="D187" s="241" t="s">
        <v>167</v>
      </c>
      <c r="E187" s="252" t="s">
        <v>1</v>
      </c>
      <c r="F187" s="253" t="s">
        <v>462</v>
      </c>
      <c r="G187" s="251"/>
      <c r="H187" s="254">
        <v>7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167</v>
      </c>
      <c r="AU187" s="260" t="s">
        <v>83</v>
      </c>
      <c r="AV187" s="14" t="s">
        <v>83</v>
      </c>
      <c r="AW187" s="14" t="s">
        <v>30</v>
      </c>
      <c r="AX187" s="14" t="s">
        <v>73</v>
      </c>
      <c r="AY187" s="260" t="s">
        <v>124</v>
      </c>
    </row>
    <row r="188" spans="1:51" s="15" customFormat="1" ht="12">
      <c r="A188" s="15"/>
      <c r="B188" s="261"/>
      <c r="C188" s="262"/>
      <c r="D188" s="241" t="s">
        <v>167</v>
      </c>
      <c r="E188" s="263" t="s">
        <v>1</v>
      </c>
      <c r="F188" s="264" t="s">
        <v>172</v>
      </c>
      <c r="G188" s="262"/>
      <c r="H188" s="265">
        <v>7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1" t="s">
        <v>167</v>
      </c>
      <c r="AU188" s="271" t="s">
        <v>83</v>
      </c>
      <c r="AV188" s="15" t="s">
        <v>131</v>
      </c>
      <c r="AW188" s="15" t="s">
        <v>30</v>
      </c>
      <c r="AX188" s="15" t="s">
        <v>81</v>
      </c>
      <c r="AY188" s="271" t="s">
        <v>124</v>
      </c>
    </row>
    <row r="189" spans="1:63" s="12" customFormat="1" ht="22.8" customHeight="1">
      <c r="A189" s="12"/>
      <c r="B189" s="204"/>
      <c r="C189" s="205"/>
      <c r="D189" s="206" t="s">
        <v>72</v>
      </c>
      <c r="E189" s="218" t="s">
        <v>139</v>
      </c>
      <c r="F189" s="218" t="s">
        <v>232</v>
      </c>
      <c r="G189" s="205"/>
      <c r="H189" s="205"/>
      <c r="I189" s="208"/>
      <c r="J189" s="219">
        <f>BK189</f>
        <v>0</v>
      </c>
      <c r="K189" s="205"/>
      <c r="L189" s="210"/>
      <c r="M189" s="211"/>
      <c r="N189" s="212"/>
      <c r="O189" s="212"/>
      <c r="P189" s="213">
        <f>SUM(P190:P193)</f>
        <v>0</v>
      </c>
      <c r="Q189" s="212"/>
      <c r="R189" s="213">
        <f>SUM(R190:R193)</f>
        <v>0</v>
      </c>
      <c r="S189" s="212"/>
      <c r="T189" s="214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5" t="s">
        <v>81</v>
      </c>
      <c r="AT189" s="216" t="s">
        <v>72</v>
      </c>
      <c r="AU189" s="216" t="s">
        <v>81</v>
      </c>
      <c r="AY189" s="215" t="s">
        <v>124</v>
      </c>
      <c r="BK189" s="217">
        <f>SUM(BK190:BK193)</f>
        <v>0</v>
      </c>
    </row>
    <row r="190" spans="1:65" s="2" customFormat="1" ht="37.8" customHeight="1">
      <c r="A190" s="39"/>
      <c r="B190" s="40"/>
      <c r="C190" s="220" t="s">
        <v>8</v>
      </c>
      <c r="D190" s="220" t="s">
        <v>127</v>
      </c>
      <c r="E190" s="221" t="s">
        <v>233</v>
      </c>
      <c r="F190" s="222" t="s">
        <v>234</v>
      </c>
      <c r="G190" s="223" t="s">
        <v>166</v>
      </c>
      <c r="H190" s="224">
        <v>16.31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38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131</v>
      </c>
      <c r="AT190" s="232" t="s">
        <v>127</v>
      </c>
      <c r="AU190" s="232" t="s">
        <v>83</v>
      </c>
      <c r="AY190" s="18" t="s">
        <v>124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81</v>
      </c>
      <c r="BK190" s="233">
        <f>ROUND(I190*H190,2)</f>
        <v>0</v>
      </c>
      <c r="BL190" s="18" t="s">
        <v>131</v>
      </c>
      <c r="BM190" s="232" t="s">
        <v>235</v>
      </c>
    </row>
    <row r="191" spans="1:51" s="13" customFormat="1" ht="12">
      <c r="A191" s="13"/>
      <c r="B191" s="239"/>
      <c r="C191" s="240"/>
      <c r="D191" s="241" t="s">
        <v>167</v>
      </c>
      <c r="E191" s="242" t="s">
        <v>1</v>
      </c>
      <c r="F191" s="243" t="s">
        <v>170</v>
      </c>
      <c r="G191" s="240"/>
      <c r="H191" s="242" t="s">
        <v>1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167</v>
      </c>
      <c r="AU191" s="249" t="s">
        <v>83</v>
      </c>
      <c r="AV191" s="13" t="s">
        <v>81</v>
      </c>
      <c r="AW191" s="13" t="s">
        <v>30</v>
      </c>
      <c r="AX191" s="13" t="s">
        <v>73</v>
      </c>
      <c r="AY191" s="249" t="s">
        <v>124</v>
      </c>
    </row>
    <row r="192" spans="1:51" s="14" customFormat="1" ht="12">
      <c r="A192" s="14"/>
      <c r="B192" s="250"/>
      <c r="C192" s="251"/>
      <c r="D192" s="241" t="s">
        <v>167</v>
      </c>
      <c r="E192" s="252" t="s">
        <v>1</v>
      </c>
      <c r="F192" s="253" t="s">
        <v>449</v>
      </c>
      <c r="G192" s="251"/>
      <c r="H192" s="254">
        <v>16.31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0" t="s">
        <v>167</v>
      </c>
      <c r="AU192" s="260" t="s">
        <v>83</v>
      </c>
      <c r="AV192" s="14" t="s">
        <v>83</v>
      </c>
      <c r="AW192" s="14" t="s">
        <v>30</v>
      </c>
      <c r="AX192" s="14" t="s">
        <v>73</v>
      </c>
      <c r="AY192" s="260" t="s">
        <v>124</v>
      </c>
    </row>
    <row r="193" spans="1:51" s="15" customFormat="1" ht="12">
      <c r="A193" s="15"/>
      <c r="B193" s="261"/>
      <c r="C193" s="262"/>
      <c r="D193" s="241" t="s">
        <v>167</v>
      </c>
      <c r="E193" s="263" t="s">
        <v>1</v>
      </c>
      <c r="F193" s="264" t="s">
        <v>172</v>
      </c>
      <c r="G193" s="262"/>
      <c r="H193" s="265">
        <v>16.31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1" t="s">
        <v>167</v>
      </c>
      <c r="AU193" s="271" t="s">
        <v>83</v>
      </c>
      <c r="AV193" s="15" t="s">
        <v>131</v>
      </c>
      <c r="AW193" s="15" t="s">
        <v>30</v>
      </c>
      <c r="AX193" s="15" t="s">
        <v>81</v>
      </c>
      <c r="AY193" s="271" t="s">
        <v>124</v>
      </c>
    </row>
    <row r="194" spans="1:63" s="12" customFormat="1" ht="22.8" customHeight="1">
      <c r="A194" s="12"/>
      <c r="B194" s="204"/>
      <c r="C194" s="205"/>
      <c r="D194" s="206" t="s">
        <v>72</v>
      </c>
      <c r="E194" s="218" t="s">
        <v>144</v>
      </c>
      <c r="F194" s="218" t="s">
        <v>236</v>
      </c>
      <c r="G194" s="205"/>
      <c r="H194" s="205"/>
      <c r="I194" s="208"/>
      <c r="J194" s="219">
        <f>BK194</f>
        <v>0</v>
      </c>
      <c r="K194" s="205"/>
      <c r="L194" s="210"/>
      <c r="M194" s="211"/>
      <c r="N194" s="212"/>
      <c r="O194" s="212"/>
      <c r="P194" s="213">
        <f>SUM(P195:P202)</f>
        <v>0</v>
      </c>
      <c r="Q194" s="212"/>
      <c r="R194" s="213">
        <f>SUM(R195:R202)</f>
        <v>0</v>
      </c>
      <c r="S194" s="212"/>
      <c r="T194" s="214">
        <f>SUM(T195:T202)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81</v>
      </c>
      <c r="AT194" s="216" t="s">
        <v>72</v>
      </c>
      <c r="AU194" s="216" t="s">
        <v>81</v>
      </c>
      <c r="AY194" s="215" t="s">
        <v>124</v>
      </c>
      <c r="BK194" s="217">
        <f>SUM(BK195:BK202)</f>
        <v>0</v>
      </c>
    </row>
    <row r="195" spans="1:65" s="2" customFormat="1" ht="44.25" customHeight="1">
      <c r="A195" s="39"/>
      <c r="B195" s="40"/>
      <c r="C195" s="220" t="s">
        <v>200</v>
      </c>
      <c r="D195" s="220" t="s">
        <v>127</v>
      </c>
      <c r="E195" s="221" t="s">
        <v>237</v>
      </c>
      <c r="F195" s="222" t="s">
        <v>238</v>
      </c>
      <c r="G195" s="223" t="s">
        <v>239</v>
      </c>
      <c r="H195" s="224">
        <v>3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131</v>
      </c>
      <c r="AT195" s="232" t="s">
        <v>127</v>
      </c>
      <c r="AU195" s="232" t="s">
        <v>83</v>
      </c>
      <c r="AY195" s="18" t="s">
        <v>124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81</v>
      </c>
      <c r="BK195" s="233">
        <f>ROUND(I195*H195,2)</f>
        <v>0</v>
      </c>
      <c r="BL195" s="18" t="s">
        <v>131</v>
      </c>
      <c r="BM195" s="232" t="s">
        <v>240</v>
      </c>
    </row>
    <row r="196" spans="1:51" s="13" customFormat="1" ht="12">
      <c r="A196" s="13"/>
      <c r="B196" s="239"/>
      <c r="C196" s="240"/>
      <c r="D196" s="241" t="s">
        <v>167</v>
      </c>
      <c r="E196" s="242" t="s">
        <v>1</v>
      </c>
      <c r="F196" s="243" t="s">
        <v>243</v>
      </c>
      <c r="G196" s="240"/>
      <c r="H196" s="242" t="s">
        <v>1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167</v>
      </c>
      <c r="AU196" s="249" t="s">
        <v>83</v>
      </c>
      <c r="AV196" s="13" t="s">
        <v>81</v>
      </c>
      <c r="AW196" s="13" t="s">
        <v>30</v>
      </c>
      <c r="AX196" s="13" t="s">
        <v>73</v>
      </c>
      <c r="AY196" s="249" t="s">
        <v>124</v>
      </c>
    </row>
    <row r="197" spans="1:51" s="14" customFormat="1" ht="12">
      <c r="A197" s="14"/>
      <c r="B197" s="250"/>
      <c r="C197" s="251"/>
      <c r="D197" s="241" t="s">
        <v>167</v>
      </c>
      <c r="E197" s="252" t="s">
        <v>1</v>
      </c>
      <c r="F197" s="253" t="s">
        <v>463</v>
      </c>
      <c r="G197" s="251"/>
      <c r="H197" s="254">
        <v>3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0" t="s">
        <v>167</v>
      </c>
      <c r="AU197" s="260" t="s">
        <v>83</v>
      </c>
      <c r="AV197" s="14" t="s">
        <v>83</v>
      </c>
      <c r="AW197" s="14" t="s">
        <v>30</v>
      </c>
      <c r="AX197" s="14" t="s">
        <v>73</v>
      </c>
      <c r="AY197" s="260" t="s">
        <v>124</v>
      </c>
    </row>
    <row r="198" spans="1:51" s="15" customFormat="1" ht="12">
      <c r="A198" s="15"/>
      <c r="B198" s="261"/>
      <c r="C198" s="262"/>
      <c r="D198" s="241" t="s">
        <v>167</v>
      </c>
      <c r="E198" s="263" t="s">
        <v>1</v>
      </c>
      <c r="F198" s="264" t="s">
        <v>172</v>
      </c>
      <c r="G198" s="262"/>
      <c r="H198" s="265">
        <v>3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1" t="s">
        <v>167</v>
      </c>
      <c r="AU198" s="271" t="s">
        <v>83</v>
      </c>
      <c r="AV198" s="15" t="s">
        <v>131</v>
      </c>
      <c r="AW198" s="15" t="s">
        <v>30</v>
      </c>
      <c r="AX198" s="15" t="s">
        <v>81</v>
      </c>
      <c r="AY198" s="271" t="s">
        <v>124</v>
      </c>
    </row>
    <row r="199" spans="1:65" s="2" customFormat="1" ht="44.25" customHeight="1">
      <c r="A199" s="39"/>
      <c r="B199" s="40"/>
      <c r="C199" s="220" t="s">
        <v>245</v>
      </c>
      <c r="D199" s="220" t="s">
        <v>127</v>
      </c>
      <c r="E199" s="221" t="s">
        <v>246</v>
      </c>
      <c r="F199" s="222" t="s">
        <v>247</v>
      </c>
      <c r="G199" s="223" t="s">
        <v>248</v>
      </c>
      <c r="H199" s="224">
        <v>1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131</v>
      </c>
      <c r="AT199" s="232" t="s">
        <v>127</v>
      </c>
      <c r="AU199" s="232" t="s">
        <v>83</v>
      </c>
      <c r="AY199" s="18" t="s">
        <v>124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81</v>
      </c>
      <c r="BK199" s="233">
        <f>ROUND(I199*H199,2)</f>
        <v>0</v>
      </c>
      <c r="BL199" s="18" t="s">
        <v>131</v>
      </c>
      <c r="BM199" s="232" t="s">
        <v>249</v>
      </c>
    </row>
    <row r="200" spans="1:51" s="14" customFormat="1" ht="12">
      <c r="A200" s="14"/>
      <c r="B200" s="250"/>
      <c r="C200" s="251"/>
      <c r="D200" s="241" t="s">
        <v>167</v>
      </c>
      <c r="E200" s="252" t="s">
        <v>1</v>
      </c>
      <c r="F200" s="253" t="s">
        <v>464</v>
      </c>
      <c r="G200" s="251"/>
      <c r="H200" s="254">
        <v>1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167</v>
      </c>
      <c r="AU200" s="260" t="s">
        <v>83</v>
      </c>
      <c r="AV200" s="14" t="s">
        <v>83</v>
      </c>
      <c r="AW200" s="14" t="s">
        <v>30</v>
      </c>
      <c r="AX200" s="14" t="s">
        <v>73</v>
      </c>
      <c r="AY200" s="260" t="s">
        <v>124</v>
      </c>
    </row>
    <row r="201" spans="1:51" s="15" customFormat="1" ht="12">
      <c r="A201" s="15"/>
      <c r="B201" s="261"/>
      <c r="C201" s="262"/>
      <c r="D201" s="241" t="s">
        <v>167</v>
      </c>
      <c r="E201" s="263" t="s">
        <v>1</v>
      </c>
      <c r="F201" s="264" t="s">
        <v>172</v>
      </c>
      <c r="G201" s="262"/>
      <c r="H201" s="265">
        <v>1</v>
      </c>
      <c r="I201" s="266"/>
      <c r="J201" s="262"/>
      <c r="K201" s="262"/>
      <c r="L201" s="267"/>
      <c r="M201" s="268"/>
      <c r="N201" s="269"/>
      <c r="O201" s="269"/>
      <c r="P201" s="269"/>
      <c r="Q201" s="269"/>
      <c r="R201" s="269"/>
      <c r="S201" s="269"/>
      <c r="T201" s="270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1" t="s">
        <v>167</v>
      </c>
      <c r="AU201" s="271" t="s">
        <v>83</v>
      </c>
      <c r="AV201" s="15" t="s">
        <v>131</v>
      </c>
      <c r="AW201" s="15" t="s">
        <v>30</v>
      </c>
      <c r="AX201" s="15" t="s">
        <v>81</v>
      </c>
      <c r="AY201" s="271" t="s">
        <v>124</v>
      </c>
    </row>
    <row r="202" spans="1:65" s="2" customFormat="1" ht="24.15" customHeight="1">
      <c r="A202" s="39"/>
      <c r="B202" s="40"/>
      <c r="C202" s="272" t="s">
        <v>205</v>
      </c>
      <c r="D202" s="272" t="s">
        <v>215</v>
      </c>
      <c r="E202" s="273" t="s">
        <v>251</v>
      </c>
      <c r="F202" s="274" t="s">
        <v>252</v>
      </c>
      <c r="G202" s="275" t="s">
        <v>248</v>
      </c>
      <c r="H202" s="276">
        <v>1</v>
      </c>
      <c r="I202" s="277"/>
      <c r="J202" s="278">
        <f>ROUND(I202*H202,2)</f>
        <v>0</v>
      </c>
      <c r="K202" s="279"/>
      <c r="L202" s="280"/>
      <c r="M202" s="281" t="s">
        <v>1</v>
      </c>
      <c r="N202" s="282" t="s">
        <v>38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144</v>
      </c>
      <c r="AT202" s="232" t="s">
        <v>215</v>
      </c>
      <c r="AU202" s="232" t="s">
        <v>83</v>
      </c>
      <c r="AY202" s="18" t="s">
        <v>124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81</v>
      </c>
      <c r="BK202" s="233">
        <f>ROUND(I202*H202,2)</f>
        <v>0</v>
      </c>
      <c r="BL202" s="18" t="s">
        <v>131</v>
      </c>
      <c r="BM202" s="232" t="s">
        <v>253</v>
      </c>
    </row>
    <row r="203" spans="1:63" s="12" customFormat="1" ht="22.8" customHeight="1">
      <c r="A203" s="12"/>
      <c r="B203" s="204"/>
      <c r="C203" s="205"/>
      <c r="D203" s="206" t="s">
        <v>72</v>
      </c>
      <c r="E203" s="218" t="s">
        <v>202</v>
      </c>
      <c r="F203" s="218" t="s">
        <v>254</v>
      </c>
      <c r="G203" s="205"/>
      <c r="H203" s="205"/>
      <c r="I203" s="208"/>
      <c r="J203" s="219">
        <f>BK203</f>
        <v>0</v>
      </c>
      <c r="K203" s="205"/>
      <c r="L203" s="210"/>
      <c r="M203" s="211"/>
      <c r="N203" s="212"/>
      <c r="O203" s="212"/>
      <c r="P203" s="213">
        <f>SUM(P204:P283)</f>
        <v>0</v>
      </c>
      <c r="Q203" s="212"/>
      <c r="R203" s="213">
        <f>SUM(R204:R283)</f>
        <v>0</v>
      </c>
      <c r="S203" s="212"/>
      <c r="T203" s="214">
        <f>SUM(T204:T283)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5" t="s">
        <v>81</v>
      </c>
      <c r="AT203" s="216" t="s">
        <v>72</v>
      </c>
      <c r="AU203" s="216" t="s">
        <v>81</v>
      </c>
      <c r="AY203" s="215" t="s">
        <v>124</v>
      </c>
      <c r="BK203" s="217">
        <f>SUM(BK204:BK283)</f>
        <v>0</v>
      </c>
    </row>
    <row r="204" spans="1:65" s="2" customFormat="1" ht="44.25" customHeight="1">
      <c r="A204" s="39"/>
      <c r="B204" s="40"/>
      <c r="C204" s="220" t="s">
        <v>255</v>
      </c>
      <c r="D204" s="220" t="s">
        <v>127</v>
      </c>
      <c r="E204" s="221" t="s">
        <v>465</v>
      </c>
      <c r="F204" s="222" t="s">
        <v>466</v>
      </c>
      <c r="G204" s="223" t="s">
        <v>239</v>
      </c>
      <c r="H204" s="224">
        <v>17.24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38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131</v>
      </c>
      <c r="AT204" s="232" t="s">
        <v>127</v>
      </c>
      <c r="AU204" s="232" t="s">
        <v>83</v>
      </c>
      <c r="AY204" s="18" t="s">
        <v>124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81</v>
      </c>
      <c r="BK204" s="233">
        <f>ROUND(I204*H204,2)</f>
        <v>0</v>
      </c>
      <c r="BL204" s="18" t="s">
        <v>131</v>
      </c>
      <c r="BM204" s="232" t="s">
        <v>258</v>
      </c>
    </row>
    <row r="205" spans="1:51" s="13" customFormat="1" ht="12">
      <c r="A205" s="13"/>
      <c r="B205" s="239"/>
      <c r="C205" s="240"/>
      <c r="D205" s="241" t="s">
        <v>167</v>
      </c>
      <c r="E205" s="242" t="s">
        <v>1</v>
      </c>
      <c r="F205" s="243" t="s">
        <v>170</v>
      </c>
      <c r="G205" s="240"/>
      <c r="H205" s="242" t="s">
        <v>1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167</v>
      </c>
      <c r="AU205" s="249" t="s">
        <v>83</v>
      </c>
      <c r="AV205" s="13" t="s">
        <v>81</v>
      </c>
      <c r="AW205" s="13" t="s">
        <v>30</v>
      </c>
      <c r="AX205" s="13" t="s">
        <v>73</v>
      </c>
      <c r="AY205" s="249" t="s">
        <v>124</v>
      </c>
    </row>
    <row r="206" spans="1:51" s="14" customFormat="1" ht="12">
      <c r="A206" s="14"/>
      <c r="B206" s="250"/>
      <c r="C206" s="251"/>
      <c r="D206" s="241" t="s">
        <v>167</v>
      </c>
      <c r="E206" s="252" t="s">
        <v>1</v>
      </c>
      <c r="F206" s="253" t="s">
        <v>467</v>
      </c>
      <c r="G206" s="251"/>
      <c r="H206" s="254">
        <v>17.24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167</v>
      </c>
      <c r="AU206" s="260" t="s">
        <v>83</v>
      </c>
      <c r="AV206" s="14" t="s">
        <v>83</v>
      </c>
      <c r="AW206" s="14" t="s">
        <v>30</v>
      </c>
      <c r="AX206" s="14" t="s">
        <v>73</v>
      </c>
      <c r="AY206" s="260" t="s">
        <v>124</v>
      </c>
    </row>
    <row r="207" spans="1:51" s="15" customFormat="1" ht="12">
      <c r="A207" s="15"/>
      <c r="B207" s="261"/>
      <c r="C207" s="262"/>
      <c r="D207" s="241" t="s">
        <v>167</v>
      </c>
      <c r="E207" s="263" t="s">
        <v>1</v>
      </c>
      <c r="F207" s="264" t="s">
        <v>172</v>
      </c>
      <c r="G207" s="262"/>
      <c r="H207" s="265">
        <v>17.24</v>
      </c>
      <c r="I207" s="266"/>
      <c r="J207" s="262"/>
      <c r="K207" s="262"/>
      <c r="L207" s="267"/>
      <c r="M207" s="268"/>
      <c r="N207" s="269"/>
      <c r="O207" s="269"/>
      <c r="P207" s="269"/>
      <c r="Q207" s="269"/>
      <c r="R207" s="269"/>
      <c r="S207" s="269"/>
      <c r="T207" s="27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1" t="s">
        <v>167</v>
      </c>
      <c r="AU207" s="271" t="s">
        <v>83</v>
      </c>
      <c r="AV207" s="15" t="s">
        <v>131</v>
      </c>
      <c r="AW207" s="15" t="s">
        <v>30</v>
      </c>
      <c r="AX207" s="15" t="s">
        <v>81</v>
      </c>
      <c r="AY207" s="271" t="s">
        <v>124</v>
      </c>
    </row>
    <row r="208" spans="1:65" s="2" customFormat="1" ht="16.5" customHeight="1">
      <c r="A208" s="39"/>
      <c r="B208" s="40"/>
      <c r="C208" s="272" t="s">
        <v>209</v>
      </c>
      <c r="D208" s="272" t="s">
        <v>215</v>
      </c>
      <c r="E208" s="273" t="s">
        <v>468</v>
      </c>
      <c r="F208" s="274" t="s">
        <v>469</v>
      </c>
      <c r="G208" s="275" t="s">
        <v>239</v>
      </c>
      <c r="H208" s="276">
        <v>17.585</v>
      </c>
      <c r="I208" s="277"/>
      <c r="J208" s="278">
        <f>ROUND(I208*H208,2)</f>
        <v>0</v>
      </c>
      <c r="K208" s="279"/>
      <c r="L208" s="280"/>
      <c r="M208" s="281" t="s">
        <v>1</v>
      </c>
      <c r="N208" s="282" t="s">
        <v>38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144</v>
      </c>
      <c r="AT208" s="232" t="s">
        <v>215</v>
      </c>
      <c r="AU208" s="232" t="s">
        <v>83</v>
      </c>
      <c r="AY208" s="18" t="s">
        <v>124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81</v>
      </c>
      <c r="BK208" s="233">
        <f>ROUND(I208*H208,2)</f>
        <v>0</v>
      </c>
      <c r="BL208" s="18" t="s">
        <v>131</v>
      </c>
      <c r="BM208" s="232" t="s">
        <v>267</v>
      </c>
    </row>
    <row r="209" spans="1:51" s="14" customFormat="1" ht="12">
      <c r="A209" s="14"/>
      <c r="B209" s="250"/>
      <c r="C209" s="251"/>
      <c r="D209" s="241" t="s">
        <v>167</v>
      </c>
      <c r="E209" s="252" t="s">
        <v>1</v>
      </c>
      <c r="F209" s="253" t="s">
        <v>470</v>
      </c>
      <c r="G209" s="251"/>
      <c r="H209" s="254">
        <v>17.585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167</v>
      </c>
      <c r="AU209" s="260" t="s">
        <v>83</v>
      </c>
      <c r="AV209" s="14" t="s">
        <v>83</v>
      </c>
      <c r="AW209" s="14" t="s">
        <v>30</v>
      </c>
      <c r="AX209" s="14" t="s">
        <v>73</v>
      </c>
      <c r="AY209" s="260" t="s">
        <v>124</v>
      </c>
    </row>
    <row r="210" spans="1:51" s="15" customFormat="1" ht="12">
      <c r="A210" s="15"/>
      <c r="B210" s="261"/>
      <c r="C210" s="262"/>
      <c r="D210" s="241" t="s">
        <v>167</v>
      </c>
      <c r="E210" s="263" t="s">
        <v>1</v>
      </c>
      <c r="F210" s="264" t="s">
        <v>172</v>
      </c>
      <c r="G210" s="262"/>
      <c r="H210" s="265">
        <v>17.585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1" t="s">
        <v>167</v>
      </c>
      <c r="AU210" s="271" t="s">
        <v>83</v>
      </c>
      <c r="AV210" s="15" t="s">
        <v>131</v>
      </c>
      <c r="AW210" s="15" t="s">
        <v>30</v>
      </c>
      <c r="AX210" s="15" t="s">
        <v>81</v>
      </c>
      <c r="AY210" s="271" t="s">
        <v>124</v>
      </c>
    </row>
    <row r="211" spans="1:65" s="2" customFormat="1" ht="33" customHeight="1">
      <c r="A211" s="39"/>
      <c r="B211" s="40"/>
      <c r="C211" s="220" t="s">
        <v>7</v>
      </c>
      <c r="D211" s="220" t="s">
        <v>127</v>
      </c>
      <c r="E211" s="221" t="s">
        <v>256</v>
      </c>
      <c r="F211" s="222" t="s">
        <v>257</v>
      </c>
      <c r="G211" s="223" t="s">
        <v>166</v>
      </c>
      <c r="H211" s="224">
        <v>165.23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38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131</v>
      </c>
      <c r="AT211" s="232" t="s">
        <v>127</v>
      </c>
      <c r="AU211" s="232" t="s">
        <v>83</v>
      </c>
      <c r="AY211" s="18" t="s">
        <v>124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81</v>
      </c>
      <c r="BK211" s="233">
        <f>ROUND(I211*H211,2)</f>
        <v>0</v>
      </c>
      <c r="BL211" s="18" t="s">
        <v>131</v>
      </c>
      <c r="BM211" s="232" t="s">
        <v>299</v>
      </c>
    </row>
    <row r="212" spans="1:51" s="13" customFormat="1" ht="12">
      <c r="A212" s="13"/>
      <c r="B212" s="239"/>
      <c r="C212" s="240"/>
      <c r="D212" s="241" t="s">
        <v>167</v>
      </c>
      <c r="E212" s="242" t="s">
        <v>1</v>
      </c>
      <c r="F212" s="243" t="s">
        <v>471</v>
      </c>
      <c r="G212" s="240"/>
      <c r="H212" s="242" t="s">
        <v>1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167</v>
      </c>
      <c r="AU212" s="249" t="s">
        <v>83</v>
      </c>
      <c r="AV212" s="13" t="s">
        <v>81</v>
      </c>
      <c r="AW212" s="13" t="s">
        <v>30</v>
      </c>
      <c r="AX212" s="13" t="s">
        <v>73</v>
      </c>
      <c r="AY212" s="249" t="s">
        <v>124</v>
      </c>
    </row>
    <row r="213" spans="1:51" s="14" customFormat="1" ht="12">
      <c r="A213" s="14"/>
      <c r="B213" s="250"/>
      <c r="C213" s="251"/>
      <c r="D213" s="241" t="s">
        <v>167</v>
      </c>
      <c r="E213" s="252" t="s">
        <v>1</v>
      </c>
      <c r="F213" s="253" t="s">
        <v>472</v>
      </c>
      <c r="G213" s="251"/>
      <c r="H213" s="254">
        <v>17.395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167</v>
      </c>
      <c r="AU213" s="260" t="s">
        <v>83</v>
      </c>
      <c r="AV213" s="14" t="s">
        <v>83</v>
      </c>
      <c r="AW213" s="14" t="s">
        <v>30</v>
      </c>
      <c r="AX213" s="14" t="s">
        <v>73</v>
      </c>
      <c r="AY213" s="260" t="s">
        <v>124</v>
      </c>
    </row>
    <row r="214" spans="1:51" s="14" customFormat="1" ht="12">
      <c r="A214" s="14"/>
      <c r="B214" s="250"/>
      <c r="C214" s="251"/>
      <c r="D214" s="241" t="s">
        <v>167</v>
      </c>
      <c r="E214" s="252" t="s">
        <v>1</v>
      </c>
      <c r="F214" s="253" t="s">
        <v>473</v>
      </c>
      <c r="G214" s="251"/>
      <c r="H214" s="254">
        <v>23.918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167</v>
      </c>
      <c r="AU214" s="260" t="s">
        <v>83</v>
      </c>
      <c r="AV214" s="14" t="s">
        <v>83</v>
      </c>
      <c r="AW214" s="14" t="s">
        <v>30</v>
      </c>
      <c r="AX214" s="14" t="s">
        <v>73</v>
      </c>
      <c r="AY214" s="260" t="s">
        <v>124</v>
      </c>
    </row>
    <row r="215" spans="1:51" s="14" customFormat="1" ht="12">
      <c r="A215" s="14"/>
      <c r="B215" s="250"/>
      <c r="C215" s="251"/>
      <c r="D215" s="241" t="s">
        <v>167</v>
      </c>
      <c r="E215" s="252" t="s">
        <v>1</v>
      </c>
      <c r="F215" s="253" t="s">
        <v>473</v>
      </c>
      <c r="G215" s="251"/>
      <c r="H215" s="254">
        <v>23.918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167</v>
      </c>
      <c r="AU215" s="260" t="s">
        <v>83</v>
      </c>
      <c r="AV215" s="14" t="s">
        <v>83</v>
      </c>
      <c r="AW215" s="14" t="s">
        <v>30</v>
      </c>
      <c r="AX215" s="14" t="s">
        <v>73</v>
      </c>
      <c r="AY215" s="260" t="s">
        <v>124</v>
      </c>
    </row>
    <row r="216" spans="1:51" s="14" customFormat="1" ht="12">
      <c r="A216" s="14"/>
      <c r="B216" s="250"/>
      <c r="C216" s="251"/>
      <c r="D216" s="241" t="s">
        <v>167</v>
      </c>
      <c r="E216" s="252" t="s">
        <v>1</v>
      </c>
      <c r="F216" s="253" t="s">
        <v>474</v>
      </c>
      <c r="G216" s="251"/>
      <c r="H216" s="254">
        <v>16.308</v>
      </c>
      <c r="I216" s="255"/>
      <c r="J216" s="251"/>
      <c r="K216" s="251"/>
      <c r="L216" s="256"/>
      <c r="M216" s="257"/>
      <c r="N216" s="258"/>
      <c r="O216" s="258"/>
      <c r="P216" s="258"/>
      <c r="Q216" s="258"/>
      <c r="R216" s="258"/>
      <c r="S216" s="258"/>
      <c r="T216" s="25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0" t="s">
        <v>167</v>
      </c>
      <c r="AU216" s="260" t="s">
        <v>83</v>
      </c>
      <c r="AV216" s="14" t="s">
        <v>83</v>
      </c>
      <c r="AW216" s="14" t="s">
        <v>30</v>
      </c>
      <c r="AX216" s="14" t="s">
        <v>73</v>
      </c>
      <c r="AY216" s="260" t="s">
        <v>124</v>
      </c>
    </row>
    <row r="217" spans="1:51" s="14" customFormat="1" ht="12">
      <c r="A217" s="14"/>
      <c r="B217" s="250"/>
      <c r="C217" s="251"/>
      <c r="D217" s="241" t="s">
        <v>167</v>
      </c>
      <c r="E217" s="252" t="s">
        <v>1</v>
      </c>
      <c r="F217" s="253" t="s">
        <v>475</v>
      </c>
      <c r="G217" s="251"/>
      <c r="H217" s="254">
        <v>38.122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0" t="s">
        <v>167</v>
      </c>
      <c r="AU217" s="260" t="s">
        <v>83</v>
      </c>
      <c r="AV217" s="14" t="s">
        <v>83</v>
      </c>
      <c r="AW217" s="14" t="s">
        <v>30</v>
      </c>
      <c r="AX217" s="14" t="s">
        <v>73</v>
      </c>
      <c r="AY217" s="260" t="s">
        <v>124</v>
      </c>
    </row>
    <row r="218" spans="1:51" s="14" customFormat="1" ht="12">
      <c r="A218" s="14"/>
      <c r="B218" s="250"/>
      <c r="C218" s="251"/>
      <c r="D218" s="241" t="s">
        <v>167</v>
      </c>
      <c r="E218" s="252" t="s">
        <v>1</v>
      </c>
      <c r="F218" s="253" t="s">
        <v>476</v>
      </c>
      <c r="G218" s="251"/>
      <c r="H218" s="254">
        <v>21.84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0" t="s">
        <v>167</v>
      </c>
      <c r="AU218" s="260" t="s">
        <v>83</v>
      </c>
      <c r="AV218" s="14" t="s">
        <v>83</v>
      </c>
      <c r="AW218" s="14" t="s">
        <v>30</v>
      </c>
      <c r="AX218" s="14" t="s">
        <v>73</v>
      </c>
      <c r="AY218" s="260" t="s">
        <v>124</v>
      </c>
    </row>
    <row r="219" spans="1:51" s="14" customFormat="1" ht="12">
      <c r="A219" s="14"/>
      <c r="B219" s="250"/>
      <c r="C219" s="251"/>
      <c r="D219" s="241" t="s">
        <v>167</v>
      </c>
      <c r="E219" s="252" t="s">
        <v>1</v>
      </c>
      <c r="F219" s="253" t="s">
        <v>477</v>
      </c>
      <c r="G219" s="251"/>
      <c r="H219" s="254">
        <v>5.28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167</v>
      </c>
      <c r="AU219" s="260" t="s">
        <v>83</v>
      </c>
      <c r="AV219" s="14" t="s">
        <v>83</v>
      </c>
      <c r="AW219" s="14" t="s">
        <v>30</v>
      </c>
      <c r="AX219" s="14" t="s">
        <v>73</v>
      </c>
      <c r="AY219" s="260" t="s">
        <v>124</v>
      </c>
    </row>
    <row r="220" spans="1:51" s="14" customFormat="1" ht="12">
      <c r="A220" s="14"/>
      <c r="B220" s="250"/>
      <c r="C220" s="251"/>
      <c r="D220" s="241" t="s">
        <v>167</v>
      </c>
      <c r="E220" s="252" t="s">
        <v>1</v>
      </c>
      <c r="F220" s="253" t="s">
        <v>478</v>
      </c>
      <c r="G220" s="251"/>
      <c r="H220" s="254">
        <v>9.488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0" t="s">
        <v>167</v>
      </c>
      <c r="AU220" s="260" t="s">
        <v>83</v>
      </c>
      <c r="AV220" s="14" t="s">
        <v>83</v>
      </c>
      <c r="AW220" s="14" t="s">
        <v>30</v>
      </c>
      <c r="AX220" s="14" t="s">
        <v>73</v>
      </c>
      <c r="AY220" s="260" t="s">
        <v>124</v>
      </c>
    </row>
    <row r="221" spans="1:51" s="14" customFormat="1" ht="12">
      <c r="A221" s="14"/>
      <c r="B221" s="250"/>
      <c r="C221" s="251"/>
      <c r="D221" s="241" t="s">
        <v>167</v>
      </c>
      <c r="E221" s="252" t="s">
        <v>1</v>
      </c>
      <c r="F221" s="253" t="s">
        <v>479</v>
      </c>
      <c r="G221" s="251"/>
      <c r="H221" s="254">
        <v>8.961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167</v>
      </c>
      <c r="AU221" s="260" t="s">
        <v>83</v>
      </c>
      <c r="AV221" s="14" t="s">
        <v>83</v>
      </c>
      <c r="AW221" s="14" t="s">
        <v>30</v>
      </c>
      <c r="AX221" s="14" t="s">
        <v>73</v>
      </c>
      <c r="AY221" s="260" t="s">
        <v>124</v>
      </c>
    </row>
    <row r="222" spans="1:51" s="15" customFormat="1" ht="12">
      <c r="A222" s="15"/>
      <c r="B222" s="261"/>
      <c r="C222" s="262"/>
      <c r="D222" s="241" t="s">
        <v>167</v>
      </c>
      <c r="E222" s="263" t="s">
        <v>1</v>
      </c>
      <c r="F222" s="264" t="s">
        <v>172</v>
      </c>
      <c r="G222" s="262"/>
      <c r="H222" s="265">
        <v>165.23</v>
      </c>
      <c r="I222" s="266"/>
      <c r="J222" s="262"/>
      <c r="K222" s="262"/>
      <c r="L222" s="267"/>
      <c r="M222" s="268"/>
      <c r="N222" s="269"/>
      <c r="O222" s="269"/>
      <c r="P222" s="269"/>
      <c r="Q222" s="269"/>
      <c r="R222" s="269"/>
      <c r="S222" s="269"/>
      <c r="T222" s="27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1" t="s">
        <v>167</v>
      </c>
      <c r="AU222" s="271" t="s">
        <v>83</v>
      </c>
      <c r="AV222" s="15" t="s">
        <v>131</v>
      </c>
      <c r="AW222" s="15" t="s">
        <v>30</v>
      </c>
      <c r="AX222" s="15" t="s">
        <v>81</v>
      </c>
      <c r="AY222" s="271" t="s">
        <v>124</v>
      </c>
    </row>
    <row r="223" spans="1:65" s="2" customFormat="1" ht="37.8" customHeight="1">
      <c r="A223" s="39"/>
      <c r="B223" s="40"/>
      <c r="C223" s="220" t="s">
        <v>218</v>
      </c>
      <c r="D223" s="220" t="s">
        <v>127</v>
      </c>
      <c r="E223" s="221" t="s">
        <v>265</v>
      </c>
      <c r="F223" s="222" t="s">
        <v>266</v>
      </c>
      <c r="G223" s="223" t="s">
        <v>166</v>
      </c>
      <c r="H223" s="224">
        <v>511.487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38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131</v>
      </c>
      <c r="AT223" s="232" t="s">
        <v>127</v>
      </c>
      <c r="AU223" s="232" t="s">
        <v>83</v>
      </c>
      <c r="AY223" s="18" t="s">
        <v>124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81</v>
      </c>
      <c r="BK223" s="233">
        <f>ROUND(I223*H223,2)</f>
        <v>0</v>
      </c>
      <c r="BL223" s="18" t="s">
        <v>131</v>
      </c>
      <c r="BM223" s="232" t="s">
        <v>304</v>
      </c>
    </row>
    <row r="224" spans="1:51" s="14" customFormat="1" ht="12">
      <c r="A224" s="14"/>
      <c r="B224" s="250"/>
      <c r="C224" s="251"/>
      <c r="D224" s="241" t="s">
        <v>167</v>
      </c>
      <c r="E224" s="252" t="s">
        <v>1</v>
      </c>
      <c r="F224" s="253" t="s">
        <v>480</v>
      </c>
      <c r="G224" s="251"/>
      <c r="H224" s="254">
        <v>49.858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0" t="s">
        <v>167</v>
      </c>
      <c r="AU224" s="260" t="s">
        <v>83</v>
      </c>
      <c r="AV224" s="14" t="s">
        <v>83</v>
      </c>
      <c r="AW224" s="14" t="s">
        <v>30</v>
      </c>
      <c r="AX224" s="14" t="s">
        <v>73</v>
      </c>
      <c r="AY224" s="260" t="s">
        <v>124</v>
      </c>
    </row>
    <row r="225" spans="1:51" s="14" customFormat="1" ht="12">
      <c r="A225" s="14"/>
      <c r="B225" s="250"/>
      <c r="C225" s="251"/>
      <c r="D225" s="241" t="s">
        <v>167</v>
      </c>
      <c r="E225" s="252" t="s">
        <v>1</v>
      </c>
      <c r="F225" s="253" t="s">
        <v>481</v>
      </c>
      <c r="G225" s="251"/>
      <c r="H225" s="254">
        <v>-0.159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0" t="s">
        <v>167</v>
      </c>
      <c r="AU225" s="260" t="s">
        <v>83</v>
      </c>
      <c r="AV225" s="14" t="s">
        <v>83</v>
      </c>
      <c r="AW225" s="14" t="s">
        <v>30</v>
      </c>
      <c r="AX225" s="14" t="s">
        <v>73</v>
      </c>
      <c r="AY225" s="260" t="s">
        <v>124</v>
      </c>
    </row>
    <row r="226" spans="1:51" s="14" customFormat="1" ht="12">
      <c r="A226" s="14"/>
      <c r="B226" s="250"/>
      <c r="C226" s="251"/>
      <c r="D226" s="241" t="s">
        <v>167</v>
      </c>
      <c r="E226" s="252" t="s">
        <v>1</v>
      </c>
      <c r="F226" s="253" t="s">
        <v>482</v>
      </c>
      <c r="G226" s="251"/>
      <c r="H226" s="254">
        <v>1.357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0" t="s">
        <v>167</v>
      </c>
      <c r="AU226" s="260" t="s">
        <v>83</v>
      </c>
      <c r="AV226" s="14" t="s">
        <v>83</v>
      </c>
      <c r="AW226" s="14" t="s">
        <v>30</v>
      </c>
      <c r="AX226" s="14" t="s">
        <v>73</v>
      </c>
      <c r="AY226" s="260" t="s">
        <v>124</v>
      </c>
    </row>
    <row r="227" spans="1:51" s="14" customFormat="1" ht="12">
      <c r="A227" s="14"/>
      <c r="B227" s="250"/>
      <c r="C227" s="251"/>
      <c r="D227" s="241" t="s">
        <v>167</v>
      </c>
      <c r="E227" s="252" t="s">
        <v>1</v>
      </c>
      <c r="F227" s="253" t="s">
        <v>483</v>
      </c>
      <c r="G227" s="251"/>
      <c r="H227" s="254">
        <v>-7.2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0" t="s">
        <v>167</v>
      </c>
      <c r="AU227" s="260" t="s">
        <v>83</v>
      </c>
      <c r="AV227" s="14" t="s">
        <v>83</v>
      </c>
      <c r="AW227" s="14" t="s">
        <v>30</v>
      </c>
      <c r="AX227" s="14" t="s">
        <v>73</v>
      </c>
      <c r="AY227" s="260" t="s">
        <v>124</v>
      </c>
    </row>
    <row r="228" spans="1:51" s="14" customFormat="1" ht="12">
      <c r="A228" s="14"/>
      <c r="B228" s="250"/>
      <c r="C228" s="251"/>
      <c r="D228" s="241" t="s">
        <v>167</v>
      </c>
      <c r="E228" s="252" t="s">
        <v>1</v>
      </c>
      <c r="F228" s="253" t="s">
        <v>484</v>
      </c>
      <c r="G228" s="251"/>
      <c r="H228" s="254">
        <v>7.2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0" t="s">
        <v>167</v>
      </c>
      <c r="AU228" s="260" t="s">
        <v>83</v>
      </c>
      <c r="AV228" s="14" t="s">
        <v>83</v>
      </c>
      <c r="AW228" s="14" t="s">
        <v>30</v>
      </c>
      <c r="AX228" s="14" t="s">
        <v>73</v>
      </c>
      <c r="AY228" s="260" t="s">
        <v>124</v>
      </c>
    </row>
    <row r="229" spans="1:51" s="14" customFormat="1" ht="12">
      <c r="A229" s="14"/>
      <c r="B229" s="250"/>
      <c r="C229" s="251"/>
      <c r="D229" s="241" t="s">
        <v>167</v>
      </c>
      <c r="E229" s="252" t="s">
        <v>1</v>
      </c>
      <c r="F229" s="253" t="s">
        <v>485</v>
      </c>
      <c r="G229" s="251"/>
      <c r="H229" s="254">
        <v>3.42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167</v>
      </c>
      <c r="AU229" s="260" t="s">
        <v>83</v>
      </c>
      <c r="AV229" s="14" t="s">
        <v>83</v>
      </c>
      <c r="AW229" s="14" t="s">
        <v>30</v>
      </c>
      <c r="AX229" s="14" t="s">
        <v>73</v>
      </c>
      <c r="AY229" s="260" t="s">
        <v>124</v>
      </c>
    </row>
    <row r="230" spans="1:51" s="14" customFormat="1" ht="12">
      <c r="A230" s="14"/>
      <c r="B230" s="250"/>
      <c r="C230" s="251"/>
      <c r="D230" s="241" t="s">
        <v>167</v>
      </c>
      <c r="E230" s="252" t="s">
        <v>1</v>
      </c>
      <c r="F230" s="253" t="s">
        <v>486</v>
      </c>
      <c r="G230" s="251"/>
      <c r="H230" s="254">
        <v>-3.6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0" t="s">
        <v>167</v>
      </c>
      <c r="AU230" s="260" t="s">
        <v>83</v>
      </c>
      <c r="AV230" s="14" t="s">
        <v>83</v>
      </c>
      <c r="AW230" s="14" t="s">
        <v>30</v>
      </c>
      <c r="AX230" s="14" t="s">
        <v>73</v>
      </c>
      <c r="AY230" s="260" t="s">
        <v>124</v>
      </c>
    </row>
    <row r="231" spans="1:51" s="14" customFormat="1" ht="12">
      <c r="A231" s="14"/>
      <c r="B231" s="250"/>
      <c r="C231" s="251"/>
      <c r="D231" s="241" t="s">
        <v>167</v>
      </c>
      <c r="E231" s="252" t="s">
        <v>1</v>
      </c>
      <c r="F231" s="253" t="s">
        <v>487</v>
      </c>
      <c r="G231" s="251"/>
      <c r="H231" s="254">
        <v>3.48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0" t="s">
        <v>167</v>
      </c>
      <c r="AU231" s="260" t="s">
        <v>83</v>
      </c>
      <c r="AV231" s="14" t="s">
        <v>83</v>
      </c>
      <c r="AW231" s="14" t="s">
        <v>30</v>
      </c>
      <c r="AX231" s="14" t="s">
        <v>73</v>
      </c>
      <c r="AY231" s="260" t="s">
        <v>124</v>
      </c>
    </row>
    <row r="232" spans="1:51" s="14" customFormat="1" ht="12">
      <c r="A232" s="14"/>
      <c r="B232" s="250"/>
      <c r="C232" s="251"/>
      <c r="D232" s="241" t="s">
        <v>167</v>
      </c>
      <c r="E232" s="252" t="s">
        <v>1</v>
      </c>
      <c r="F232" s="253" t="s">
        <v>488</v>
      </c>
      <c r="G232" s="251"/>
      <c r="H232" s="254">
        <v>54.934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0" t="s">
        <v>167</v>
      </c>
      <c r="AU232" s="260" t="s">
        <v>83</v>
      </c>
      <c r="AV232" s="14" t="s">
        <v>83</v>
      </c>
      <c r="AW232" s="14" t="s">
        <v>30</v>
      </c>
      <c r="AX232" s="14" t="s">
        <v>73</v>
      </c>
      <c r="AY232" s="260" t="s">
        <v>124</v>
      </c>
    </row>
    <row r="233" spans="1:51" s="14" customFormat="1" ht="12">
      <c r="A233" s="14"/>
      <c r="B233" s="250"/>
      <c r="C233" s="251"/>
      <c r="D233" s="241" t="s">
        <v>167</v>
      </c>
      <c r="E233" s="252" t="s">
        <v>1</v>
      </c>
      <c r="F233" s="253" t="s">
        <v>489</v>
      </c>
      <c r="G233" s="251"/>
      <c r="H233" s="254">
        <v>-0.15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0" t="s">
        <v>167</v>
      </c>
      <c r="AU233" s="260" t="s">
        <v>83</v>
      </c>
      <c r="AV233" s="14" t="s">
        <v>83</v>
      </c>
      <c r="AW233" s="14" t="s">
        <v>30</v>
      </c>
      <c r="AX233" s="14" t="s">
        <v>73</v>
      </c>
      <c r="AY233" s="260" t="s">
        <v>124</v>
      </c>
    </row>
    <row r="234" spans="1:51" s="14" customFormat="1" ht="12">
      <c r="A234" s="14"/>
      <c r="B234" s="250"/>
      <c r="C234" s="251"/>
      <c r="D234" s="241" t="s">
        <v>167</v>
      </c>
      <c r="E234" s="252" t="s">
        <v>1</v>
      </c>
      <c r="F234" s="253" t="s">
        <v>490</v>
      </c>
      <c r="G234" s="251"/>
      <c r="H234" s="254">
        <v>1.373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0" t="s">
        <v>167</v>
      </c>
      <c r="AU234" s="260" t="s">
        <v>83</v>
      </c>
      <c r="AV234" s="14" t="s">
        <v>83</v>
      </c>
      <c r="AW234" s="14" t="s">
        <v>30</v>
      </c>
      <c r="AX234" s="14" t="s">
        <v>73</v>
      </c>
      <c r="AY234" s="260" t="s">
        <v>124</v>
      </c>
    </row>
    <row r="235" spans="1:51" s="14" customFormat="1" ht="12">
      <c r="A235" s="14"/>
      <c r="B235" s="250"/>
      <c r="C235" s="251"/>
      <c r="D235" s="241" t="s">
        <v>167</v>
      </c>
      <c r="E235" s="252" t="s">
        <v>1</v>
      </c>
      <c r="F235" s="253" t="s">
        <v>491</v>
      </c>
      <c r="G235" s="251"/>
      <c r="H235" s="254">
        <v>14.4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0" t="s">
        <v>167</v>
      </c>
      <c r="AU235" s="260" t="s">
        <v>83</v>
      </c>
      <c r="AV235" s="14" t="s">
        <v>83</v>
      </c>
      <c r="AW235" s="14" t="s">
        <v>30</v>
      </c>
      <c r="AX235" s="14" t="s">
        <v>73</v>
      </c>
      <c r="AY235" s="260" t="s">
        <v>124</v>
      </c>
    </row>
    <row r="236" spans="1:51" s="14" customFormat="1" ht="12">
      <c r="A236" s="14"/>
      <c r="B236" s="250"/>
      <c r="C236" s="251"/>
      <c r="D236" s="241" t="s">
        <v>167</v>
      </c>
      <c r="E236" s="252" t="s">
        <v>1</v>
      </c>
      <c r="F236" s="253" t="s">
        <v>485</v>
      </c>
      <c r="G236" s="251"/>
      <c r="H236" s="254">
        <v>3.42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0" t="s">
        <v>167</v>
      </c>
      <c r="AU236" s="260" t="s">
        <v>83</v>
      </c>
      <c r="AV236" s="14" t="s">
        <v>83</v>
      </c>
      <c r="AW236" s="14" t="s">
        <v>30</v>
      </c>
      <c r="AX236" s="14" t="s">
        <v>73</v>
      </c>
      <c r="AY236" s="260" t="s">
        <v>124</v>
      </c>
    </row>
    <row r="237" spans="1:51" s="14" customFormat="1" ht="12">
      <c r="A237" s="14"/>
      <c r="B237" s="250"/>
      <c r="C237" s="251"/>
      <c r="D237" s="241" t="s">
        <v>167</v>
      </c>
      <c r="E237" s="252" t="s">
        <v>1</v>
      </c>
      <c r="F237" s="253" t="s">
        <v>492</v>
      </c>
      <c r="G237" s="251"/>
      <c r="H237" s="254">
        <v>-1.8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167</v>
      </c>
      <c r="AU237" s="260" t="s">
        <v>83</v>
      </c>
      <c r="AV237" s="14" t="s">
        <v>83</v>
      </c>
      <c r="AW237" s="14" t="s">
        <v>30</v>
      </c>
      <c r="AX237" s="14" t="s">
        <v>73</v>
      </c>
      <c r="AY237" s="260" t="s">
        <v>124</v>
      </c>
    </row>
    <row r="238" spans="1:51" s="14" customFormat="1" ht="12">
      <c r="A238" s="14"/>
      <c r="B238" s="250"/>
      <c r="C238" s="251"/>
      <c r="D238" s="241" t="s">
        <v>167</v>
      </c>
      <c r="E238" s="252" t="s">
        <v>1</v>
      </c>
      <c r="F238" s="253" t="s">
        <v>493</v>
      </c>
      <c r="G238" s="251"/>
      <c r="H238" s="254">
        <v>2.94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167</v>
      </c>
      <c r="AU238" s="260" t="s">
        <v>83</v>
      </c>
      <c r="AV238" s="14" t="s">
        <v>83</v>
      </c>
      <c r="AW238" s="14" t="s">
        <v>30</v>
      </c>
      <c r="AX238" s="14" t="s">
        <v>73</v>
      </c>
      <c r="AY238" s="260" t="s">
        <v>124</v>
      </c>
    </row>
    <row r="239" spans="1:51" s="14" customFormat="1" ht="12">
      <c r="A239" s="14"/>
      <c r="B239" s="250"/>
      <c r="C239" s="251"/>
      <c r="D239" s="241" t="s">
        <v>167</v>
      </c>
      <c r="E239" s="252" t="s">
        <v>1</v>
      </c>
      <c r="F239" s="253" t="s">
        <v>494</v>
      </c>
      <c r="G239" s="251"/>
      <c r="H239" s="254">
        <v>54.652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167</v>
      </c>
      <c r="AU239" s="260" t="s">
        <v>83</v>
      </c>
      <c r="AV239" s="14" t="s">
        <v>83</v>
      </c>
      <c r="AW239" s="14" t="s">
        <v>30</v>
      </c>
      <c r="AX239" s="14" t="s">
        <v>73</v>
      </c>
      <c r="AY239" s="260" t="s">
        <v>124</v>
      </c>
    </row>
    <row r="240" spans="1:51" s="14" customFormat="1" ht="12">
      <c r="A240" s="14"/>
      <c r="B240" s="250"/>
      <c r="C240" s="251"/>
      <c r="D240" s="241" t="s">
        <v>167</v>
      </c>
      <c r="E240" s="252" t="s">
        <v>1</v>
      </c>
      <c r="F240" s="253" t="s">
        <v>495</v>
      </c>
      <c r="G240" s="251"/>
      <c r="H240" s="254">
        <v>-0.121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0" t="s">
        <v>167</v>
      </c>
      <c r="AU240" s="260" t="s">
        <v>83</v>
      </c>
      <c r="AV240" s="14" t="s">
        <v>83</v>
      </c>
      <c r="AW240" s="14" t="s">
        <v>30</v>
      </c>
      <c r="AX240" s="14" t="s">
        <v>73</v>
      </c>
      <c r="AY240" s="260" t="s">
        <v>124</v>
      </c>
    </row>
    <row r="241" spans="1:51" s="14" customFormat="1" ht="12">
      <c r="A241" s="14"/>
      <c r="B241" s="250"/>
      <c r="C241" s="251"/>
      <c r="D241" s="241" t="s">
        <v>167</v>
      </c>
      <c r="E241" s="252" t="s">
        <v>1</v>
      </c>
      <c r="F241" s="253" t="s">
        <v>496</v>
      </c>
      <c r="G241" s="251"/>
      <c r="H241" s="254">
        <v>1.201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0" t="s">
        <v>167</v>
      </c>
      <c r="AU241" s="260" t="s">
        <v>83</v>
      </c>
      <c r="AV241" s="14" t="s">
        <v>83</v>
      </c>
      <c r="AW241" s="14" t="s">
        <v>30</v>
      </c>
      <c r="AX241" s="14" t="s">
        <v>73</v>
      </c>
      <c r="AY241" s="260" t="s">
        <v>124</v>
      </c>
    </row>
    <row r="242" spans="1:51" s="14" customFormat="1" ht="12">
      <c r="A242" s="14"/>
      <c r="B242" s="250"/>
      <c r="C242" s="251"/>
      <c r="D242" s="241" t="s">
        <v>167</v>
      </c>
      <c r="E242" s="252" t="s">
        <v>1</v>
      </c>
      <c r="F242" s="253" t="s">
        <v>491</v>
      </c>
      <c r="G242" s="251"/>
      <c r="H242" s="254">
        <v>14.4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0" t="s">
        <v>167</v>
      </c>
      <c r="AU242" s="260" t="s">
        <v>83</v>
      </c>
      <c r="AV242" s="14" t="s">
        <v>83</v>
      </c>
      <c r="AW242" s="14" t="s">
        <v>30</v>
      </c>
      <c r="AX242" s="14" t="s">
        <v>73</v>
      </c>
      <c r="AY242" s="260" t="s">
        <v>124</v>
      </c>
    </row>
    <row r="243" spans="1:51" s="14" customFormat="1" ht="12">
      <c r="A243" s="14"/>
      <c r="B243" s="250"/>
      <c r="C243" s="251"/>
      <c r="D243" s="241" t="s">
        <v>167</v>
      </c>
      <c r="E243" s="252" t="s">
        <v>1</v>
      </c>
      <c r="F243" s="253" t="s">
        <v>485</v>
      </c>
      <c r="G243" s="251"/>
      <c r="H243" s="254">
        <v>3.42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167</v>
      </c>
      <c r="AU243" s="260" t="s">
        <v>83</v>
      </c>
      <c r="AV243" s="14" t="s">
        <v>83</v>
      </c>
      <c r="AW243" s="14" t="s">
        <v>30</v>
      </c>
      <c r="AX243" s="14" t="s">
        <v>73</v>
      </c>
      <c r="AY243" s="260" t="s">
        <v>124</v>
      </c>
    </row>
    <row r="244" spans="1:51" s="14" customFormat="1" ht="12">
      <c r="A244" s="14"/>
      <c r="B244" s="250"/>
      <c r="C244" s="251"/>
      <c r="D244" s="241" t="s">
        <v>167</v>
      </c>
      <c r="E244" s="252" t="s">
        <v>1</v>
      </c>
      <c r="F244" s="253" t="s">
        <v>497</v>
      </c>
      <c r="G244" s="251"/>
      <c r="H244" s="254">
        <v>-2.74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167</v>
      </c>
      <c r="AU244" s="260" t="s">
        <v>83</v>
      </c>
      <c r="AV244" s="14" t="s">
        <v>83</v>
      </c>
      <c r="AW244" s="14" t="s">
        <v>30</v>
      </c>
      <c r="AX244" s="14" t="s">
        <v>73</v>
      </c>
      <c r="AY244" s="260" t="s">
        <v>124</v>
      </c>
    </row>
    <row r="245" spans="1:51" s="14" customFormat="1" ht="12">
      <c r="A245" s="14"/>
      <c r="B245" s="250"/>
      <c r="C245" s="251"/>
      <c r="D245" s="241" t="s">
        <v>167</v>
      </c>
      <c r="E245" s="252" t="s">
        <v>1</v>
      </c>
      <c r="F245" s="253" t="s">
        <v>498</v>
      </c>
      <c r="G245" s="251"/>
      <c r="H245" s="254">
        <v>3.222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0" t="s">
        <v>167</v>
      </c>
      <c r="AU245" s="260" t="s">
        <v>83</v>
      </c>
      <c r="AV245" s="14" t="s">
        <v>83</v>
      </c>
      <c r="AW245" s="14" t="s">
        <v>30</v>
      </c>
      <c r="AX245" s="14" t="s">
        <v>73</v>
      </c>
      <c r="AY245" s="260" t="s">
        <v>124</v>
      </c>
    </row>
    <row r="246" spans="1:51" s="14" customFormat="1" ht="12">
      <c r="A246" s="14"/>
      <c r="B246" s="250"/>
      <c r="C246" s="251"/>
      <c r="D246" s="241" t="s">
        <v>167</v>
      </c>
      <c r="E246" s="252" t="s">
        <v>1</v>
      </c>
      <c r="F246" s="253" t="s">
        <v>499</v>
      </c>
      <c r="G246" s="251"/>
      <c r="H246" s="254">
        <v>48.73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0" t="s">
        <v>167</v>
      </c>
      <c r="AU246" s="260" t="s">
        <v>83</v>
      </c>
      <c r="AV246" s="14" t="s">
        <v>83</v>
      </c>
      <c r="AW246" s="14" t="s">
        <v>30</v>
      </c>
      <c r="AX246" s="14" t="s">
        <v>73</v>
      </c>
      <c r="AY246" s="260" t="s">
        <v>124</v>
      </c>
    </row>
    <row r="247" spans="1:51" s="14" customFormat="1" ht="12">
      <c r="A247" s="14"/>
      <c r="B247" s="250"/>
      <c r="C247" s="251"/>
      <c r="D247" s="241" t="s">
        <v>167</v>
      </c>
      <c r="E247" s="252" t="s">
        <v>1</v>
      </c>
      <c r="F247" s="253" t="s">
        <v>484</v>
      </c>
      <c r="G247" s="251"/>
      <c r="H247" s="254">
        <v>7.2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0" t="s">
        <v>167</v>
      </c>
      <c r="AU247" s="260" t="s">
        <v>83</v>
      </c>
      <c r="AV247" s="14" t="s">
        <v>83</v>
      </c>
      <c r="AW247" s="14" t="s">
        <v>30</v>
      </c>
      <c r="AX247" s="14" t="s">
        <v>73</v>
      </c>
      <c r="AY247" s="260" t="s">
        <v>124</v>
      </c>
    </row>
    <row r="248" spans="1:51" s="14" customFormat="1" ht="12">
      <c r="A248" s="14"/>
      <c r="B248" s="250"/>
      <c r="C248" s="251"/>
      <c r="D248" s="241" t="s">
        <v>167</v>
      </c>
      <c r="E248" s="252" t="s">
        <v>1</v>
      </c>
      <c r="F248" s="253" t="s">
        <v>500</v>
      </c>
      <c r="G248" s="251"/>
      <c r="H248" s="254">
        <v>-4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0" t="s">
        <v>167</v>
      </c>
      <c r="AU248" s="260" t="s">
        <v>83</v>
      </c>
      <c r="AV248" s="14" t="s">
        <v>83</v>
      </c>
      <c r="AW248" s="14" t="s">
        <v>30</v>
      </c>
      <c r="AX248" s="14" t="s">
        <v>73</v>
      </c>
      <c r="AY248" s="260" t="s">
        <v>124</v>
      </c>
    </row>
    <row r="249" spans="1:51" s="14" customFormat="1" ht="12">
      <c r="A249" s="14"/>
      <c r="B249" s="250"/>
      <c r="C249" s="251"/>
      <c r="D249" s="241" t="s">
        <v>167</v>
      </c>
      <c r="E249" s="252" t="s">
        <v>1</v>
      </c>
      <c r="F249" s="253" t="s">
        <v>501</v>
      </c>
      <c r="G249" s="251"/>
      <c r="H249" s="254">
        <v>3.6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0" t="s">
        <v>167</v>
      </c>
      <c r="AU249" s="260" t="s">
        <v>83</v>
      </c>
      <c r="AV249" s="14" t="s">
        <v>83</v>
      </c>
      <c r="AW249" s="14" t="s">
        <v>30</v>
      </c>
      <c r="AX249" s="14" t="s">
        <v>73</v>
      </c>
      <c r="AY249" s="260" t="s">
        <v>124</v>
      </c>
    </row>
    <row r="250" spans="1:51" s="14" customFormat="1" ht="12">
      <c r="A250" s="14"/>
      <c r="B250" s="250"/>
      <c r="C250" s="251"/>
      <c r="D250" s="241" t="s">
        <v>167</v>
      </c>
      <c r="E250" s="252" t="s">
        <v>1</v>
      </c>
      <c r="F250" s="253" t="s">
        <v>502</v>
      </c>
      <c r="G250" s="251"/>
      <c r="H250" s="254">
        <v>107.555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167</v>
      </c>
      <c r="AU250" s="260" t="s">
        <v>83</v>
      </c>
      <c r="AV250" s="14" t="s">
        <v>83</v>
      </c>
      <c r="AW250" s="14" t="s">
        <v>30</v>
      </c>
      <c r="AX250" s="14" t="s">
        <v>73</v>
      </c>
      <c r="AY250" s="260" t="s">
        <v>124</v>
      </c>
    </row>
    <row r="251" spans="1:51" s="14" customFormat="1" ht="12">
      <c r="A251" s="14"/>
      <c r="B251" s="250"/>
      <c r="C251" s="251"/>
      <c r="D251" s="241" t="s">
        <v>167</v>
      </c>
      <c r="E251" s="252" t="s">
        <v>1</v>
      </c>
      <c r="F251" s="253" t="s">
        <v>503</v>
      </c>
      <c r="G251" s="251"/>
      <c r="H251" s="254">
        <v>-8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0" t="s">
        <v>167</v>
      </c>
      <c r="AU251" s="260" t="s">
        <v>83</v>
      </c>
      <c r="AV251" s="14" t="s">
        <v>83</v>
      </c>
      <c r="AW251" s="14" t="s">
        <v>30</v>
      </c>
      <c r="AX251" s="14" t="s">
        <v>73</v>
      </c>
      <c r="AY251" s="260" t="s">
        <v>124</v>
      </c>
    </row>
    <row r="252" spans="1:51" s="14" customFormat="1" ht="12">
      <c r="A252" s="14"/>
      <c r="B252" s="250"/>
      <c r="C252" s="251"/>
      <c r="D252" s="241" t="s">
        <v>167</v>
      </c>
      <c r="E252" s="252" t="s">
        <v>1</v>
      </c>
      <c r="F252" s="253" t="s">
        <v>504</v>
      </c>
      <c r="G252" s="251"/>
      <c r="H252" s="254">
        <v>2.58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0" t="s">
        <v>167</v>
      </c>
      <c r="AU252" s="260" t="s">
        <v>83</v>
      </c>
      <c r="AV252" s="14" t="s">
        <v>83</v>
      </c>
      <c r="AW252" s="14" t="s">
        <v>30</v>
      </c>
      <c r="AX252" s="14" t="s">
        <v>73</v>
      </c>
      <c r="AY252" s="260" t="s">
        <v>124</v>
      </c>
    </row>
    <row r="253" spans="1:51" s="14" customFormat="1" ht="12">
      <c r="A253" s="14"/>
      <c r="B253" s="250"/>
      <c r="C253" s="251"/>
      <c r="D253" s="241" t="s">
        <v>167</v>
      </c>
      <c r="E253" s="252" t="s">
        <v>1</v>
      </c>
      <c r="F253" s="253" t="s">
        <v>505</v>
      </c>
      <c r="G253" s="251"/>
      <c r="H253" s="254">
        <v>-24.28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0" t="s">
        <v>167</v>
      </c>
      <c r="AU253" s="260" t="s">
        <v>83</v>
      </c>
      <c r="AV253" s="14" t="s">
        <v>83</v>
      </c>
      <c r="AW253" s="14" t="s">
        <v>30</v>
      </c>
      <c r="AX253" s="14" t="s">
        <v>73</v>
      </c>
      <c r="AY253" s="260" t="s">
        <v>124</v>
      </c>
    </row>
    <row r="254" spans="1:51" s="14" customFormat="1" ht="12">
      <c r="A254" s="14"/>
      <c r="B254" s="250"/>
      <c r="C254" s="251"/>
      <c r="D254" s="241" t="s">
        <v>167</v>
      </c>
      <c r="E254" s="252" t="s">
        <v>1</v>
      </c>
      <c r="F254" s="253" t="s">
        <v>506</v>
      </c>
      <c r="G254" s="251"/>
      <c r="H254" s="254">
        <v>14.346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167</v>
      </c>
      <c r="AU254" s="260" t="s">
        <v>83</v>
      </c>
      <c r="AV254" s="14" t="s">
        <v>83</v>
      </c>
      <c r="AW254" s="14" t="s">
        <v>30</v>
      </c>
      <c r="AX254" s="14" t="s">
        <v>73</v>
      </c>
      <c r="AY254" s="260" t="s">
        <v>124</v>
      </c>
    </row>
    <row r="255" spans="1:51" s="14" customFormat="1" ht="12">
      <c r="A255" s="14"/>
      <c r="B255" s="250"/>
      <c r="C255" s="251"/>
      <c r="D255" s="241" t="s">
        <v>167</v>
      </c>
      <c r="E255" s="252" t="s">
        <v>1</v>
      </c>
      <c r="F255" s="253" t="s">
        <v>507</v>
      </c>
      <c r="G255" s="251"/>
      <c r="H255" s="254">
        <v>50.083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0" t="s">
        <v>167</v>
      </c>
      <c r="AU255" s="260" t="s">
        <v>83</v>
      </c>
      <c r="AV255" s="14" t="s">
        <v>83</v>
      </c>
      <c r="AW255" s="14" t="s">
        <v>30</v>
      </c>
      <c r="AX255" s="14" t="s">
        <v>73</v>
      </c>
      <c r="AY255" s="260" t="s">
        <v>124</v>
      </c>
    </row>
    <row r="256" spans="1:51" s="14" customFormat="1" ht="12">
      <c r="A256" s="14"/>
      <c r="B256" s="250"/>
      <c r="C256" s="251"/>
      <c r="D256" s="241" t="s">
        <v>167</v>
      </c>
      <c r="E256" s="252" t="s">
        <v>1</v>
      </c>
      <c r="F256" s="253" t="s">
        <v>486</v>
      </c>
      <c r="G256" s="251"/>
      <c r="H256" s="254">
        <v>-3.6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0" t="s">
        <v>167</v>
      </c>
      <c r="AU256" s="260" t="s">
        <v>83</v>
      </c>
      <c r="AV256" s="14" t="s">
        <v>83</v>
      </c>
      <c r="AW256" s="14" t="s">
        <v>30</v>
      </c>
      <c r="AX256" s="14" t="s">
        <v>73</v>
      </c>
      <c r="AY256" s="260" t="s">
        <v>124</v>
      </c>
    </row>
    <row r="257" spans="1:51" s="14" customFormat="1" ht="12">
      <c r="A257" s="14"/>
      <c r="B257" s="250"/>
      <c r="C257" s="251"/>
      <c r="D257" s="241" t="s">
        <v>167</v>
      </c>
      <c r="E257" s="252" t="s">
        <v>1</v>
      </c>
      <c r="F257" s="253" t="s">
        <v>508</v>
      </c>
      <c r="G257" s="251"/>
      <c r="H257" s="254">
        <v>34.855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0" t="s">
        <v>167</v>
      </c>
      <c r="AU257" s="260" t="s">
        <v>83</v>
      </c>
      <c r="AV257" s="14" t="s">
        <v>83</v>
      </c>
      <c r="AW257" s="14" t="s">
        <v>30</v>
      </c>
      <c r="AX257" s="14" t="s">
        <v>73</v>
      </c>
      <c r="AY257" s="260" t="s">
        <v>124</v>
      </c>
    </row>
    <row r="258" spans="1:51" s="14" customFormat="1" ht="12">
      <c r="A258" s="14"/>
      <c r="B258" s="250"/>
      <c r="C258" s="251"/>
      <c r="D258" s="241" t="s">
        <v>167</v>
      </c>
      <c r="E258" s="252" t="s">
        <v>1</v>
      </c>
      <c r="F258" s="253" t="s">
        <v>492</v>
      </c>
      <c r="G258" s="251"/>
      <c r="H258" s="254">
        <v>-1.8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167</v>
      </c>
      <c r="AU258" s="260" t="s">
        <v>83</v>
      </c>
      <c r="AV258" s="14" t="s">
        <v>83</v>
      </c>
      <c r="AW258" s="14" t="s">
        <v>30</v>
      </c>
      <c r="AX258" s="14" t="s">
        <v>73</v>
      </c>
      <c r="AY258" s="260" t="s">
        <v>124</v>
      </c>
    </row>
    <row r="259" spans="1:51" s="14" customFormat="1" ht="12">
      <c r="A259" s="14"/>
      <c r="B259" s="250"/>
      <c r="C259" s="251"/>
      <c r="D259" s="241" t="s">
        <v>167</v>
      </c>
      <c r="E259" s="252" t="s">
        <v>1</v>
      </c>
      <c r="F259" s="253" t="s">
        <v>509</v>
      </c>
      <c r="G259" s="251"/>
      <c r="H259" s="254">
        <v>-0.549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0" t="s">
        <v>167</v>
      </c>
      <c r="AU259" s="260" t="s">
        <v>83</v>
      </c>
      <c r="AV259" s="14" t="s">
        <v>83</v>
      </c>
      <c r="AW259" s="14" t="s">
        <v>30</v>
      </c>
      <c r="AX259" s="14" t="s">
        <v>73</v>
      </c>
      <c r="AY259" s="260" t="s">
        <v>124</v>
      </c>
    </row>
    <row r="260" spans="1:51" s="14" customFormat="1" ht="12">
      <c r="A260" s="14"/>
      <c r="B260" s="250"/>
      <c r="C260" s="251"/>
      <c r="D260" s="241" t="s">
        <v>167</v>
      </c>
      <c r="E260" s="252" t="s">
        <v>1</v>
      </c>
      <c r="F260" s="253" t="s">
        <v>510</v>
      </c>
      <c r="G260" s="251"/>
      <c r="H260" s="254">
        <v>1.812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167</v>
      </c>
      <c r="AU260" s="260" t="s">
        <v>83</v>
      </c>
      <c r="AV260" s="14" t="s">
        <v>83</v>
      </c>
      <c r="AW260" s="14" t="s">
        <v>30</v>
      </c>
      <c r="AX260" s="14" t="s">
        <v>73</v>
      </c>
      <c r="AY260" s="260" t="s">
        <v>124</v>
      </c>
    </row>
    <row r="261" spans="1:51" s="14" customFormat="1" ht="12">
      <c r="A261" s="14"/>
      <c r="B261" s="250"/>
      <c r="C261" s="251"/>
      <c r="D261" s="241" t="s">
        <v>167</v>
      </c>
      <c r="E261" s="252" t="s">
        <v>1</v>
      </c>
      <c r="F261" s="253" t="s">
        <v>511</v>
      </c>
      <c r="G261" s="251"/>
      <c r="H261" s="254">
        <v>45.035</v>
      </c>
      <c r="I261" s="255"/>
      <c r="J261" s="251"/>
      <c r="K261" s="251"/>
      <c r="L261" s="256"/>
      <c r="M261" s="257"/>
      <c r="N261" s="258"/>
      <c r="O261" s="258"/>
      <c r="P261" s="258"/>
      <c r="Q261" s="258"/>
      <c r="R261" s="258"/>
      <c r="S261" s="258"/>
      <c r="T261" s="25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0" t="s">
        <v>167</v>
      </c>
      <c r="AU261" s="260" t="s">
        <v>83</v>
      </c>
      <c r="AV261" s="14" t="s">
        <v>83</v>
      </c>
      <c r="AW261" s="14" t="s">
        <v>30</v>
      </c>
      <c r="AX261" s="14" t="s">
        <v>73</v>
      </c>
      <c r="AY261" s="260" t="s">
        <v>124</v>
      </c>
    </row>
    <row r="262" spans="1:51" s="14" customFormat="1" ht="12">
      <c r="A262" s="14"/>
      <c r="B262" s="250"/>
      <c r="C262" s="251"/>
      <c r="D262" s="241" t="s">
        <v>167</v>
      </c>
      <c r="E262" s="252" t="s">
        <v>1</v>
      </c>
      <c r="F262" s="253" t="s">
        <v>497</v>
      </c>
      <c r="G262" s="251"/>
      <c r="H262" s="254">
        <v>-2.74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0" t="s">
        <v>167</v>
      </c>
      <c r="AU262" s="260" t="s">
        <v>83</v>
      </c>
      <c r="AV262" s="14" t="s">
        <v>83</v>
      </c>
      <c r="AW262" s="14" t="s">
        <v>30</v>
      </c>
      <c r="AX262" s="14" t="s">
        <v>73</v>
      </c>
      <c r="AY262" s="260" t="s">
        <v>124</v>
      </c>
    </row>
    <row r="263" spans="1:51" s="14" customFormat="1" ht="12">
      <c r="A263" s="14"/>
      <c r="B263" s="250"/>
      <c r="C263" s="251"/>
      <c r="D263" s="241" t="s">
        <v>167</v>
      </c>
      <c r="E263" s="252" t="s">
        <v>1</v>
      </c>
      <c r="F263" s="253" t="s">
        <v>512</v>
      </c>
      <c r="G263" s="251"/>
      <c r="H263" s="254">
        <v>-0.152</v>
      </c>
      <c r="I263" s="255"/>
      <c r="J263" s="251"/>
      <c r="K263" s="251"/>
      <c r="L263" s="256"/>
      <c r="M263" s="257"/>
      <c r="N263" s="258"/>
      <c r="O263" s="258"/>
      <c r="P263" s="258"/>
      <c r="Q263" s="258"/>
      <c r="R263" s="258"/>
      <c r="S263" s="258"/>
      <c r="T263" s="25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0" t="s">
        <v>167</v>
      </c>
      <c r="AU263" s="260" t="s">
        <v>83</v>
      </c>
      <c r="AV263" s="14" t="s">
        <v>83</v>
      </c>
      <c r="AW263" s="14" t="s">
        <v>30</v>
      </c>
      <c r="AX263" s="14" t="s">
        <v>73</v>
      </c>
      <c r="AY263" s="260" t="s">
        <v>124</v>
      </c>
    </row>
    <row r="264" spans="1:51" s="14" customFormat="1" ht="12">
      <c r="A264" s="14"/>
      <c r="B264" s="250"/>
      <c r="C264" s="251"/>
      <c r="D264" s="241" t="s">
        <v>167</v>
      </c>
      <c r="E264" s="252" t="s">
        <v>1</v>
      </c>
      <c r="F264" s="253" t="s">
        <v>513</v>
      </c>
      <c r="G264" s="251"/>
      <c r="H264" s="254">
        <v>0.936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0" t="s">
        <v>167</v>
      </c>
      <c r="AU264" s="260" t="s">
        <v>83</v>
      </c>
      <c r="AV264" s="14" t="s">
        <v>83</v>
      </c>
      <c r="AW264" s="14" t="s">
        <v>30</v>
      </c>
      <c r="AX264" s="14" t="s">
        <v>73</v>
      </c>
      <c r="AY264" s="260" t="s">
        <v>124</v>
      </c>
    </row>
    <row r="265" spans="1:51" s="14" customFormat="1" ht="12">
      <c r="A265" s="14"/>
      <c r="B265" s="250"/>
      <c r="C265" s="251"/>
      <c r="D265" s="241" t="s">
        <v>167</v>
      </c>
      <c r="E265" s="252" t="s">
        <v>1</v>
      </c>
      <c r="F265" s="253" t="s">
        <v>514</v>
      </c>
      <c r="G265" s="251"/>
      <c r="H265" s="254">
        <v>47.489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0" t="s">
        <v>167</v>
      </c>
      <c r="AU265" s="260" t="s">
        <v>83</v>
      </c>
      <c r="AV265" s="14" t="s">
        <v>83</v>
      </c>
      <c r="AW265" s="14" t="s">
        <v>30</v>
      </c>
      <c r="AX265" s="14" t="s">
        <v>73</v>
      </c>
      <c r="AY265" s="260" t="s">
        <v>124</v>
      </c>
    </row>
    <row r="266" spans="1:51" s="14" customFormat="1" ht="12">
      <c r="A266" s="14"/>
      <c r="B266" s="250"/>
      <c r="C266" s="251"/>
      <c r="D266" s="241" t="s">
        <v>167</v>
      </c>
      <c r="E266" s="252" t="s">
        <v>1</v>
      </c>
      <c r="F266" s="253" t="s">
        <v>500</v>
      </c>
      <c r="G266" s="251"/>
      <c r="H266" s="254">
        <v>-4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0" t="s">
        <v>167</v>
      </c>
      <c r="AU266" s="260" t="s">
        <v>83</v>
      </c>
      <c r="AV266" s="14" t="s">
        <v>83</v>
      </c>
      <c r="AW266" s="14" t="s">
        <v>30</v>
      </c>
      <c r="AX266" s="14" t="s">
        <v>73</v>
      </c>
      <c r="AY266" s="260" t="s">
        <v>124</v>
      </c>
    </row>
    <row r="267" spans="1:51" s="14" customFormat="1" ht="12">
      <c r="A267" s="14"/>
      <c r="B267" s="250"/>
      <c r="C267" s="251"/>
      <c r="D267" s="241" t="s">
        <v>167</v>
      </c>
      <c r="E267" s="252" t="s">
        <v>1</v>
      </c>
      <c r="F267" s="253" t="s">
        <v>515</v>
      </c>
      <c r="G267" s="251"/>
      <c r="H267" s="254">
        <v>-7.12</v>
      </c>
      <c r="I267" s="255"/>
      <c r="J267" s="251"/>
      <c r="K267" s="251"/>
      <c r="L267" s="256"/>
      <c r="M267" s="257"/>
      <c r="N267" s="258"/>
      <c r="O267" s="258"/>
      <c r="P267" s="258"/>
      <c r="Q267" s="258"/>
      <c r="R267" s="258"/>
      <c r="S267" s="258"/>
      <c r="T267" s="25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0" t="s">
        <v>167</v>
      </c>
      <c r="AU267" s="260" t="s">
        <v>83</v>
      </c>
      <c r="AV267" s="14" t="s">
        <v>83</v>
      </c>
      <c r="AW267" s="14" t="s">
        <v>30</v>
      </c>
      <c r="AX267" s="14" t="s">
        <v>73</v>
      </c>
      <c r="AY267" s="260" t="s">
        <v>124</v>
      </c>
    </row>
    <row r="268" spans="1:51" s="15" customFormat="1" ht="12">
      <c r="A268" s="15"/>
      <c r="B268" s="261"/>
      <c r="C268" s="262"/>
      <c r="D268" s="241" t="s">
        <v>167</v>
      </c>
      <c r="E268" s="263" t="s">
        <v>1</v>
      </c>
      <c r="F268" s="264" t="s">
        <v>172</v>
      </c>
      <c r="G268" s="262"/>
      <c r="H268" s="265">
        <v>511.48699999999997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1" t="s">
        <v>167</v>
      </c>
      <c r="AU268" s="271" t="s">
        <v>83</v>
      </c>
      <c r="AV268" s="15" t="s">
        <v>131</v>
      </c>
      <c r="AW268" s="15" t="s">
        <v>30</v>
      </c>
      <c r="AX268" s="15" t="s">
        <v>81</v>
      </c>
      <c r="AY268" s="271" t="s">
        <v>124</v>
      </c>
    </row>
    <row r="269" spans="1:65" s="2" customFormat="1" ht="37.8" customHeight="1">
      <c r="A269" s="39"/>
      <c r="B269" s="40"/>
      <c r="C269" s="220" t="s">
        <v>306</v>
      </c>
      <c r="D269" s="220" t="s">
        <v>127</v>
      </c>
      <c r="E269" s="221" t="s">
        <v>297</v>
      </c>
      <c r="F269" s="222" t="s">
        <v>298</v>
      </c>
      <c r="G269" s="223" t="s">
        <v>166</v>
      </c>
      <c r="H269" s="224">
        <v>43.463</v>
      </c>
      <c r="I269" s="225"/>
      <c r="J269" s="226">
        <f>ROUND(I269*H269,2)</f>
        <v>0</v>
      </c>
      <c r="K269" s="227"/>
      <c r="L269" s="45"/>
      <c r="M269" s="228" t="s">
        <v>1</v>
      </c>
      <c r="N269" s="229" t="s">
        <v>38</v>
      </c>
      <c r="O269" s="92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2" t="s">
        <v>131</v>
      </c>
      <c r="AT269" s="232" t="s">
        <v>127</v>
      </c>
      <c r="AU269" s="232" t="s">
        <v>83</v>
      </c>
      <c r="AY269" s="18" t="s">
        <v>124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8" t="s">
        <v>81</v>
      </c>
      <c r="BK269" s="233">
        <f>ROUND(I269*H269,2)</f>
        <v>0</v>
      </c>
      <c r="BL269" s="18" t="s">
        <v>131</v>
      </c>
      <c r="BM269" s="232" t="s">
        <v>309</v>
      </c>
    </row>
    <row r="270" spans="1:51" s="13" customFormat="1" ht="12">
      <c r="A270" s="13"/>
      <c r="B270" s="239"/>
      <c r="C270" s="240"/>
      <c r="D270" s="241" t="s">
        <v>167</v>
      </c>
      <c r="E270" s="242" t="s">
        <v>1</v>
      </c>
      <c r="F270" s="243" t="s">
        <v>345</v>
      </c>
      <c r="G270" s="240"/>
      <c r="H270" s="242" t="s">
        <v>1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167</v>
      </c>
      <c r="AU270" s="249" t="s">
        <v>83</v>
      </c>
      <c r="AV270" s="13" t="s">
        <v>81</v>
      </c>
      <c r="AW270" s="13" t="s">
        <v>30</v>
      </c>
      <c r="AX270" s="13" t="s">
        <v>73</v>
      </c>
      <c r="AY270" s="249" t="s">
        <v>124</v>
      </c>
    </row>
    <row r="271" spans="1:51" s="14" customFormat="1" ht="12">
      <c r="A271" s="14"/>
      <c r="B271" s="250"/>
      <c r="C271" s="251"/>
      <c r="D271" s="241" t="s">
        <v>167</v>
      </c>
      <c r="E271" s="252" t="s">
        <v>1</v>
      </c>
      <c r="F271" s="253" t="s">
        <v>516</v>
      </c>
      <c r="G271" s="251"/>
      <c r="H271" s="254">
        <v>21.546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167</v>
      </c>
      <c r="AU271" s="260" t="s">
        <v>83</v>
      </c>
      <c r="AV271" s="14" t="s">
        <v>83</v>
      </c>
      <c r="AW271" s="14" t="s">
        <v>30</v>
      </c>
      <c r="AX271" s="14" t="s">
        <v>73</v>
      </c>
      <c r="AY271" s="260" t="s">
        <v>124</v>
      </c>
    </row>
    <row r="272" spans="1:51" s="14" customFormat="1" ht="12">
      <c r="A272" s="14"/>
      <c r="B272" s="250"/>
      <c r="C272" s="251"/>
      <c r="D272" s="241" t="s">
        <v>167</v>
      </c>
      <c r="E272" s="252" t="s">
        <v>1</v>
      </c>
      <c r="F272" s="253" t="s">
        <v>517</v>
      </c>
      <c r="G272" s="251"/>
      <c r="H272" s="254">
        <v>21.917</v>
      </c>
      <c r="I272" s="255"/>
      <c r="J272" s="251"/>
      <c r="K272" s="251"/>
      <c r="L272" s="256"/>
      <c r="M272" s="257"/>
      <c r="N272" s="258"/>
      <c r="O272" s="258"/>
      <c r="P272" s="258"/>
      <c r="Q272" s="258"/>
      <c r="R272" s="258"/>
      <c r="S272" s="258"/>
      <c r="T272" s="25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0" t="s">
        <v>167</v>
      </c>
      <c r="AU272" s="260" t="s">
        <v>83</v>
      </c>
      <c r="AV272" s="14" t="s">
        <v>83</v>
      </c>
      <c r="AW272" s="14" t="s">
        <v>30</v>
      </c>
      <c r="AX272" s="14" t="s">
        <v>73</v>
      </c>
      <c r="AY272" s="260" t="s">
        <v>124</v>
      </c>
    </row>
    <row r="273" spans="1:51" s="15" customFormat="1" ht="12">
      <c r="A273" s="15"/>
      <c r="B273" s="261"/>
      <c r="C273" s="262"/>
      <c r="D273" s="241" t="s">
        <v>167</v>
      </c>
      <c r="E273" s="263" t="s">
        <v>1</v>
      </c>
      <c r="F273" s="264" t="s">
        <v>172</v>
      </c>
      <c r="G273" s="262"/>
      <c r="H273" s="265">
        <v>43.463</v>
      </c>
      <c r="I273" s="266"/>
      <c r="J273" s="262"/>
      <c r="K273" s="262"/>
      <c r="L273" s="267"/>
      <c r="M273" s="268"/>
      <c r="N273" s="269"/>
      <c r="O273" s="269"/>
      <c r="P273" s="269"/>
      <c r="Q273" s="269"/>
      <c r="R273" s="269"/>
      <c r="S273" s="269"/>
      <c r="T273" s="270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1" t="s">
        <v>167</v>
      </c>
      <c r="AU273" s="271" t="s">
        <v>83</v>
      </c>
      <c r="AV273" s="15" t="s">
        <v>131</v>
      </c>
      <c r="AW273" s="15" t="s">
        <v>30</v>
      </c>
      <c r="AX273" s="15" t="s">
        <v>81</v>
      </c>
      <c r="AY273" s="271" t="s">
        <v>124</v>
      </c>
    </row>
    <row r="274" spans="1:65" s="2" customFormat="1" ht="55.5" customHeight="1">
      <c r="A274" s="39"/>
      <c r="B274" s="40"/>
      <c r="C274" s="220" t="s">
        <v>223</v>
      </c>
      <c r="D274" s="220" t="s">
        <v>127</v>
      </c>
      <c r="E274" s="221" t="s">
        <v>518</v>
      </c>
      <c r="F274" s="222" t="s">
        <v>519</v>
      </c>
      <c r="G274" s="223" t="s">
        <v>166</v>
      </c>
      <c r="H274" s="224">
        <v>35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38</v>
      </c>
      <c r="O274" s="92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131</v>
      </c>
      <c r="AT274" s="232" t="s">
        <v>127</v>
      </c>
      <c r="AU274" s="232" t="s">
        <v>83</v>
      </c>
      <c r="AY274" s="18" t="s">
        <v>124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81</v>
      </c>
      <c r="BK274" s="233">
        <f>ROUND(I274*H274,2)</f>
        <v>0</v>
      </c>
      <c r="BL274" s="18" t="s">
        <v>131</v>
      </c>
      <c r="BM274" s="232" t="s">
        <v>520</v>
      </c>
    </row>
    <row r="275" spans="1:51" s="13" customFormat="1" ht="12">
      <c r="A275" s="13"/>
      <c r="B275" s="239"/>
      <c r="C275" s="240"/>
      <c r="D275" s="241" t="s">
        <v>167</v>
      </c>
      <c r="E275" s="242" t="s">
        <v>1</v>
      </c>
      <c r="F275" s="243" t="s">
        <v>168</v>
      </c>
      <c r="G275" s="240"/>
      <c r="H275" s="242" t="s">
        <v>1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167</v>
      </c>
      <c r="AU275" s="249" t="s">
        <v>83</v>
      </c>
      <c r="AV275" s="13" t="s">
        <v>81</v>
      </c>
      <c r="AW275" s="13" t="s">
        <v>30</v>
      </c>
      <c r="AX275" s="13" t="s">
        <v>73</v>
      </c>
      <c r="AY275" s="249" t="s">
        <v>124</v>
      </c>
    </row>
    <row r="276" spans="1:51" s="14" customFormat="1" ht="12">
      <c r="A276" s="14"/>
      <c r="B276" s="250"/>
      <c r="C276" s="251"/>
      <c r="D276" s="241" t="s">
        <v>167</v>
      </c>
      <c r="E276" s="252" t="s">
        <v>1</v>
      </c>
      <c r="F276" s="253" t="s">
        <v>362</v>
      </c>
      <c r="G276" s="251"/>
      <c r="H276" s="254">
        <v>35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167</v>
      </c>
      <c r="AU276" s="260" t="s">
        <v>83</v>
      </c>
      <c r="AV276" s="14" t="s">
        <v>83</v>
      </c>
      <c r="AW276" s="14" t="s">
        <v>30</v>
      </c>
      <c r="AX276" s="14" t="s">
        <v>73</v>
      </c>
      <c r="AY276" s="260" t="s">
        <v>124</v>
      </c>
    </row>
    <row r="277" spans="1:51" s="15" customFormat="1" ht="12">
      <c r="A277" s="15"/>
      <c r="B277" s="261"/>
      <c r="C277" s="262"/>
      <c r="D277" s="241" t="s">
        <v>167</v>
      </c>
      <c r="E277" s="263" t="s">
        <v>1</v>
      </c>
      <c r="F277" s="264" t="s">
        <v>172</v>
      </c>
      <c r="G277" s="262"/>
      <c r="H277" s="265">
        <v>35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71" t="s">
        <v>167</v>
      </c>
      <c r="AU277" s="271" t="s">
        <v>83</v>
      </c>
      <c r="AV277" s="15" t="s">
        <v>131</v>
      </c>
      <c r="AW277" s="15" t="s">
        <v>30</v>
      </c>
      <c r="AX277" s="15" t="s">
        <v>81</v>
      </c>
      <c r="AY277" s="271" t="s">
        <v>124</v>
      </c>
    </row>
    <row r="278" spans="1:65" s="2" customFormat="1" ht="24.15" customHeight="1">
      <c r="A278" s="39"/>
      <c r="B278" s="40"/>
      <c r="C278" s="220" t="s">
        <v>312</v>
      </c>
      <c r="D278" s="220" t="s">
        <v>127</v>
      </c>
      <c r="E278" s="221" t="s">
        <v>302</v>
      </c>
      <c r="F278" s="222" t="s">
        <v>303</v>
      </c>
      <c r="G278" s="223" t="s">
        <v>166</v>
      </c>
      <c r="H278" s="224">
        <v>554.95</v>
      </c>
      <c r="I278" s="225"/>
      <c r="J278" s="226">
        <f>ROUND(I278*H278,2)</f>
        <v>0</v>
      </c>
      <c r="K278" s="227"/>
      <c r="L278" s="45"/>
      <c r="M278" s="228" t="s">
        <v>1</v>
      </c>
      <c r="N278" s="229" t="s">
        <v>38</v>
      </c>
      <c r="O278" s="92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131</v>
      </c>
      <c r="AT278" s="232" t="s">
        <v>127</v>
      </c>
      <c r="AU278" s="232" t="s">
        <v>83</v>
      </c>
      <c r="AY278" s="18" t="s">
        <v>124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81</v>
      </c>
      <c r="BK278" s="233">
        <f>ROUND(I278*H278,2)</f>
        <v>0</v>
      </c>
      <c r="BL278" s="18" t="s">
        <v>131</v>
      </c>
      <c r="BM278" s="232" t="s">
        <v>315</v>
      </c>
    </row>
    <row r="279" spans="1:51" s="14" customFormat="1" ht="12">
      <c r="A279" s="14"/>
      <c r="B279" s="250"/>
      <c r="C279" s="251"/>
      <c r="D279" s="241" t="s">
        <v>167</v>
      </c>
      <c r="E279" s="252" t="s">
        <v>1</v>
      </c>
      <c r="F279" s="253" t="s">
        <v>521</v>
      </c>
      <c r="G279" s="251"/>
      <c r="H279" s="254">
        <v>554.95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0" t="s">
        <v>167</v>
      </c>
      <c r="AU279" s="260" t="s">
        <v>83</v>
      </c>
      <c r="AV279" s="14" t="s">
        <v>83</v>
      </c>
      <c r="AW279" s="14" t="s">
        <v>30</v>
      </c>
      <c r="AX279" s="14" t="s">
        <v>73</v>
      </c>
      <c r="AY279" s="260" t="s">
        <v>124</v>
      </c>
    </row>
    <row r="280" spans="1:51" s="15" customFormat="1" ht="12">
      <c r="A280" s="15"/>
      <c r="B280" s="261"/>
      <c r="C280" s="262"/>
      <c r="D280" s="241" t="s">
        <v>167</v>
      </c>
      <c r="E280" s="263" t="s">
        <v>1</v>
      </c>
      <c r="F280" s="264" t="s">
        <v>172</v>
      </c>
      <c r="G280" s="262"/>
      <c r="H280" s="265">
        <v>554.95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1" t="s">
        <v>167</v>
      </c>
      <c r="AU280" s="271" t="s">
        <v>83</v>
      </c>
      <c r="AV280" s="15" t="s">
        <v>131</v>
      </c>
      <c r="AW280" s="15" t="s">
        <v>30</v>
      </c>
      <c r="AX280" s="15" t="s">
        <v>81</v>
      </c>
      <c r="AY280" s="271" t="s">
        <v>124</v>
      </c>
    </row>
    <row r="281" spans="1:65" s="2" customFormat="1" ht="21.75" customHeight="1">
      <c r="A281" s="39"/>
      <c r="B281" s="40"/>
      <c r="C281" s="220" t="s">
        <v>227</v>
      </c>
      <c r="D281" s="220" t="s">
        <v>127</v>
      </c>
      <c r="E281" s="221" t="s">
        <v>307</v>
      </c>
      <c r="F281" s="222" t="s">
        <v>308</v>
      </c>
      <c r="G281" s="223" t="s">
        <v>166</v>
      </c>
      <c r="H281" s="224">
        <v>165.23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38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131</v>
      </c>
      <c r="AT281" s="232" t="s">
        <v>127</v>
      </c>
      <c r="AU281" s="232" t="s">
        <v>83</v>
      </c>
      <c r="AY281" s="18" t="s">
        <v>124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81</v>
      </c>
      <c r="BK281" s="233">
        <f>ROUND(I281*H281,2)</f>
        <v>0</v>
      </c>
      <c r="BL281" s="18" t="s">
        <v>131</v>
      </c>
      <c r="BM281" s="232" t="s">
        <v>318</v>
      </c>
    </row>
    <row r="282" spans="1:51" s="14" customFormat="1" ht="12">
      <c r="A282" s="14"/>
      <c r="B282" s="250"/>
      <c r="C282" s="251"/>
      <c r="D282" s="241" t="s">
        <v>167</v>
      </c>
      <c r="E282" s="252" t="s">
        <v>1</v>
      </c>
      <c r="F282" s="253" t="s">
        <v>522</v>
      </c>
      <c r="G282" s="251"/>
      <c r="H282" s="254">
        <v>165.23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0" t="s">
        <v>167</v>
      </c>
      <c r="AU282" s="260" t="s">
        <v>83</v>
      </c>
      <c r="AV282" s="14" t="s">
        <v>83</v>
      </c>
      <c r="AW282" s="14" t="s">
        <v>30</v>
      </c>
      <c r="AX282" s="14" t="s">
        <v>73</v>
      </c>
      <c r="AY282" s="260" t="s">
        <v>124</v>
      </c>
    </row>
    <row r="283" spans="1:51" s="15" customFormat="1" ht="12">
      <c r="A283" s="15"/>
      <c r="B283" s="261"/>
      <c r="C283" s="262"/>
      <c r="D283" s="241" t="s">
        <v>167</v>
      </c>
      <c r="E283" s="263" t="s">
        <v>1</v>
      </c>
      <c r="F283" s="264" t="s">
        <v>172</v>
      </c>
      <c r="G283" s="262"/>
      <c r="H283" s="265">
        <v>165.23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1" t="s">
        <v>167</v>
      </c>
      <c r="AU283" s="271" t="s">
        <v>83</v>
      </c>
      <c r="AV283" s="15" t="s">
        <v>131</v>
      </c>
      <c r="AW283" s="15" t="s">
        <v>30</v>
      </c>
      <c r="AX283" s="15" t="s">
        <v>81</v>
      </c>
      <c r="AY283" s="271" t="s">
        <v>124</v>
      </c>
    </row>
    <row r="284" spans="1:63" s="12" customFormat="1" ht="22.8" customHeight="1">
      <c r="A284" s="12"/>
      <c r="B284" s="204"/>
      <c r="C284" s="205"/>
      <c r="D284" s="206" t="s">
        <v>72</v>
      </c>
      <c r="E284" s="218" t="s">
        <v>310</v>
      </c>
      <c r="F284" s="218" t="s">
        <v>311</v>
      </c>
      <c r="G284" s="205"/>
      <c r="H284" s="205"/>
      <c r="I284" s="208"/>
      <c r="J284" s="219">
        <f>BK284</f>
        <v>0</v>
      </c>
      <c r="K284" s="205"/>
      <c r="L284" s="210"/>
      <c r="M284" s="211"/>
      <c r="N284" s="212"/>
      <c r="O284" s="212"/>
      <c r="P284" s="213">
        <f>SUM(P285:P291)</f>
        <v>0</v>
      </c>
      <c r="Q284" s="212"/>
      <c r="R284" s="213">
        <f>SUM(R285:R291)</f>
        <v>0</v>
      </c>
      <c r="S284" s="212"/>
      <c r="T284" s="214">
        <f>SUM(T285:T291)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5" t="s">
        <v>81</v>
      </c>
      <c r="AT284" s="216" t="s">
        <v>72</v>
      </c>
      <c r="AU284" s="216" t="s">
        <v>81</v>
      </c>
      <c r="AY284" s="215" t="s">
        <v>124</v>
      </c>
      <c r="BK284" s="217">
        <f>SUM(BK285:BK291)</f>
        <v>0</v>
      </c>
    </row>
    <row r="285" spans="1:65" s="2" customFormat="1" ht="37.8" customHeight="1">
      <c r="A285" s="39"/>
      <c r="B285" s="40"/>
      <c r="C285" s="220" t="s">
        <v>230</v>
      </c>
      <c r="D285" s="220" t="s">
        <v>127</v>
      </c>
      <c r="E285" s="221" t="s">
        <v>313</v>
      </c>
      <c r="F285" s="222" t="s">
        <v>314</v>
      </c>
      <c r="G285" s="223" t="s">
        <v>199</v>
      </c>
      <c r="H285" s="224">
        <v>33.963</v>
      </c>
      <c r="I285" s="225"/>
      <c r="J285" s="226">
        <f>ROUND(I285*H285,2)</f>
        <v>0</v>
      </c>
      <c r="K285" s="227"/>
      <c r="L285" s="45"/>
      <c r="M285" s="228" t="s">
        <v>1</v>
      </c>
      <c r="N285" s="229" t="s">
        <v>38</v>
      </c>
      <c r="O285" s="92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2" t="s">
        <v>131</v>
      </c>
      <c r="AT285" s="232" t="s">
        <v>127</v>
      </c>
      <c r="AU285" s="232" t="s">
        <v>83</v>
      </c>
      <c r="AY285" s="18" t="s">
        <v>124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8" t="s">
        <v>81</v>
      </c>
      <c r="BK285" s="233">
        <f>ROUND(I285*H285,2)</f>
        <v>0</v>
      </c>
      <c r="BL285" s="18" t="s">
        <v>131</v>
      </c>
      <c r="BM285" s="232" t="s">
        <v>326</v>
      </c>
    </row>
    <row r="286" spans="1:65" s="2" customFormat="1" ht="33" customHeight="1">
      <c r="A286" s="39"/>
      <c r="B286" s="40"/>
      <c r="C286" s="220" t="s">
        <v>327</v>
      </c>
      <c r="D286" s="220" t="s">
        <v>127</v>
      </c>
      <c r="E286" s="221" t="s">
        <v>316</v>
      </c>
      <c r="F286" s="222" t="s">
        <v>317</v>
      </c>
      <c r="G286" s="223" t="s">
        <v>199</v>
      </c>
      <c r="H286" s="224">
        <v>33.963</v>
      </c>
      <c r="I286" s="225"/>
      <c r="J286" s="226">
        <f>ROUND(I286*H286,2)</f>
        <v>0</v>
      </c>
      <c r="K286" s="227"/>
      <c r="L286" s="45"/>
      <c r="M286" s="228" t="s">
        <v>1</v>
      </c>
      <c r="N286" s="229" t="s">
        <v>38</v>
      </c>
      <c r="O286" s="92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2" t="s">
        <v>131</v>
      </c>
      <c r="AT286" s="232" t="s">
        <v>127</v>
      </c>
      <c r="AU286" s="232" t="s">
        <v>83</v>
      </c>
      <c r="AY286" s="18" t="s">
        <v>124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8" t="s">
        <v>81</v>
      </c>
      <c r="BK286" s="233">
        <f>ROUND(I286*H286,2)</f>
        <v>0</v>
      </c>
      <c r="BL286" s="18" t="s">
        <v>131</v>
      </c>
      <c r="BM286" s="232" t="s">
        <v>330</v>
      </c>
    </row>
    <row r="287" spans="1:65" s="2" customFormat="1" ht="44.25" customHeight="1">
      <c r="A287" s="39"/>
      <c r="B287" s="40"/>
      <c r="C287" s="220" t="s">
        <v>235</v>
      </c>
      <c r="D287" s="220" t="s">
        <v>127</v>
      </c>
      <c r="E287" s="221" t="s">
        <v>320</v>
      </c>
      <c r="F287" s="222" t="s">
        <v>321</v>
      </c>
      <c r="G287" s="223" t="s">
        <v>199</v>
      </c>
      <c r="H287" s="224">
        <v>339.63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38</v>
      </c>
      <c r="O287" s="92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131</v>
      </c>
      <c r="AT287" s="232" t="s">
        <v>127</v>
      </c>
      <c r="AU287" s="232" t="s">
        <v>83</v>
      </c>
      <c r="AY287" s="18" t="s">
        <v>124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81</v>
      </c>
      <c r="BK287" s="233">
        <f>ROUND(I287*H287,2)</f>
        <v>0</v>
      </c>
      <c r="BL287" s="18" t="s">
        <v>131</v>
      </c>
      <c r="BM287" s="232" t="s">
        <v>335</v>
      </c>
    </row>
    <row r="288" spans="1:51" s="14" customFormat="1" ht="12">
      <c r="A288" s="14"/>
      <c r="B288" s="250"/>
      <c r="C288" s="251"/>
      <c r="D288" s="241" t="s">
        <v>167</v>
      </c>
      <c r="E288" s="252" t="s">
        <v>1</v>
      </c>
      <c r="F288" s="253" t="s">
        <v>523</v>
      </c>
      <c r="G288" s="251"/>
      <c r="H288" s="254">
        <v>339.63</v>
      </c>
      <c r="I288" s="255"/>
      <c r="J288" s="251"/>
      <c r="K288" s="251"/>
      <c r="L288" s="256"/>
      <c r="M288" s="257"/>
      <c r="N288" s="258"/>
      <c r="O288" s="258"/>
      <c r="P288" s="258"/>
      <c r="Q288" s="258"/>
      <c r="R288" s="258"/>
      <c r="S288" s="258"/>
      <c r="T288" s="25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0" t="s">
        <v>167</v>
      </c>
      <c r="AU288" s="260" t="s">
        <v>83</v>
      </c>
      <c r="AV288" s="14" t="s">
        <v>83</v>
      </c>
      <c r="AW288" s="14" t="s">
        <v>30</v>
      </c>
      <c r="AX288" s="14" t="s">
        <v>73</v>
      </c>
      <c r="AY288" s="260" t="s">
        <v>124</v>
      </c>
    </row>
    <row r="289" spans="1:51" s="15" customFormat="1" ht="12">
      <c r="A289" s="15"/>
      <c r="B289" s="261"/>
      <c r="C289" s="262"/>
      <c r="D289" s="241" t="s">
        <v>167</v>
      </c>
      <c r="E289" s="263" t="s">
        <v>1</v>
      </c>
      <c r="F289" s="264" t="s">
        <v>172</v>
      </c>
      <c r="G289" s="262"/>
      <c r="H289" s="265">
        <v>339.63</v>
      </c>
      <c r="I289" s="266"/>
      <c r="J289" s="262"/>
      <c r="K289" s="262"/>
      <c r="L289" s="267"/>
      <c r="M289" s="268"/>
      <c r="N289" s="269"/>
      <c r="O289" s="269"/>
      <c r="P289" s="269"/>
      <c r="Q289" s="269"/>
      <c r="R289" s="269"/>
      <c r="S289" s="269"/>
      <c r="T289" s="27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1" t="s">
        <v>167</v>
      </c>
      <c r="AU289" s="271" t="s">
        <v>83</v>
      </c>
      <c r="AV289" s="15" t="s">
        <v>131</v>
      </c>
      <c r="AW289" s="15" t="s">
        <v>30</v>
      </c>
      <c r="AX289" s="15" t="s">
        <v>81</v>
      </c>
      <c r="AY289" s="271" t="s">
        <v>124</v>
      </c>
    </row>
    <row r="290" spans="1:65" s="2" customFormat="1" ht="44.25" customHeight="1">
      <c r="A290" s="39"/>
      <c r="B290" s="40"/>
      <c r="C290" s="220" t="s">
        <v>340</v>
      </c>
      <c r="D290" s="220" t="s">
        <v>127</v>
      </c>
      <c r="E290" s="221" t="s">
        <v>324</v>
      </c>
      <c r="F290" s="222" t="s">
        <v>325</v>
      </c>
      <c r="G290" s="223" t="s">
        <v>199</v>
      </c>
      <c r="H290" s="224">
        <v>33.963</v>
      </c>
      <c r="I290" s="225"/>
      <c r="J290" s="226">
        <f>ROUND(I290*H290,2)</f>
        <v>0</v>
      </c>
      <c r="K290" s="227"/>
      <c r="L290" s="45"/>
      <c r="M290" s="228" t="s">
        <v>1</v>
      </c>
      <c r="N290" s="229" t="s">
        <v>38</v>
      </c>
      <c r="O290" s="92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2" t="s">
        <v>131</v>
      </c>
      <c r="AT290" s="232" t="s">
        <v>127</v>
      </c>
      <c r="AU290" s="232" t="s">
        <v>83</v>
      </c>
      <c r="AY290" s="18" t="s">
        <v>124</v>
      </c>
      <c r="BE290" s="233">
        <f>IF(N290="základní",J290,0)</f>
        <v>0</v>
      </c>
      <c r="BF290" s="233">
        <f>IF(N290="snížená",J290,0)</f>
        <v>0</v>
      </c>
      <c r="BG290" s="233">
        <f>IF(N290="zákl. přenesená",J290,0)</f>
        <v>0</v>
      </c>
      <c r="BH290" s="233">
        <f>IF(N290="sníž. přenesená",J290,0)</f>
        <v>0</v>
      </c>
      <c r="BI290" s="233">
        <f>IF(N290="nulová",J290,0)</f>
        <v>0</v>
      </c>
      <c r="BJ290" s="18" t="s">
        <v>81</v>
      </c>
      <c r="BK290" s="233">
        <f>ROUND(I290*H290,2)</f>
        <v>0</v>
      </c>
      <c r="BL290" s="18" t="s">
        <v>131</v>
      </c>
      <c r="BM290" s="232" t="s">
        <v>343</v>
      </c>
    </row>
    <row r="291" spans="1:65" s="2" customFormat="1" ht="24.15" customHeight="1">
      <c r="A291" s="39"/>
      <c r="B291" s="40"/>
      <c r="C291" s="220" t="s">
        <v>240</v>
      </c>
      <c r="D291" s="220" t="s">
        <v>127</v>
      </c>
      <c r="E291" s="221" t="s">
        <v>328</v>
      </c>
      <c r="F291" s="222" t="s">
        <v>329</v>
      </c>
      <c r="G291" s="223" t="s">
        <v>199</v>
      </c>
      <c r="H291" s="224">
        <v>33.963</v>
      </c>
      <c r="I291" s="225"/>
      <c r="J291" s="226">
        <f>ROUND(I291*H291,2)</f>
        <v>0</v>
      </c>
      <c r="K291" s="227"/>
      <c r="L291" s="45"/>
      <c r="M291" s="228" t="s">
        <v>1</v>
      </c>
      <c r="N291" s="229" t="s">
        <v>38</v>
      </c>
      <c r="O291" s="92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131</v>
      </c>
      <c r="AT291" s="232" t="s">
        <v>127</v>
      </c>
      <c r="AU291" s="232" t="s">
        <v>83</v>
      </c>
      <c r="AY291" s="18" t="s">
        <v>124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81</v>
      </c>
      <c r="BK291" s="233">
        <f>ROUND(I291*H291,2)</f>
        <v>0</v>
      </c>
      <c r="BL291" s="18" t="s">
        <v>131</v>
      </c>
      <c r="BM291" s="232" t="s">
        <v>348</v>
      </c>
    </row>
    <row r="292" spans="1:63" s="12" customFormat="1" ht="22.8" customHeight="1">
      <c r="A292" s="12"/>
      <c r="B292" s="204"/>
      <c r="C292" s="205"/>
      <c r="D292" s="206" t="s">
        <v>72</v>
      </c>
      <c r="E292" s="218" t="s">
        <v>331</v>
      </c>
      <c r="F292" s="218" t="s">
        <v>332</v>
      </c>
      <c r="G292" s="205"/>
      <c r="H292" s="205"/>
      <c r="I292" s="208"/>
      <c r="J292" s="219">
        <f>BK292</f>
        <v>0</v>
      </c>
      <c r="K292" s="205"/>
      <c r="L292" s="210"/>
      <c r="M292" s="211"/>
      <c r="N292" s="212"/>
      <c r="O292" s="212"/>
      <c r="P292" s="213">
        <f>P293</f>
        <v>0</v>
      </c>
      <c r="Q292" s="212"/>
      <c r="R292" s="213">
        <f>R293</f>
        <v>0</v>
      </c>
      <c r="S292" s="212"/>
      <c r="T292" s="214">
        <f>T293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5" t="s">
        <v>81</v>
      </c>
      <c r="AT292" s="216" t="s">
        <v>72</v>
      </c>
      <c r="AU292" s="216" t="s">
        <v>81</v>
      </c>
      <c r="AY292" s="215" t="s">
        <v>124</v>
      </c>
      <c r="BK292" s="217">
        <f>BK293</f>
        <v>0</v>
      </c>
    </row>
    <row r="293" spans="1:65" s="2" customFormat="1" ht="55.5" customHeight="1">
      <c r="A293" s="39"/>
      <c r="B293" s="40"/>
      <c r="C293" s="220" t="s">
        <v>352</v>
      </c>
      <c r="D293" s="220" t="s">
        <v>127</v>
      </c>
      <c r="E293" s="221" t="s">
        <v>333</v>
      </c>
      <c r="F293" s="222" t="s">
        <v>334</v>
      </c>
      <c r="G293" s="223" t="s">
        <v>199</v>
      </c>
      <c r="H293" s="224">
        <v>62.4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38</v>
      </c>
      <c r="O293" s="92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131</v>
      </c>
      <c r="AT293" s="232" t="s">
        <v>127</v>
      </c>
      <c r="AU293" s="232" t="s">
        <v>83</v>
      </c>
      <c r="AY293" s="18" t="s">
        <v>124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81</v>
      </c>
      <c r="BK293" s="233">
        <f>ROUND(I293*H293,2)</f>
        <v>0</v>
      </c>
      <c r="BL293" s="18" t="s">
        <v>131</v>
      </c>
      <c r="BM293" s="232" t="s">
        <v>355</v>
      </c>
    </row>
    <row r="294" spans="1:63" s="12" customFormat="1" ht="25.9" customHeight="1">
      <c r="A294" s="12"/>
      <c r="B294" s="204"/>
      <c r="C294" s="205"/>
      <c r="D294" s="206" t="s">
        <v>72</v>
      </c>
      <c r="E294" s="207" t="s">
        <v>336</v>
      </c>
      <c r="F294" s="207" t="s">
        <v>337</v>
      </c>
      <c r="G294" s="205"/>
      <c r="H294" s="205"/>
      <c r="I294" s="208"/>
      <c r="J294" s="209">
        <f>BK294</f>
        <v>0</v>
      </c>
      <c r="K294" s="205"/>
      <c r="L294" s="210"/>
      <c r="M294" s="211"/>
      <c r="N294" s="212"/>
      <c r="O294" s="212"/>
      <c r="P294" s="213">
        <f>P295+P326</f>
        <v>0</v>
      </c>
      <c r="Q294" s="212"/>
      <c r="R294" s="213">
        <f>R295+R326</f>
        <v>0</v>
      </c>
      <c r="S294" s="212"/>
      <c r="T294" s="214">
        <f>T295+T326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5" t="s">
        <v>83</v>
      </c>
      <c r="AT294" s="216" t="s">
        <v>72</v>
      </c>
      <c r="AU294" s="216" t="s">
        <v>73</v>
      </c>
      <c r="AY294" s="215" t="s">
        <v>124</v>
      </c>
      <c r="BK294" s="217">
        <f>BK295+BK326</f>
        <v>0</v>
      </c>
    </row>
    <row r="295" spans="1:63" s="12" customFormat="1" ht="22.8" customHeight="1">
      <c r="A295" s="12"/>
      <c r="B295" s="204"/>
      <c r="C295" s="205"/>
      <c r="D295" s="206" t="s">
        <v>72</v>
      </c>
      <c r="E295" s="218" t="s">
        <v>338</v>
      </c>
      <c r="F295" s="218" t="s">
        <v>339</v>
      </c>
      <c r="G295" s="205"/>
      <c r="H295" s="205"/>
      <c r="I295" s="208"/>
      <c r="J295" s="219">
        <f>BK295</f>
        <v>0</v>
      </c>
      <c r="K295" s="205"/>
      <c r="L295" s="210"/>
      <c r="M295" s="211"/>
      <c r="N295" s="212"/>
      <c r="O295" s="212"/>
      <c r="P295" s="213">
        <f>SUM(P296:P325)</f>
        <v>0</v>
      </c>
      <c r="Q295" s="212"/>
      <c r="R295" s="213">
        <f>SUM(R296:R325)</f>
        <v>0</v>
      </c>
      <c r="S295" s="212"/>
      <c r="T295" s="214">
        <f>SUM(T296:T325)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5" t="s">
        <v>83</v>
      </c>
      <c r="AT295" s="216" t="s">
        <v>72</v>
      </c>
      <c r="AU295" s="216" t="s">
        <v>81</v>
      </c>
      <c r="AY295" s="215" t="s">
        <v>124</v>
      </c>
      <c r="BK295" s="217">
        <f>SUM(BK296:BK325)</f>
        <v>0</v>
      </c>
    </row>
    <row r="296" spans="1:65" s="2" customFormat="1" ht="44.25" customHeight="1">
      <c r="A296" s="39"/>
      <c r="B296" s="40"/>
      <c r="C296" s="220" t="s">
        <v>249</v>
      </c>
      <c r="D296" s="220" t="s">
        <v>127</v>
      </c>
      <c r="E296" s="221" t="s">
        <v>341</v>
      </c>
      <c r="F296" s="222" t="s">
        <v>342</v>
      </c>
      <c r="G296" s="223" t="s">
        <v>166</v>
      </c>
      <c r="H296" s="224">
        <v>43.463</v>
      </c>
      <c r="I296" s="225"/>
      <c r="J296" s="226">
        <f>ROUND(I296*H296,2)</f>
        <v>0</v>
      </c>
      <c r="K296" s="227"/>
      <c r="L296" s="45"/>
      <c r="M296" s="228" t="s">
        <v>1</v>
      </c>
      <c r="N296" s="229" t="s">
        <v>38</v>
      </c>
      <c r="O296" s="92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2" t="s">
        <v>200</v>
      </c>
      <c r="AT296" s="232" t="s">
        <v>127</v>
      </c>
      <c r="AU296" s="232" t="s">
        <v>83</v>
      </c>
      <c r="AY296" s="18" t="s">
        <v>124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8" t="s">
        <v>81</v>
      </c>
      <c r="BK296" s="233">
        <f>ROUND(I296*H296,2)</f>
        <v>0</v>
      </c>
      <c r="BL296" s="18" t="s">
        <v>200</v>
      </c>
      <c r="BM296" s="232" t="s">
        <v>360</v>
      </c>
    </row>
    <row r="297" spans="1:51" s="13" customFormat="1" ht="12">
      <c r="A297" s="13"/>
      <c r="B297" s="239"/>
      <c r="C297" s="240"/>
      <c r="D297" s="241" t="s">
        <v>167</v>
      </c>
      <c r="E297" s="242" t="s">
        <v>1</v>
      </c>
      <c r="F297" s="243" t="s">
        <v>344</v>
      </c>
      <c r="G297" s="240"/>
      <c r="H297" s="242" t="s">
        <v>1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9" t="s">
        <v>167</v>
      </c>
      <c r="AU297" s="249" t="s">
        <v>83</v>
      </c>
      <c r="AV297" s="13" t="s">
        <v>81</v>
      </c>
      <c r="AW297" s="13" t="s">
        <v>30</v>
      </c>
      <c r="AX297" s="13" t="s">
        <v>73</v>
      </c>
      <c r="AY297" s="249" t="s">
        <v>124</v>
      </c>
    </row>
    <row r="298" spans="1:51" s="13" customFormat="1" ht="12">
      <c r="A298" s="13"/>
      <c r="B298" s="239"/>
      <c r="C298" s="240"/>
      <c r="D298" s="241" t="s">
        <v>167</v>
      </c>
      <c r="E298" s="242" t="s">
        <v>1</v>
      </c>
      <c r="F298" s="243" t="s">
        <v>345</v>
      </c>
      <c r="G298" s="240"/>
      <c r="H298" s="242" t="s">
        <v>1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167</v>
      </c>
      <c r="AU298" s="249" t="s">
        <v>83</v>
      </c>
      <c r="AV298" s="13" t="s">
        <v>81</v>
      </c>
      <c r="AW298" s="13" t="s">
        <v>30</v>
      </c>
      <c r="AX298" s="13" t="s">
        <v>73</v>
      </c>
      <c r="AY298" s="249" t="s">
        <v>124</v>
      </c>
    </row>
    <row r="299" spans="1:51" s="14" customFormat="1" ht="12">
      <c r="A299" s="14"/>
      <c r="B299" s="250"/>
      <c r="C299" s="251"/>
      <c r="D299" s="241" t="s">
        <v>167</v>
      </c>
      <c r="E299" s="252" t="s">
        <v>1</v>
      </c>
      <c r="F299" s="253" t="s">
        <v>516</v>
      </c>
      <c r="G299" s="251"/>
      <c r="H299" s="254">
        <v>21.546</v>
      </c>
      <c r="I299" s="255"/>
      <c r="J299" s="251"/>
      <c r="K299" s="251"/>
      <c r="L299" s="256"/>
      <c r="M299" s="257"/>
      <c r="N299" s="258"/>
      <c r="O299" s="258"/>
      <c r="P299" s="258"/>
      <c r="Q299" s="258"/>
      <c r="R299" s="258"/>
      <c r="S299" s="258"/>
      <c r="T299" s="25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0" t="s">
        <v>167</v>
      </c>
      <c r="AU299" s="260" t="s">
        <v>83</v>
      </c>
      <c r="AV299" s="14" t="s">
        <v>83</v>
      </c>
      <c r="AW299" s="14" t="s">
        <v>30</v>
      </c>
      <c r="AX299" s="14" t="s">
        <v>73</v>
      </c>
      <c r="AY299" s="260" t="s">
        <v>124</v>
      </c>
    </row>
    <row r="300" spans="1:51" s="14" customFormat="1" ht="12">
      <c r="A300" s="14"/>
      <c r="B300" s="250"/>
      <c r="C300" s="251"/>
      <c r="D300" s="241" t="s">
        <v>167</v>
      </c>
      <c r="E300" s="252" t="s">
        <v>1</v>
      </c>
      <c r="F300" s="253" t="s">
        <v>517</v>
      </c>
      <c r="G300" s="251"/>
      <c r="H300" s="254">
        <v>21.917</v>
      </c>
      <c r="I300" s="255"/>
      <c r="J300" s="251"/>
      <c r="K300" s="251"/>
      <c r="L300" s="256"/>
      <c r="M300" s="257"/>
      <c r="N300" s="258"/>
      <c r="O300" s="258"/>
      <c r="P300" s="258"/>
      <c r="Q300" s="258"/>
      <c r="R300" s="258"/>
      <c r="S300" s="258"/>
      <c r="T300" s="25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0" t="s">
        <v>167</v>
      </c>
      <c r="AU300" s="260" t="s">
        <v>83</v>
      </c>
      <c r="AV300" s="14" t="s">
        <v>83</v>
      </c>
      <c r="AW300" s="14" t="s">
        <v>30</v>
      </c>
      <c r="AX300" s="14" t="s">
        <v>73</v>
      </c>
      <c r="AY300" s="260" t="s">
        <v>124</v>
      </c>
    </row>
    <row r="301" spans="1:51" s="15" customFormat="1" ht="12">
      <c r="A301" s="15"/>
      <c r="B301" s="261"/>
      <c r="C301" s="262"/>
      <c r="D301" s="241" t="s">
        <v>167</v>
      </c>
      <c r="E301" s="263" t="s">
        <v>1</v>
      </c>
      <c r="F301" s="264" t="s">
        <v>172</v>
      </c>
      <c r="G301" s="262"/>
      <c r="H301" s="265">
        <v>43.463</v>
      </c>
      <c r="I301" s="266"/>
      <c r="J301" s="262"/>
      <c r="K301" s="262"/>
      <c r="L301" s="267"/>
      <c r="M301" s="268"/>
      <c r="N301" s="269"/>
      <c r="O301" s="269"/>
      <c r="P301" s="269"/>
      <c r="Q301" s="269"/>
      <c r="R301" s="269"/>
      <c r="S301" s="269"/>
      <c r="T301" s="270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1" t="s">
        <v>167</v>
      </c>
      <c r="AU301" s="271" t="s">
        <v>83</v>
      </c>
      <c r="AV301" s="15" t="s">
        <v>131</v>
      </c>
      <c r="AW301" s="15" t="s">
        <v>30</v>
      </c>
      <c r="AX301" s="15" t="s">
        <v>81</v>
      </c>
      <c r="AY301" s="271" t="s">
        <v>124</v>
      </c>
    </row>
    <row r="302" spans="1:65" s="2" customFormat="1" ht="33" customHeight="1">
      <c r="A302" s="39"/>
      <c r="B302" s="40"/>
      <c r="C302" s="220" t="s">
        <v>362</v>
      </c>
      <c r="D302" s="220" t="s">
        <v>127</v>
      </c>
      <c r="E302" s="221" t="s">
        <v>346</v>
      </c>
      <c r="F302" s="222" t="s">
        <v>347</v>
      </c>
      <c r="G302" s="223" t="s">
        <v>239</v>
      </c>
      <c r="H302" s="224">
        <v>15.6</v>
      </c>
      <c r="I302" s="225"/>
      <c r="J302" s="226">
        <f>ROUND(I302*H302,2)</f>
        <v>0</v>
      </c>
      <c r="K302" s="227"/>
      <c r="L302" s="45"/>
      <c r="M302" s="228" t="s">
        <v>1</v>
      </c>
      <c r="N302" s="229" t="s">
        <v>38</v>
      </c>
      <c r="O302" s="92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2" t="s">
        <v>200</v>
      </c>
      <c r="AT302" s="232" t="s">
        <v>127</v>
      </c>
      <c r="AU302" s="232" t="s">
        <v>83</v>
      </c>
      <c r="AY302" s="18" t="s">
        <v>124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8" t="s">
        <v>81</v>
      </c>
      <c r="BK302" s="233">
        <f>ROUND(I302*H302,2)</f>
        <v>0</v>
      </c>
      <c r="BL302" s="18" t="s">
        <v>200</v>
      </c>
      <c r="BM302" s="232" t="s">
        <v>365</v>
      </c>
    </row>
    <row r="303" spans="1:51" s="13" customFormat="1" ht="12">
      <c r="A303" s="13"/>
      <c r="B303" s="239"/>
      <c r="C303" s="240"/>
      <c r="D303" s="241" t="s">
        <v>167</v>
      </c>
      <c r="E303" s="242" t="s">
        <v>1</v>
      </c>
      <c r="F303" s="243" t="s">
        <v>349</v>
      </c>
      <c r="G303" s="240"/>
      <c r="H303" s="242" t="s">
        <v>1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9" t="s">
        <v>167</v>
      </c>
      <c r="AU303" s="249" t="s">
        <v>83</v>
      </c>
      <c r="AV303" s="13" t="s">
        <v>81</v>
      </c>
      <c r="AW303" s="13" t="s">
        <v>30</v>
      </c>
      <c r="AX303" s="13" t="s">
        <v>73</v>
      </c>
      <c r="AY303" s="249" t="s">
        <v>124</v>
      </c>
    </row>
    <row r="304" spans="1:51" s="13" customFormat="1" ht="12">
      <c r="A304" s="13"/>
      <c r="B304" s="239"/>
      <c r="C304" s="240"/>
      <c r="D304" s="241" t="s">
        <v>167</v>
      </c>
      <c r="E304" s="242" t="s">
        <v>1</v>
      </c>
      <c r="F304" s="243" t="s">
        <v>345</v>
      </c>
      <c r="G304" s="240"/>
      <c r="H304" s="242" t="s">
        <v>1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167</v>
      </c>
      <c r="AU304" s="249" t="s">
        <v>83</v>
      </c>
      <c r="AV304" s="13" t="s">
        <v>81</v>
      </c>
      <c r="AW304" s="13" t="s">
        <v>30</v>
      </c>
      <c r="AX304" s="13" t="s">
        <v>73</v>
      </c>
      <c r="AY304" s="249" t="s">
        <v>124</v>
      </c>
    </row>
    <row r="305" spans="1:51" s="14" customFormat="1" ht="12">
      <c r="A305" s="14"/>
      <c r="B305" s="250"/>
      <c r="C305" s="251"/>
      <c r="D305" s="241" t="s">
        <v>167</v>
      </c>
      <c r="E305" s="252" t="s">
        <v>1</v>
      </c>
      <c r="F305" s="253" t="s">
        <v>524</v>
      </c>
      <c r="G305" s="251"/>
      <c r="H305" s="254">
        <v>8.1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0" t="s">
        <v>167</v>
      </c>
      <c r="AU305" s="260" t="s">
        <v>83</v>
      </c>
      <c r="AV305" s="14" t="s">
        <v>83</v>
      </c>
      <c r="AW305" s="14" t="s">
        <v>30</v>
      </c>
      <c r="AX305" s="14" t="s">
        <v>73</v>
      </c>
      <c r="AY305" s="260" t="s">
        <v>124</v>
      </c>
    </row>
    <row r="306" spans="1:51" s="14" customFormat="1" ht="12">
      <c r="A306" s="14"/>
      <c r="B306" s="250"/>
      <c r="C306" s="251"/>
      <c r="D306" s="241" t="s">
        <v>167</v>
      </c>
      <c r="E306" s="252" t="s">
        <v>1</v>
      </c>
      <c r="F306" s="253" t="s">
        <v>525</v>
      </c>
      <c r="G306" s="251"/>
      <c r="H306" s="254">
        <v>7.5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0" t="s">
        <v>167</v>
      </c>
      <c r="AU306" s="260" t="s">
        <v>83</v>
      </c>
      <c r="AV306" s="14" t="s">
        <v>83</v>
      </c>
      <c r="AW306" s="14" t="s">
        <v>30</v>
      </c>
      <c r="AX306" s="14" t="s">
        <v>73</v>
      </c>
      <c r="AY306" s="260" t="s">
        <v>124</v>
      </c>
    </row>
    <row r="307" spans="1:51" s="15" customFormat="1" ht="12">
      <c r="A307" s="15"/>
      <c r="B307" s="261"/>
      <c r="C307" s="262"/>
      <c r="D307" s="241" t="s">
        <v>167</v>
      </c>
      <c r="E307" s="263" t="s">
        <v>1</v>
      </c>
      <c r="F307" s="264" t="s">
        <v>172</v>
      </c>
      <c r="G307" s="262"/>
      <c r="H307" s="265">
        <v>15.6</v>
      </c>
      <c r="I307" s="266"/>
      <c r="J307" s="262"/>
      <c r="K307" s="262"/>
      <c r="L307" s="267"/>
      <c r="M307" s="268"/>
      <c r="N307" s="269"/>
      <c r="O307" s="269"/>
      <c r="P307" s="269"/>
      <c r="Q307" s="269"/>
      <c r="R307" s="269"/>
      <c r="S307" s="269"/>
      <c r="T307" s="270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1" t="s">
        <v>167</v>
      </c>
      <c r="AU307" s="271" t="s">
        <v>83</v>
      </c>
      <c r="AV307" s="15" t="s">
        <v>131</v>
      </c>
      <c r="AW307" s="15" t="s">
        <v>30</v>
      </c>
      <c r="AX307" s="15" t="s">
        <v>81</v>
      </c>
      <c r="AY307" s="271" t="s">
        <v>124</v>
      </c>
    </row>
    <row r="308" spans="1:65" s="2" customFormat="1" ht="24.15" customHeight="1">
      <c r="A308" s="39"/>
      <c r="B308" s="40"/>
      <c r="C308" s="220" t="s">
        <v>253</v>
      </c>
      <c r="D308" s="220" t="s">
        <v>127</v>
      </c>
      <c r="E308" s="221" t="s">
        <v>353</v>
      </c>
      <c r="F308" s="222" t="s">
        <v>354</v>
      </c>
      <c r="G308" s="223" t="s">
        <v>166</v>
      </c>
      <c r="H308" s="224">
        <v>47.809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38</v>
      </c>
      <c r="O308" s="92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200</v>
      </c>
      <c r="AT308" s="232" t="s">
        <v>127</v>
      </c>
      <c r="AU308" s="232" t="s">
        <v>83</v>
      </c>
      <c r="AY308" s="18" t="s">
        <v>124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81</v>
      </c>
      <c r="BK308" s="233">
        <f>ROUND(I308*H308,2)</f>
        <v>0</v>
      </c>
      <c r="BL308" s="18" t="s">
        <v>200</v>
      </c>
      <c r="BM308" s="232" t="s">
        <v>369</v>
      </c>
    </row>
    <row r="309" spans="1:51" s="13" customFormat="1" ht="12">
      <c r="A309" s="13"/>
      <c r="B309" s="239"/>
      <c r="C309" s="240"/>
      <c r="D309" s="241" t="s">
        <v>167</v>
      </c>
      <c r="E309" s="242" t="s">
        <v>1</v>
      </c>
      <c r="F309" s="243" t="s">
        <v>356</v>
      </c>
      <c r="G309" s="240"/>
      <c r="H309" s="242" t="s">
        <v>1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9" t="s">
        <v>167</v>
      </c>
      <c r="AU309" s="249" t="s">
        <v>83</v>
      </c>
      <c r="AV309" s="13" t="s">
        <v>81</v>
      </c>
      <c r="AW309" s="13" t="s">
        <v>30</v>
      </c>
      <c r="AX309" s="13" t="s">
        <v>73</v>
      </c>
      <c r="AY309" s="249" t="s">
        <v>124</v>
      </c>
    </row>
    <row r="310" spans="1:51" s="13" customFormat="1" ht="12">
      <c r="A310" s="13"/>
      <c r="B310" s="239"/>
      <c r="C310" s="240"/>
      <c r="D310" s="241" t="s">
        <v>167</v>
      </c>
      <c r="E310" s="242" t="s">
        <v>1</v>
      </c>
      <c r="F310" s="243" t="s">
        <v>345</v>
      </c>
      <c r="G310" s="240"/>
      <c r="H310" s="242" t="s">
        <v>1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9" t="s">
        <v>167</v>
      </c>
      <c r="AU310" s="249" t="s">
        <v>83</v>
      </c>
      <c r="AV310" s="13" t="s">
        <v>81</v>
      </c>
      <c r="AW310" s="13" t="s">
        <v>30</v>
      </c>
      <c r="AX310" s="13" t="s">
        <v>73</v>
      </c>
      <c r="AY310" s="249" t="s">
        <v>124</v>
      </c>
    </row>
    <row r="311" spans="1:51" s="14" customFormat="1" ht="12">
      <c r="A311" s="14"/>
      <c r="B311" s="250"/>
      <c r="C311" s="251"/>
      <c r="D311" s="241" t="s">
        <v>167</v>
      </c>
      <c r="E311" s="252" t="s">
        <v>1</v>
      </c>
      <c r="F311" s="253" t="s">
        <v>516</v>
      </c>
      <c r="G311" s="251"/>
      <c r="H311" s="254">
        <v>21.546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0" t="s">
        <v>167</v>
      </c>
      <c r="AU311" s="260" t="s">
        <v>83</v>
      </c>
      <c r="AV311" s="14" t="s">
        <v>83</v>
      </c>
      <c r="AW311" s="14" t="s">
        <v>30</v>
      </c>
      <c r="AX311" s="14" t="s">
        <v>73</v>
      </c>
      <c r="AY311" s="260" t="s">
        <v>124</v>
      </c>
    </row>
    <row r="312" spans="1:51" s="14" customFormat="1" ht="12">
      <c r="A312" s="14"/>
      <c r="B312" s="250"/>
      <c r="C312" s="251"/>
      <c r="D312" s="241" t="s">
        <v>167</v>
      </c>
      <c r="E312" s="252" t="s">
        <v>1</v>
      </c>
      <c r="F312" s="253" t="s">
        <v>517</v>
      </c>
      <c r="G312" s="251"/>
      <c r="H312" s="254">
        <v>21.917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0" t="s">
        <v>167</v>
      </c>
      <c r="AU312" s="260" t="s">
        <v>83</v>
      </c>
      <c r="AV312" s="14" t="s">
        <v>83</v>
      </c>
      <c r="AW312" s="14" t="s">
        <v>30</v>
      </c>
      <c r="AX312" s="14" t="s">
        <v>73</v>
      </c>
      <c r="AY312" s="260" t="s">
        <v>124</v>
      </c>
    </row>
    <row r="313" spans="1:51" s="15" customFormat="1" ht="12">
      <c r="A313" s="15"/>
      <c r="B313" s="261"/>
      <c r="C313" s="262"/>
      <c r="D313" s="241" t="s">
        <v>167</v>
      </c>
      <c r="E313" s="263" t="s">
        <v>1</v>
      </c>
      <c r="F313" s="264" t="s">
        <v>172</v>
      </c>
      <c r="G313" s="262"/>
      <c r="H313" s="265">
        <v>43.463</v>
      </c>
      <c r="I313" s="266"/>
      <c r="J313" s="262"/>
      <c r="K313" s="262"/>
      <c r="L313" s="267"/>
      <c r="M313" s="268"/>
      <c r="N313" s="269"/>
      <c r="O313" s="269"/>
      <c r="P313" s="269"/>
      <c r="Q313" s="269"/>
      <c r="R313" s="269"/>
      <c r="S313" s="269"/>
      <c r="T313" s="270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1" t="s">
        <v>167</v>
      </c>
      <c r="AU313" s="271" t="s">
        <v>83</v>
      </c>
      <c r="AV313" s="15" t="s">
        <v>131</v>
      </c>
      <c r="AW313" s="15" t="s">
        <v>30</v>
      </c>
      <c r="AX313" s="15" t="s">
        <v>73</v>
      </c>
      <c r="AY313" s="271" t="s">
        <v>124</v>
      </c>
    </row>
    <row r="314" spans="1:51" s="14" customFormat="1" ht="12">
      <c r="A314" s="14"/>
      <c r="B314" s="250"/>
      <c r="C314" s="251"/>
      <c r="D314" s="241" t="s">
        <v>167</v>
      </c>
      <c r="E314" s="252" t="s">
        <v>1</v>
      </c>
      <c r="F314" s="253" t="s">
        <v>526</v>
      </c>
      <c r="G314" s="251"/>
      <c r="H314" s="254">
        <v>47.809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167</v>
      </c>
      <c r="AU314" s="260" t="s">
        <v>83</v>
      </c>
      <c r="AV314" s="14" t="s">
        <v>83</v>
      </c>
      <c r="AW314" s="14" t="s">
        <v>30</v>
      </c>
      <c r="AX314" s="14" t="s">
        <v>73</v>
      </c>
      <c r="AY314" s="260" t="s">
        <v>124</v>
      </c>
    </row>
    <row r="315" spans="1:51" s="15" customFormat="1" ht="12">
      <c r="A315" s="15"/>
      <c r="B315" s="261"/>
      <c r="C315" s="262"/>
      <c r="D315" s="241" t="s">
        <v>167</v>
      </c>
      <c r="E315" s="263" t="s">
        <v>1</v>
      </c>
      <c r="F315" s="264" t="s">
        <v>172</v>
      </c>
      <c r="G315" s="262"/>
      <c r="H315" s="265">
        <v>47.809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71" t="s">
        <v>167</v>
      </c>
      <c r="AU315" s="271" t="s">
        <v>83</v>
      </c>
      <c r="AV315" s="15" t="s">
        <v>131</v>
      </c>
      <c r="AW315" s="15" t="s">
        <v>30</v>
      </c>
      <c r="AX315" s="15" t="s">
        <v>81</v>
      </c>
      <c r="AY315" s="271" t="s">
        <v>124</v>
      </c>
    </row>
    <row r="316" spans="1:65" s="2" customFormat="1" ht="24.15" customHeight="1">
      <c r="A316" s="39"/>
      <c r="B316" s="40"/>
      <c r="C316" s="272" t="s">
        <v>372</v>
      </c>
      <c r="D316" s="272" t="s">
        <v>215</v>
      </c>
      <c r="E316" s="273" t="s">
        <v>358</v>
      </c>
      <c r="F316" s="274" t="s">
        <v>359</v>
      </c>
      <c r="G316" s="275" t="s">
        <v>166</v>
      </c>
      <c r="H316" s="276">
        <v>45.636</v>
      </c>
      <c r="I316" s="277"/>
      <c r="J316" s="278">
        <f>ROUND(I316*H316,2)</f>
        <v>0</v>
      </c>
      <c r="K316" s="279"/>
      <c r="L316" s="280"/>
      <c r="M316" s="281" t="s">
        <v>1</v>
      </c>
      <c r="N316" s="282" t="s">
        <v>38</v>
      </c>
      <c r="O316" s="92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2" t="s">
        <v>240</v>
      </c>
      <c r="AT316" s="232" t="s">
        <v>215</v>
      </c>
      <c r="AU316" s="232" t="s">
        <v>83</v>
      </c>
      <c r="AY316" s="18" t="s">
        <v>124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8" t="s">
        <v>81</v>
      </c>
      <c r="BK316" s="233">
        <f>ROUND(I316*H316,2)</f>
        <v>0</v>
      </c>
      <c r="BL316" s="18" t="s">
        <v>200</v>
      </c>
      <c r="BM316" s="232" t="s">
        <v>375</v>
      </c>
    </row>
    <row r="317" spans="1:51" s="14" customFormat="1" ht="12">
      <c r="A317" s="14"/>
      <c r="B317" s="250"/>
      <c r="C317" s="251"/>
      <c r="D317" s="241" t="s">
        <v>167</v>
      </c>
      <c r="E317" s="252" t="s">
        <v>1</v>
      </c>
      <c r="F317" s="253" t="s">
        <v>527</v>
      </c>
      <c r="G317" s="251"/>
      <c r="H317" s="254">
        <v>45.636</v>
      </c>
      <c r="I317" s="255"/>
      <c r="J317" s="251"/>
      <c r="K317" s="251"/>
      <c r="L317" s="256"/>
      <c r="M317" s="257"/>
      <c r="N317" s="258"/>
      <c r="O317" s="258"/>
      <c r="P317" s="258"/>
      <c r="Q317" s="258"/>
      <c r="R317" s="258"/>
      <c r="S317" s="258"/>
      <c r="T317" s="25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0" t="s">
        <v>167</v>
      </c>
      <c r="AU317" s="260" t="s">
        <v>83</v>
      </c>
      <c r="AV317" s="14" t="s">
        <v>83</v>
      </c>
      <c r="AW317" s="14" t="s">
        <v>30</v>
      </c>
      <c r="AX317" s="14" t="s">
        <v>73</v>
      </c>
      <c r="AY317" s="260" t="s">
        <v>124</v>
      </c>
    </row>
    <row r="318" spans="1:51" s="15" customFormat="1" ht="12">
      <c r="A318" s="15"/>
      <c r="B318" s="261"/>
      <c r="C318" s="262"/>
      <c r="D318" s="241" t="s">
        <v>167</v>
      </c>
      <c r="E318" s="263" t="s">
        <v>1</v>
      </c>
      <c r="F318" s="264" t="s">
        <v>172</v>
      </c>
      <c r="G318" s="262"/>
      <c r="H318" s="265">
        <v>45.636</v>
      </c>
      <c r="I318" s="266"/>
      <c r="J318" s="262"/>
      <c r="K318" s="262"/>
      <c r="L318" s="267"/>
      <c r="M318" s="268"/>
      <c r="N318" s="269"/>
      <c r="O318" s="269"/>
      <c r="P318" s="269"/>
      <c r="Q318" s="269"/>
      <c r="R318" s="269"/>
      <c r="S318" s="269"/>
      <c r="T318" s="270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1" t="s">
        <v>167</v>
      </c>
      <c r="AU318" s="271" t="s">
        <v>83</v>
      </c>
      <c r="AV318" s="15" t="s">
        <v>131</v>
      </c>
      <c r="AW318" s="15" t="s">
        <v>30</v>
      </c>
      <c r="AX318" s="15" t="s">
        <v>81</v>
      </c>
      <c r="AY318" s="271" t="s">
        <v>124</v>
      </c>
    </row>
    <row r="319" spans="1:65" s="2" customFormat="1" ht="33" customHeight="1">
      <c r="A319" s="39"/>
      <c r="B319" s="40"/>
      <c r="C319" s="220" t="s">
        <v>258</v>
      </c>
      <c r="D319" s="220" t="s">
        <v>127</v>
      </c>
      <c r="E319" s="221" t="s">
        <v>363</v>
      </c>
      <c r="F319" s="222" t="s">
        <v>364</v>
      </c>
      <c r="G319" s="223" t="s">
        <v>166</v>
      </c>
      <c r="H319" s="224">
        <v>43.463</v>
      </c>
      <c r="I319" s="225"/>
      <c r="J319" s="226">
        <f>ROUND(I319*H319,2)</f>
        <v>0</v>
      </c>
      <c r="K319" s="227"/>
      <c r="L319" s="45"/>
      <c r="M319" s="228" t="s">
        <v>1</v>
      </c>
      <c r="N319" s="229" t="s">
        <v>38</v>
      </c>
      <c r="O319" s="92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2" t="s">
        <v>200</v>
      </c>
      <c r="AT319" s="232" t="s">
        <v>127</v>
      </c>
      <c r="AU319" s="232" t="s">
        <v>83</v>
      </c>
      <c r="AY319" s="18" t="s">
        <v>124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8" t="s">
        <v>81</v>
      </c>
      <c r="BK319" s="233">
        <f>ROUND(I319*H319,2)</f>
        <v>0</v>
      </c>
      <c r="BL319" s="18" t="s">
        <v>200</v>
      </c>
      <c r="BM319" s="232" t="s">
        <v>379</v>
      </c>
    </row>
    <row r="320" spans="1:51" s="13" customFormat="1" ht="12">
      <c r="A320" s="13"/>
      <c r="B320" s="239"/>
      <c r="C320" s="240"/>
      <c r="D320" s="241" t="s">
        <v>167</v>
      </c>
      <c r="E320" s="242" t="s">
        <v>1</v>
      </c>
      <c r="F320" s="243" t="s">
        <v>366</v>
      </c>
      <c r="G320" s="240"/>
      <c r="H320" s="242" t="s">
        <v>1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9" t="s">
        <v>167</v>
      </c>
      <c r="AU320" s="249" t="s">
        <v>83</v>
      </c>
      <c r="AV320" s="13" t="s">
        <v>81</v>
      </c>
      <c r="AW320" s="13" t="s">
        <v>30</v>
      </c>
      <c r="AX320" s="13" t="s">
        <v>73</v>
      </c>
      <c r="AY320" s="249" t="s">
        <v>124</v>
      </c>
    </row>
    <row r="321" spans="1:51" s="13" customFormat="1" ht="12">
      <c r="A321" s="13"/>
      <c r="B321" s="239"/>
      <c r="C321" s="240"/>
      <c r="D321" s="241" t="s">
        <v>167</v>
      </c>
      <c r="E321" s="242" t="s">
        <v>1</v>
      </c>
      <c r="F321" s="243" t="s">
        <v>345</v>
      </c>
      <c r="G321" s="240"/>
      <c r="H321" s="242" t="s">
        <v>1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9" t="s">
        <v>167</v>
      </c>
      <c r="AU321" s="249" t="s">
        <v>83</v>
      </c>
      <c r="AV321" s="13" t="s">
        <v>81</v>
      </c>
      <c r="AW321" s="13" t="s">
        <v>30</v>
      </c>
      <c r="AX321" s="13" t="s">
        <v>73</v>
      </c>
      <c r="AY321" s="249" t="s">
        <v>124</v>
      </c>
    </row>
    <row r="322" spans="1:51" s="14" customFormat="1" ht="12">
      <c r="A322" s="14"/>
      <c r="B322" s="250"/>
      <c r="C322" s="251"/>
      <c r="D322" s="241" t="s">
        <v>167</v>
      </c>
      <c r="E322" s="252" t="s">
        <v>1</v>
      </c>
      <c r="F322" s="253" t="s">
        <v>516</v>
      </c>
      <c r="G322" s="251"/>
      <c r="H322" s="254">
        <v>21.546</v>
      </c>
      <c r="I322" s="255"/>
      <c r="J322" s="251"/>
      <c r="K322" s="251"/>
      <c r="L322" s="256"/>
      <c r="M322" s="257"/>
      <c r="N322" s="258"/>
      <c r="O322" s="258"/>
      <c r="P322" s="258"/>
      <c r="Q322" s="258"/>
      <c r="R322" s="258"/>
      <c r="S322" s="258"/>
      <c r="T322" s="25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0" t="s">
        <v>167</v>
      </c>
      <c r="AU322" s="260" t="s">
        <v>83</v>
      </c>
      <c r="AV322" s="14" t="s">
        <v>83</v>
      </c>
      <c r="AW322" s="14" t="s">
        <v>30</v>
      </c>
      <c r="AX322" s="14" t="s">
        <v>73</v>
      </c>
      <c r="AY322" s="260" t="s">
        <v>124</v>
      </c>
    </row>
    <row r="323" spans="1:51" s="14" customFormat="1" ht="12">
      <c r="A323" s="14"/>
      <c r="B323" s="250"/>
      <c r="C323" s="251"/>
      <c r="D323" s="241" t="s">
        <v>167</v>
      </c>
      <c r="E323" s="252" t="s">
        <v>1</v>
      </c>
      <c r="F323" s="253" t="s">
        <v>517</v>
      </c>
      <c r="G323" s="251"/>
      <c r="H323" s="254">
        <v>21.917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0" t="s">
        <v>167</v>
      </c>
      <c r="AU323" s="260" t="s">
        <v>83</v>
      </c>
      <c r="AV323" s="14" t="s">
        <v>83</v>
      </c>
      <c r="AW323" s="14" t="s">
        <v>30</v>
      </c>
      <c r="AX323" s="14" t="s">
        <v>73</v>
      </c>
      <c r="AY323" s="260" t="s">
        <v>124</v>
      </c>
    </row>
    <row r="324" spans="1:51" s="15" customFormat="1" ht="12">
      <c r="A324" s="15"/>
      <c r="B324" s="261"/>
      <c r="C324" s="262"/>
      <c r="D324" s="241" t="s">
        <v>167</v>
      </c>
      <c r="E324" s="263" t="s">
        <v>1</v>
      </c>
      <c r="F324" s="264" t="s">
        <v>172</v>
      </c>
      <c r="G324" s="262"/>
      <c r="H324" s="265">
        <v>43.463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1" t="s">
        <v>167</v>
      </c>
      <c r="AU324" s="271" t="s">
        <v>83</v>
      </c>
      <c r="AV324" s="15" t="s">
        <v>131</v>
      </c>
      <c r="AW324" s="15" t="s">
        <v>30</v>
      </c>
      <c r="AX324" s="15" t="s">
        <v>81</v>
      </c>
      <c r="AY324" s="271" t="s">
        <v>124</v>
      </c>
    </row>
    <row r="325" spans="1:65" s="2" customFormat="1" ht="49.05" customHeight="1">
      <c r="A325" s="39"/>
      <c r="B325" s="40"/>
      <c r="C325" s="220" t="s">
        <v>380</v>
      </c>
      <c r="D325" s="220" t="s">
        <v>127</v>
      </c>
      <c r="E325" s="221" t="s">
        <v>367</v>
      </c>
      <c r="F325" s="222" t="s">
        <v>368</v>
      </c>
      <c r="G325" s="223" t="s">
        <v>199</v>
      </c>
      <c r="H325" s="224">
        <v>0.247</v>
      </c>
      <c r="I325" s="225"/>
      <c r="J325" s="226">
        <f>ROUND(I325*H325,2)</f>
        <v>0</v>
      </c>
      <c r="K325" s="227"/>
      <c r="L325" s="45"/>
      <c r="M325" s="228" t="s">
        <v>1</v>
      </c>
      <c r="N325" s="229" t="s">
        <v>38</v>
      </c>
      <c r="O325" s="92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200</v>
      </c>
      <c r="AT325" s="232" t="s">
        <v>127</v>
      </c>
      <c r="AU325" s="232" t="s">
        <v>83</v>
      </c>
      <c r="AY325" s="18" t="s">
        <v>124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81</v>
      </c>
      <c r="BK325" s="233">
        <f>ROUND(I325*H325,2)</f>
        <v>0</v>
      </c>
      <c r="BL325" s="18" t="s">
        <v>200</v>
      </c>
      <c r="BM325" s="232" t="s">
        <v>383</v>
      </c>
    </row>
    <row r="326" spans="1:63" s="12" customFormat="1" ht="22.8" customHeight="1">
      <c r="A326" s="12"/>
      <c r="B326" s="204"/>
      <c r="C326" s="205"/>
      <c r="D326" s="206" t="s">
        <v>72</v>
      </c>
      <c r="E326" s="218" t="s">
        <v>384</v>
      </c>
      <c r="F326" s="218" t="s">
        <v>385</v>
      </c>
      <c r="G326" s="205"/>
      <c r="H326" s="205"/>
      <c r="I326" s="208"/>
      <c r="J326" s="219">
        <f>BK326</f>
        <v>0</v>
      </c>
      <c r="K326" s="205"/>
      <c r="L326" s="210"/>
      <c r="M326" s="211"/>
      <c r="N326" s="212"/>
      <c r="O326" s="212"/>
      <c r="P326" s="213">
        <f>SUM(P327:P360)</f>
        <v>0</v>
      </c>
      <c r="Q326" s="212"/>
      <c r="R326" s="213">
        <f>SUM(R327:R360)</f>
        <v>0</v>
      </c>
      <c r="S326" s="212"/>
      <c r="T326" s="214">
        <f>SUM(T327:T360)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5" t="s">
        <v>83</v>
      </c>
      <c r="AT326" s="216" t="s">
        <v>72</v>
      </c>
      <c r="AU326" s="216" t="s">
        <v>81</v>
      </c>
      <c r="AY326" s="215" t="s">
        <v>124</v>
      </c>
      <c r="BK326" s="217">
        <f>SUM(BK327:BK360)</f>
        <v>0</v>
      </c>
    </row>
    <row r="327" spans="1:65" s="2" customFormat="1" ht="16.5" customHeight="1">
      <c r="A327" s="39"/>
      <c r="B327" s="40"/>
      <c r="C327" s="220" t="s">
        <v>267</v>
      </c>
      <c r="D327" s="220" t="s">
        <v>127</v>
      </c>
      <c r="E327" s="221" t="s">
        <v>386</v>
      </c>
      <c r="F327" s="222" t="s">
        <v>387</v>
      </c>
      <c r="G327" s="223" t="s">
        <v>388</v>
      </c>
      <c r="H327" s="224">
        <v>22.197</v>
      </c>
      <c r="I327" s="225"/>
      <c r="J327" s="226">
        <f>ROUND(I327*H327,2)</f>
        <v>0</v>
      </c>
      <c r="K327" s="227"/>
      <c r="L327" s="45"/>
      <c r="M327" s="228" t="s">
        <v>1</v>
      </c>
      <c r="N327" s="229" t="s">
        <v>38</v>
      </c>
      <c r="O327" s="92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2" t="s">
        <v>200</v>
      </c>
      <c r="AT327" s="232" t="s">
        <v>127</v>
      </c>
      <c r="AU327" s="232" t="s">
        <v>83</v>
      </c>
      <c r="AY327" s="18" t="s">
        <v>124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8" t="s">
        <v>81</v>
      </c>
      <c r="BK327" s="233">
        <f>ROUND(I327*H327,2)</f>
        <v>0</v>
      </c>
      <c r="BL327" s="18" t="s">
        <v>200</v>
      </c>
      <c r="BM327" s="232" t="s">
        <v>389</v>
      </c>
    </row>
    <row r="328" spans="1:65" s="2" customFormat="1" ht="24.15" customHeight="1">
      <c r="A328" s="39"/>
      <c r="B328" s="40"/>
      <c r="C328" s="220" t="s">
        <v>390</v>
      </c>
      <c r="D328" s="220" t="s">
        <v>127</v>
      </c>
      <c r="E328" s="221" t="s">
        <v>391</v>
      </c>
      <c r="F328" s="222" t="s">
        <v>392</v>
      </c>
      <c r="G328" s="223" t="s">
        <v>388</v>
      </c>
      <c r="H328" s="224">
        <v>22.197</v>
      </c>
      <c r="I328" s="225"/>
      <c r="J328" s="226">
        <f>ROUND(I328*H328,2)</f>
        <v>0</v>
      </c>
      <c r="K328" s="227"/>
      <c r="L328" s="45"/>
      <c r="M328" s="228" t="s">
        <v>1</v>
      </c>
      <c r="N328" s="229" t="s">
        <v>38</v>
      </c>
      <c r="O328" s="92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2" t="s">
        <v>200</v>
      </c>
      <c r="AT328" s="232" t="s">
        <v>127</v>
      </c>
      <c r="AU328" s="232" t="s">
        <v>83</v>
      </c>
      <c r="AY328" s="18" t="s">
        <v>124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8" t="s">
        <v>81</v>
      </c>
      <c r="BK328" s="233">
        <f>ROUND(I328*H328,2)</f>
        <v>0</v>
      </c>
      <c r="BL328" s="18" t="s">
        <v>200</v>
      </c>
      <c r="BM328" s="232" t="s">
        <v>393</v>
      </c>
    </row>
    <row r="329" spans="1:51" s="13" customFormat="1" ht="12">
      <c r="A329" s="13"/>
      <c r="B329" s="239"/>
      <c r="C329" s="240"/>
      <c r="D329" s="241" t="s">
        <v>167</v>
      </c>
      <c r="E329" s="242" t="s">
        <v>1</v>
      </c>
      <c r="F329" s="243" t="s">
        <v>394</v>
      </c>
      <c r="G329" s="240"/>
      <c r="H329" s="242" t="s">
        <v>1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9" t="s">
        <v>167</v>
      </c>
      <c r="AU329" s="249" t="s">
        <v>83</v>
      </c>
      <c r="AV329" s="13" t="s">
        <v>81</v>
      </c>
      <c r="AW329" s="13" t="s">
        <v>30</v>
      </c>
      <c r="AX329" s="13" t="s">
        <v>73</v>
      </c>
      <c r="AY329" s="249" t="s">
        <v>124</v>
      </c>
    </row>
    <row r="330" spans="1:51" s="13" customFormat="1" ht="12">
      <c r="A330" s="13"/>
      <c r="B330" s="239"/>
      <c r="C330" s="240"/>
      <c r="D330" s="241" t="s">
        <v>167</v>
      </c>
      <c r="E330" s="242" t="s">
        <v>1</v>
      </c>
      <c r="F330" s="243" t="s">
        <v>395</v>
      </c>
      <c r="G330" s="240"/>
      <c r="H330" s="242" t="s">
        <v>1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167</v>
      </c>
      <c r="AU330" s="249" t="s">
        <v>83</v>
      </c>
      <c r="AV330" s="13" t="s">
        <v>81</v>
      </c>
      <c r="AW330" s="13" t="s">
        <v>30</v>
      </c>
      <c r="AX330" s="13" t="s">
        <v>73</v>
      </c>
      <c r="AY330" s="249" t="s">
        <v>124</v>
      </c>
    </row>
    <row r="331" spans="1:51" s="14" customFormat="1" ht="12">
      <c r="A331" s="14"/>
      <c r="B331" s="250"/>
      <c r="C331" s="251"/>
      <c r="D331" s="241" t="s">
        <v>167</v>
      </c>
      <c r="E331" s="252" t="s">
        <v>1</v>
      </c>
      <c r="F331" s="253" t="s">
        <v>528</v>
      </c>
      <c r="G331" s="251"/>
      <c r="H331" s="254">
        <v>2.094</v>
      </c>
      <c r="I331" s="255"/>
      <c r="J331" s="251"/>
      <c r="K331" s="251"/>
      <c r="L331" s="256"/>
      <c r="M331" s="257"/>
      <c r="N331" s="258"/>
      <c r="O331" s="258"/>
      <c r="P331" s="258"/>
      <c r="Q331" s="258"/>
      <c r="R331" s="258"/>
      <c r="S331" s="258"/>
      <c r="T331" s="25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0" t="s">
        <v>167</v>
      </c>
      <c r="AU331" s="260" t="s">
        <v>83</v>
      </c>
      <c r="AV331" s="14" t="s">
        <v>83</v>
      </c>
      <c r="AW331" s="14" t="s">
        <v>30</v>
      </c>
      <c r="AX331" s="14" t="s">
        <v>73</v>
      </c>
      <c r="AY331" s="260" t="s">
        <v>124</v>
      </c>
    </row>
    <row r="332" spans="1:51" s="14" customFormat="1" ht="12">
      <c r="A332" s="14"/>
      <c r="B332" s="250"/>
      <c r="C332" s="251"/>
      <c r="D332" s="241" t="s">
        <v>167</v>
      </c>
      <c r="E332" s="252" t="s">
        <v>1</v>
      </c>
      <c r="F332" s="253" t="s">
        <v>529</v>
      </c>
      <c r="G332" s="251"/>
      <c r="H332" s="254">
        <v>2.394</v>
      </c>
      <c r="I332" s="255"/>
      <c r="J332" s="251"/>
      <c r="K332" s="251"/>
      <c r="L332" s="256"/>
      <c r="M332" s="257"/>
      <c r="N332" s="258"/>
      <c r="O332" s="258"/>
      <c r="P332" s="258"/>
      <c r="Q332" s="258"/>
      <c r="R332" s="258"/>
      <c r="S332" s="258"/>
      <c r="T332" s="25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0" t="s">
        <v>167</v>
      </c>
      <c r="AU332" s="260" t="s">
        <v>83</v>
      </c>
      <c r="AV332" s="14" t="s">
        <v>83</v>
      </c>
      <c r="AW332" s="14" t="s">
        <v>30</v>
      </c>
      <c r="AX332" s="14" t="s">
        <v>73</v>
      </c>
      <c r="AY332" s="260" t="s">
        <v>124</v>
      </c>
    </row>
    <row r="333" spans="1:51" s="14" customFormat="1" ht="12">
      <c r="A333" s="14"/>
      <c r="B333" s="250"/>
      <c r="C333" s="251"/>
      <c r="D333" s="241" t="s">
        <v>167</v>
      </c>
      <c r="E333" s="252" t="s">
        <v>1</v>
      </c>
      <c r="F333" s="253" t="s">
        <v>530</v>
      </c>
      <c r="G333" s="251"/>
      <c r="H333" s="254">
        <v>2.366</v>
      </c>
      <c r="I333" s="255"/>
      <c r="J333" s="251"/>
      <c r="K333" s="251"/>
      <c r="L333" s="256"/>
      <c r="M333" s="257"/>
      <c r="N333" s="258"/>
      <c r="O333" s="258"/>
      <c r="P333" s="258"/>
      <c r="Q333" s="258"/>
      <c r="R333" s="258"/>
      <c r="S333" s="258"/>
      <c r="T333" s="25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0" t="s">
        <v>167</v>
      </c>
      <c r="AU333" s="260" t="s">
        <v>83</v>
      </c>
      <c r="AV333" s="14" t="s">
        <v>83</v>
      </c>
      <c r="AW333" s="14" t="s">
        <v>30</v>
      </c>
      <c r="AX333" s="14" t="s">
        <v>73</v>
      </c>
      <c r="AY333" s="260" t="s">
        <v>124</v>
      </c>
    </row>
    <row r="334" spans="1:51" s="14" customFormat="1" ht="12">
      <c r="A334" s="14"/>
      <c r="B334" s="250"/>
      <c r="C334" s="251"/>
      <c r="D334" s="241" t="s">
        <v>167</v>
      </c>
      <c r="E334" s="252" t="s">
        <v>1</v>
      </c>
      <c r="F334" s="253" t="s">
        <v>531</v>
      </c>
      <c r="G334" s="251"/>
      <c r="H334" s="254">
        <v>4.107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0" t="s">
        <v>167</v>
      </c>
      <c r="AU334" s="260" t="s">
        <v>83</v>
      </c>
      <c r="AV334" s="14" t="s">
        <v>83</v>
      </c>
      <c r="AW334" s="14" t="s">
        <v>30</v>
      </c>
      <c r="AX334" s="14" t="s">
        <v>73</v>
      </c>
      <c r="AY334" s="260" t="s">
        <v>124</v>
      </c>
    </row>
    <row r="335" spans="1:51" s="14" customFormat="1" ht="12">
      <c r="A335" s="14"/>
      <c r="B335" s="250"/>
      <c r="C335" s="251"/>
      <c r="D335" s="241" t="s">
        <v>167</v>
      </c>
      <c r="E335" s="252" t="s">
        <v>1</v>
      </c>
      <c r="F335" s="253" t="s">
        <v>532</v>
      </c>
      <c r="G335" s="251"/>
      <c r="H335" s="254">
        <v>2.122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167</v>
      </c>
      <c r="AU335" s="260" t="s">
        <v>83</v>
      </c>
      <c r="AV335" s="14" t="s">
        <v>83</v>
      </c>
      <c r="AW335" s="14" t="s">
        <v>30</v>
      </c>
      <c r="AX335" s="14" t="s">
        <v>73</v>
      </c>
      <c r="AY335" s="260" t="s">
        <v>124</v>
      </c>
    </row>
    <row r="336" spans="1:51" s="16" customFormat="1" ht="12">
      <c r="A336" s="16"/>
      <c r="B336" s="283"/>
      <c r="C336" s="284"/>
      <c r="D336" s="241" t="s">
        <v>167</v>
      </c>
      <c r="E336" s="285" t="s">
        <v>1</v>
      </c>
      <c r="F336" s="286" t="s">
        <v>409</v>
      </c>
      <c r="G336" s="284"/>
      <c r="H336" s="287">
        <v>13.082999999999998</v>
      </c>
      <c r="I336" s="288"/>
      <c r="J336" s="284"/>
      <c r="K336" s="284"/>
      <c r="L336" s="289"/>
      <c r="M336" s="290"/>
      <c r="N336" s="291"/>
      <c r="O336" s="291"/>
      <c r="P336" s="291"/>
      <c r="Q336" s="291"/>
      <c r="R336" s="291"/>
      <c r="S336" s="291"/>
      <c r="T336" s="292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T336" s="293" t="s">
        <v>167</v>
      </c>
      <c r="AU336" s="293" t="s">
        <v>83</v>
      </c>
      <c r="AV336" s="16" t="s">
        <v>137</v>
      </c>
      <c r="AW336" s="16" t="s">
        <v>30</v>
      </c>
      <c r="AX336" s="16" t="s">
        <v>73</v>
      </c>
      <c r="AY336" s="293" t="s">
        <v>124</v>
      </c>
    </row>
    <row r="337" spans="1:51" s="13" customFormat="1" ht="12">
      <c r="A337" s="13"/>
      <c r="B337" s="239"/>
      <c r="C337" s="240"/>
      <c r="D337" s="241" t="s">
        <v>167</v>
      </c>
      <c r="E337" s="242" t="s">
        <v>1</v>
      </c>
      <c r="F337" s="243" t="s">
        <v>410</v>
      </c>
      <c r="G337" s="240"/>
      <c r="H337" s="242" t="s">
        <v>1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9" t="s">
        <v>167</v>
      </c>
      <c r="AU337" s="249" t="s">
        <v>83</v>
      </c>
      <c r="AV337" s="13" t="s">
        <v>81</v>
      </c>
      <c r="AW337" s="13" t="s">
        <v>30</v>
      </c>
      <c r="AX337" s="13" t="s">
        <v>73</v>
      </c>
      <c r="AY337" s="249" t="s">
        <v>124</v>
      </c>
    </row>
    <row r="338" spans="1:51" s="14" customFormat="1" ht="12">
      <c r="A338" s="14"/>
      <c r="B338" s="250"/>
      <c r="C338" s="251"/>
      <c r="D338" s="241" t="s">
        <v>167</v>
      </c>
      <c r="E338" s="252" t="s">
        <v>1</v>
      </c>
      <c r="F338" s="253" t="s">
        <v>533</v>
      </c>
      <c r="G338" s="251"/>
      <c r="H338" s="254">
        <v>1.18</v>
      </c>
      <c r="I338" s="255"/>
      <c r="J338" s="251"/>
      <c r="K338" s="251"/>
      <c r="L338" s="256"/>
      <c r="M338" s="257"/>
      <c r="N338" s="258"/>
      <c r="O338" s="258"/>
      <c r="P338" s="258"/>
      <c r="Q338" s="258"/>
      <c r="R338" s="258"/>
      <c r="S338" s="258"/>
      <c r="T338" s="25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0" t="s">
        <v>167</v>
      </c>
      <c r="AU338" s="260" t="s">
        <v>83</v>
      </c>
      <c r="AV338" s="14" t="s">
        <v>83</v>
      </c>
      <c r="AW338" s="14" t="s">
        <v>30</v>
      </c>
      <c r="AX338" s="14" t="s">
        <v>73</v>
      </c>
      <c r="AY338" s="260" t="s">
        <v>124</v>
      </c>
    </row>
    <row r="339" spans="1:51" s="16" customFormat="1" ht="12">
      <c r="A339" s="16"/>
      <c r="B339" s="283"/>
      <c r="C339" s="284"/>
      <c r="D339" s="241" t="s">
        <v>167</v>
      </c>
      <c r="E339" s="285" t="s">
        <v>1</v>
      </c>
      <c r="F339" s="286" t="s">
        <v>412</v>
      </c>
      <c r="G339" s="284"/>
      <c r="H339" s="287">
        <v>1.18</v>
      </c>
      <c r="I339" s="288"/>
      <c r="J339" s="284"/>
      <c r="K339" s="284"/>
      <c r="L339" s="289"/>
      <c r="M339" s="290"/>
      <c r="N339" s="291"/>
      <c r="O339" s="291"/>
      <c r="P339" s="291"/>
      <c r="Q339" s="291"/>
      <c r="R339" s="291"/>
      <c r="S339" s="291"/>
      <c r="T339" s="292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93" t="s">
        <v>167</v>
      </c>
      <c r="AU339" s="293" t="s">
        <v>83</v>
      </c>
      <c r="AV339" s="16" t="s">
        <v>137</v>
      </c>
      <c r="AW339" s="16" t="s">
        <v>30</v>
      </c>
      <c r="AX339" s="16" t="s">
        <v>73</v>
      </c>
      <c r="AY339" s="293" t="s">
        <v>124</v>
      </c>
    </row>
    <row r="340" spans="1:51" s="13" customFormat="1" ht="12">
      <c r="A340" s="13"/>
      <c r="B340" s="239"/>
      <c r="C340" s="240"/>
      <c r="D340" s="241" t="s">
        <v>167</v>
      </c>
      <c r="E340" s="242" t="s">
        <v>1</v>
      </c>
      <c r="F340" s="243" t="s">
        <v>413</v>
      </c>
      <c r="G340" s="240"/>
      <c r="H340" s="242" t="s">
        <v>1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9" t="s">
        <v>167</v>
      </c>
      <c r="AU340" s="249" t="s">
        <v>83</v>
      </c>
      <c r="AV340" s="13" t="s">
        <v>81</v>
      </c>
      <c r="AW340" s="13" t="s">
        <v>30</v>
      </c>
      <c r="AX340" s="13" t="s">
        <v>73</v>
      </c>
      <c r="AY340" s="249" t="s">
        <v>124</v>
      </c>
    </row>
    <row r="341" spans="1:51" s="14" customFormat="1" ht="12">
      <c r="A341" s="14"/>
      <c r="B341" s="250"/>
      <c r="C341" s="251"/>
      <c r="D341" s="241" t="s">
        <v>167</v>
      </c>
      <c r="E341" s="252" t="s">
        <v>1</v>
      </c>
      <c r="F341" s="253" t="s">
        <v>534</v>
      </c>
      <c r="G341" s="251"/>
      <c r="H341" s="254">
        <v>0.633</v>
      </c>
      <c r="I341" s="255"/>
      <c r="J341" s="251"/>
      <c r="K341" s="251"/>
      <c r="L341" s="256"/>
      <c r="M341" s="257"/>
      <c r="N341" s="258"/>
      <c r="O341" s="258"/>
      <c r="P341" s="258"/>
      <c r="Q341" s="258"/>
      <c r="R341" s="258"/>
      <c r="S341" s="258"/>
      <c r="T341" s="25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0" t="s">
        <v>167</v>
      </c>
      <c r="AU341" s="260" t="s">
        <v>83</v>
      </c>
      <c r="AV341" s="14" t="s">
        <v>83</v>
      </c>
      <c r="AW341" s="14" t="s">
        <v>30</v>
      </c>
      <c r="AX341" s="14" t="s">
        <v>73</v>
      </c>
      <c r="AY341" s="260" t="s">
        <v>124</v>
      </c>
    </row>
    <row r="342" spans="1:51" s="14" customFormat="1" ht="12">
      <c r="A342" s="14"/>
      <c r="B342" s="250"/>
      <c r="C342" s="251"/>
      <c r="D342" s="241" t="s">
        <v>167</v>
      </c>
      <c r="E342" s="252" t="s">
        <v>1</v>
      </c>
      <c r="F342" s="253" t="s">
        <v>535</v>
      </c>
      <c r="G342" s="251"/>
      <c r="H342" s="254">
        <v>0.783</v>
      </c>
      <c r="I342" s="255"/>
      <c r="J342" s="251"/>
      <c r="K342" s="251"/>
      <c r="L342" s="256"/>
      <c r="M342" s="257"/>
      <c r="N342" s="258"/>
      <c r="O342" s="258"/>
      <c r="P342" s="258"/>
      <c r="Q342" s="258"/>
      <c r="R342" s="258"/>
      <c r="S342" s="258"/>
      <c r="T342" s="25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0" t="s">
        <v>167</v>
      </c>
      <c r="AU342" s="260" t="s">
        <v>83</v>
      </c>
      <c r="AV342" s="14" t="s">
        <v>83</v>
      </c>
      <c r="AW342" s="14" t="s">
        <v>30</v>
      </c>
      <c r="AX342" s="14" t="s">
        <v>73</v>
      </c>
      <c r="AY342" s="260" t="s">
        <v>124</v>
      </c>
    </row>
    <row r="343" spans="1:51" s="14" customFormat="1" ht="12">
      <c r="A343" s="14"/>
      <c r="B343" s="250"/>
      <c r="C343" s="251"/>
      <c r="D343" s="241" t="s">
        <v>167</v>
      </c>
      <c r="E343" s="252" t="s">
        <v>1</v>
      </c>
      <c r="F343" s="253" t="s">
        <v>536</v>
      </c>
      <c r="G343" s="251"/>
      <c r="H343" s="254">
        <v>0.83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0" t="s">
        <v>167</v>
      </c>
      <c r="AU343" s="260" t="s">
        <v>83</v>
      </c>
      <c r="AV343" s="14" t="s">
        <v>83</v>
      </c>
      <c r="AW343" s="14" t="s">
        <v>30</v>
      </c>
      <c r="AX343" s="14" t="s">
        <v>73</v>
      </c>
      <c r="AY343" s="260" t="s">
        <v>124</v>
      </c>
    </row>
    <row r="344" spans="1:51" s="14" customFormat="1" ht="12">
      <c r="A344" s="14"/>
      <c r="B344" s="250"/>
      <c r="C344" s="251"/>
      <c r="D344" s="241" t="s">
        <v>167</v>
      </c>
      <c r="E344" s="252" t="s">
        <v>1</v>
      </c>
      <c r="F344" s="253" t="s">
        <v>537</v>
      </c>
      <c r="G344" s="251"/>
      <c r="H344" s="254">
        <v>2.874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0" t="s">
        <v>167</v>
      </c>
      <c r="AU344" s="260" t="s">
        <v>83</v>
      </c>
      <c r="AV344" s="14" t="s">
        <v>83</v>
      </c>
      <c r="AW344" s="14" t="s">
        <v>30</v>
      </c>
      <c r="AX344" s="14" t="s">
        <v>73</v>
      </c>
      <c r="AY344" s="260" t="s">
        <v>124</v>
      </c>
    </row>
    <row r="345" spans="1:51" s="14" customFormat="1" ht="12">
      <c r="A345" s="14"/>
      <c r="B345" s="250"/>
      <c r="C345" s="251"/>
      <c r="D345" s="241" t="s">
        <v>167</v>
      </c>
      <c r="E345" s="252" t="s">
        <v>1</v>
      </c>
      <c r="F345" s="253" t="s">
        <v>538</v>
      </c>
      <c r="G345" s="251"/>
      <c r="H345" s="254">
        <v>0.796</v>
      </c>
      <c r="I345" s="255"/>
      <c r="J345" s="251"/>
      <c r="K345" s="251"/>
      <c r="L345" s="256"/>
      <c r="M345" s="257"/>
      <c r="N345" s="258"/>
      <c r="O345" s="258"/>
      <c r="P345" s="258"/>
      <c r="Q345" s="258"/>
      <c r="R345" s="258"/>
      <c r="S345" s="258"/>
      <c r="T345" s="25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0" t="s">
        <v>167</v>
      </c>
      <c r="AU345" s="260" t="s">
        <v>83</v>
      </c>
      <c r="AV345" s="14" t="s">
        <v>83</v>
      </c>
      <c r="AW345" s="14" t="s">
        <v>30</v>
      </c>
      <c r="AX345" s="14" t="s">
        <v>73</v>
      </c>
      <c r="AY345" s="260" t="s">
        <v>124</v>
      </c>
    </row>
    <row r="346" spans="1:51" s="16" customFormat="1" ht="12">
      <c r="A346" s="16"/>
      <c r="B346" s="283"/>
      <c r="C346" s="284"/>
      <c r="D346" s="241" t="s">
        <v>167</v>
      </c>
      <c r="E346" s="285" t="s">
        <v>1</v>
      </c>
      <c r="F346" s="286" t="s">
        <v>427</v>
      </c>
      <c r="G346" s="284"/>
      <c r="H346" s="287">
        <v>5.916</v>
      </c>
      <c r="I346" s="288"/>
      <c r="J346" s="284"/>
      <c r="K346" s="284"/>
      <c r="L346" s="289"/>
      <c r="M346" s="290"/>
      <c r="N346" s="291"/>
      <c r="O346" s="291"/>
      <c r="P346" s="291"/>
      <c r="Q346" s="291"/>
      <c r="R346" s="291"/>
      <c r="S346" s="291"/>
      <c r="T346" s="292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T346" s="293" t="s">
        <v>167</v>
      </c>
      <c r="AU346" s="293" t="s">
        <v>83</v>
      </c>
      <c r="AV346" s="16" t="s">
        <v>137</v>
      </c>
      <c r="AW346" s="16" t="s">
        <v>30</v>
      </c>
      <c r="AX346" s="16" t="s">
        <v>73</v>
      </c>
      <c r="AY346" s="293" t="s">
        <v>124</v>
      </c>
    </row>
    <row r="347" spans="1:51" s="13" customFormat="1" ht="12">
      <c r="A347" s="13"/>
      <c r="B347" s="239"/>
      <c r="C347" s="240"/>
      <c r="D347" s="241" t="s">
        <v>167</v>
      </c>
      <c r="E347" s="242" t="s">
        <v>1</v>
      </c>
      <c r="F347" s="243" t="s">
        <v>428</v>
      </c>
      <c r="G347" s="240"/>
      <c r="H347" s="242" t="s">
        <v>1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9" t="s">
        <v>167</v>
      </c>
      <c r="AU347" s="249" t="s">
        <v>83</v>
      </c>
      <c r="AV347" s="13" t="s">
        <v>81</v>
      </c>
      <c r="AW347" s="13" t="s">
        <v>30</v>
      </c>
      <c r="AX347" s="13" t="s">
        <v>73</v>
      </c>
      <c r="AY347" s="249" t="s">
        <v>124</v>
      </c>
    </row>
    <row r="348" spans="1:51" s="14" customFormat="1" ht="12">
      <c r="A348" s="14"/>
      <c r="B348" s="250"/>
      <c r="C348" s="251"/>
      <c r="D348" s="241" t="s">
        <v>167</v>
      </c>
      <c r="E348" s="252" t="s">
        <v>1</v>
      </c>
      <c r="F348" s="253" t="s">
        <v>539</v>
      </c>
      <c r="G348" s="251"/>
      <c r="H348" s="254">
        <v>2.018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0" t="s">
        <v>167</v>
      </c>
      <c r="AU348" s="260" t="s">
        <v>83</v>
      </c>
      <c r="AV348" s="14" t="s">
        <v>83</v>
      </c>
      <c r="AW348" s="14" t="s">
        <v>30</v>
      </c>
      <c r="AX348" s="14" t="s">
        <v>73</v>
      </c>
      <c r="AY348" s="260" t="s">
        <v>124</v>
      </c>
    </row>
    <row r="349" spans="1:51" s="16" customFormat="1" ht="12">
      <c r="A349" s="16"/>
      <c r="B349" s="283"/>
      <c r="C349" s="284"/>
      <c r="D349" s="241" t="s">
        <v>167</v>
      </c>
      <c r="E349" s="285" t="s">
        <v>1</v>
      </c>
      <c r="F349" s="286" t="s">
        <v>430</v>
      </c>
      <c r="G349" s="284"/>
      <c r="H349" s="287">
        <v>2.018</v>
      </c>
      <c r="I349" s="288"/>
      <c r="J349" s="284"/>
      <c r="K349" s="284"/>
      <c r="L349" s="289"/>
      <c r="M349" s="290"/>
      <c r="N349" s="291"/>
      <c r="O349" s="291"/>
      <c r="P349" s="291"/>
      <c r="Q349" s="291"/>
      <c r="R349" s="291"/>
      <c r="S349" s="291"/>
      <c r="T349" s="292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93" t="s">
        <v>167</v>
      </c>
      <c r="AU349" s="293" t="s">
        <v>83</v>
      </c>
      <c r="AV349" s="16" t="s">
        <v>137</v>
      </c>
      <c r="AW349" s="16" t="s">
        <v>30</v>
      </c>
      <c r="AX349" s="16" t="s">
        <v>73</v>
      </c>
      <c r="AY349" s="293" t="s">
        <v>124</v>
      </c>
    </row>
    <row r="350" spans="1:51" s="15" customFormat="1" ht="12">
      <c r="A350" s="15"/>
      <c r="B350" s="261"/>
      <c r="C350" s="262"/>
      <c r="D350" s="241" t="s">
        <v>167</v>
      </c>
      <c r="E350" s="263" t="s">
        <v>1</v>
      </c>
      <c r="F350" s="264" t="s">
        <v>172</v>
      </c>
      <c r="G350" s="262"/>
      <c r="H350" s="265">
        <v>22.196999999999996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71" t="s">
        <v>167</v>
      </c>
      <c r="AU350" s="271" t="s">
        <v>83</v>
      </c>
      <c r="AV350" s="15" t="s">
        <v>131</v>
      </c>
      <c r="AW350" s="15" t="s">
        <v>30</v>
      </c>
      <c r="AX350" s="15" t="s">
        <v>81</v>
      </c>
      <c r="AY350" s="271" t="s">
        <v>124</v>
      </c>
    </row>
    <row r="351" spans="1:65" s="2" customFormat="1" ht="21.75" customHeight="1">
      <c r="A351" s="39"/>
      <c r="B351" s="40"/>
      <c r="C351" s="272" t="s">
        <v>299</v>
      </c>
      <c r="D351" s="272" t="s">
        <v>215</v>
      </c>
      <c r="E351" s="273" t="s">
        <v>431</v>
      </c>
      <c r="F351" s="274" t="s">
        <v>432</v>
      </c>
      <c r="G351" s="275" t="s">
        <v>199</v>
      </c>
      <c r="H351" s="276">
        <v>0.007</v>
      </c>
      <c r="I351" s="277"/>
      <c r="J351" s="278">
        <f>ROUND(I351*H351,2)</f>
        <v>0</v>
      </c>
      <c r="K351" s="279"/>
      <c r="L351" s="280"/>
      <c r="M351" s="281" t="s">
        <v>1</v>
      </c>
      <c r="N351" s="282" t="s">
        <v>38</v>
      </c>
      <c r="O351" s="92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2" t="s">
        <v>240</v>
      </c>
      <c r="AT351" s="232" t="s">
        <v>215</v>
      </c>
      <c r="AU351" s="232" t="s">
        <v>83</v>
      </c>
      <c r="AY351" s="18" t="s">
        <v>124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8" t="s">
        <v>81</v>
      </c>
      <c r="BK351" s="233">
        <f>ROUND(I351*H351,2)</f>
        <v>0</v>
      </c>
      <c r="BL351" s="18" t="s">
        <v>200</v>
      </c>
      <c r="BM351" s="232" t="s">
        <v>433</v>
      </c>
    </row>
    <row r="352" spans="1:51" s="14" customFormat="1" ht="12">
      <c r="A352" s="14"/>
      <c r="B352" s="250"/>
      <c r="C352" s="251"/>
      <c r="D352" s="241" t="s">
        <v>167</v>
      </c>
      <c r="E352" s="252" t="s">
        <v>1</v>
      </c>
      <c r="F352" s="253" t="s">
        <v>540</v>
      </c>
      <c r="G352" s="251"/>
      <c r="H352" s="254">
        <v>0.007</v>
      </c>
      <c r="I352" s="255"/>
      <c r="J352" s="251"/>
      <c r="K352" s="251"/>
      <c r="L352" s="256"/>
      <c r="M352" s="257"/>
      <c r="N352" s="258"/>
      <c r="O352" s="258"/>
      <c r="P352" s="258"/>
      <c r="Q352" s="258"/>
      <c r="R352" s="258"/>
      <c r="S352" s="258"/>
      <c r="T352" s="25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0" t="s">
        <v>167</v>
      </c>
      <c r="AU352" s="260" t="s">
        <v>83</v>
      </c>
      <c r="AV352" s="14" t="s">
        <v>83</v>
      </c>
      <c r="AW352" s="14" t="s">
        <v>30</v>
      </c>
      <c r="AX352" s="14" t="s">
        <v>73</v>
      </c>
      <c r="AY352" s="260" t="s">
        <v>124</v>
      </c>
    </row>
    <row r="353" spans="1:51" s="15" customFormat="1" ht="12">
      <c r="A353" s="15"/>
      <c r="B353" s="261"/>
      <c r="C353" s="262"/>
      <c r="D353" s="241" t="s">
        <v>167</v>
      </c>
      <c r="E353" s="263" t="s">
        <v>1</v>
      </c>
      <c r="F353" s="264" t="s">
        <v>172</v>
      </c>
      <c r="G353" s="262"/>
      <c r="H353" s="265">
        <v>0.007</v>
      </c>
      <c r="I353" s="266"/>
      <c r="J353" s="262"/>
      <c r="K353" s="262"/>
      <c r="L353" s="267"/>
      <c r="M353" s="268"/>
      <c r="N353" s="269"/>
      <c r="O353" s="269"/>
      <c r="P353" s="269"/>
      <c r="Q353" s="269"/>
      <c r="R353" s="269"/>
      <c r="S353" s="269"/>
      <c r="T353" s="270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1" t="s">
        <v>167</v>
      </c>
      <c r="AU353" s="271" t="s">
        <v>83</v>
      </c>
      <c r="AV353" s="15" t="s">
        <v>131</v>
      </c>
      <c r="AW353" s="15" t="s">
        <v>30</v>
      </c>
      <c r="AX353" s="15" t="s">
        <v>81</v>
      </c>
      <c r="AY353" s="271" t="s">
        <v>124</v>
      </c>
    </row>
    <row r="354" spans="1:65" s="2" customFormat="1" ht="24.15" customHeight="1">
      <c r="A354" s="39"/>
      <c r="B354" s="40"/>
      <c r="C354" s="272" t="s">
        <v>435</v>
      </c>
      <c r="D354" s="272" t="s">
        <v>215</v>
      </c>
      <c r="E354" s="273" t="s">
        <v>436</v>
      </c>
      <c r="F354" s="274" t="s">
        <v>437</v>
      </c>
      <c r="G354" s="275" t="s">
        <v>199</v>
      </c>
      <c r="H354" s="276">
        <v>0.014</v>
      </c>
      <c r="I354" s="277"/>
      <c r="J354" s="278">
        <f>ROUND(I354*H354,2)</f>
        <v>0</v>
      </c>
      <c r="K354" s="279"/>
      <c r="L354" s="280"/>
      <c r="M354" s="281" t="s">
        <v>1</v>
      </c>
      <c r="N354" s="282" t="s">
        <v>38</v>
      </c>
      <c r="O354" s="92"/>
      <c r="P354" s="230">
        <f>O354*H354</f>
        <v>0</v>
      </c>
      <c r="Q354" s="230">
        <v>0</v>
      </c>
      <c r="R354" s="230">
        <f>Q354*H354</f>
        <v>0</v>
      </c>
      <c r="S354" s="230">
        <v>0</v>
      </c>
      <c r="T354" s="231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2" t="s">
        <v>240</v>
      </c>
      <c r="AT354" s="232" t="s">
        <v>215</v>
      </c>
      <c r="AU354" s="232" t="s">
        <v>83</v>
      </c>
      <c r="AY354" s="18" t="s">
        <v>124</v>
      </c>
      <c r="BE354" s="233">
        <f>IF(N354="základní",J354,0)</f>
        <v>0</v>
      </c>
      <c r="BF354" s="233">
        <f>IF(N354="snížená",J354,0)</f>
        <v>0</v>
      </c>
      <c r="BG354" s="233">
        <f>IF(N354="zákl. přenesená",J354,0)</f>
        <v>0</v>
      </c>
      <c r="BH354" s="233">
        <f>IF(N354="sníž. přenesená",J354,0)</f>
        <v>0</v>
      </c>
      <c r="BI354" s="233">
        <f>IF(N354="nulová",J354,0)</f>
        <v>0</v>
      </c>
      <c r="BJ354" s="18" t="s">
        <v>81</v>
      </c>
      <c r="BK354" s="233">
        <f>ROUND(I354*H354,2)</f>
        <v>0</v>
      </c>
      <c r="BL354" s="18" t="s">
        <v>200</v>
      </c>
      <c r="BM354" s="232" t="s">
        <v>438</v>
      </c>
    </row>
    <row r="355" spans="1:51" s="14" customFormat="1" ht="12">
      <c r="A355" s="14"/>
      <c r="B355" s="250"/>
      <c r="C355" s="251"/>
      <c r="D355" s="241" t="s">
        <v>167</v>
      </c>
      <c r="E355" s="252" t="s">
        <v>1</v>
      </c>
      <c r="F355" s="253" t="s">
        <v>541</v>
      </c>
      <c r="G355" s="251"/>
      <c r="H355" s="254">
        <v>0.014</v>
      </c>
      <c r="I355" s="255"/>
      <c r="J355" s="251"/>
      <c r="K355" s="251"/>
      <c r="L355" s="256"/>
      <c r="M355" s="257"/>
      <c r="N355" s="258"/>
      <c r="O355" s="258"/>
      <c r="P355" s="258"/>
      <c r="Q355" s="258"/>
      <c r="R355" s="258"/>
      <c r="S355" s="258"/>
      <c r="T355" s="25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0" t="s">
        <v>167</v>
      </c>
      <c r="AU355" s="260" t="s">
        <v>83</v>
      </c>
      <c r="AV355" s="14" t="s">
        <v>83</v>
      </c>
      <c r="AW355" s="14" t="s">
        <v>30</v>
      </c>
      <c r="AX355" s="14" t="s">
        <v>73</v>
      </c>
      <c r="AY355" s="260" t="s">
        <v>124</v>
      </c>
    </row>
    <row r="356" spans="1:51" s="15" customFormat="1" ht="12">
      <c r="A356" s="15"/>
      <c r="B356" s="261"/>
      <c r="C356" s="262"/>
      <c r="D356" s="241" t="s">
        <v>167</v>
      </c>
      <c r="E356" s="263" t="s">
        <v>1</v>
      </c>
      <c r="F356" s="264" t="s">
        <v>172</v>
      </c>
      <c r="G356" s="262"/>
      <c r="H356" s="265">
        <v>0.014</v>
      </c>
      <c r="I356" s="266"/>
      <c r="J356" s="262"/>
      <c r="K356" s="262"/>
      <c r="L356" s="267"/>
      <c r="M356" s="268"/>
      <c r="N356" s="269"/>
      <c r="O356" s="269"/>
      <c r="P356" s="269"/>
      <c r="Q356" s="269"/>
      <c r="R356" s="269"/>
      <c r="S356" s="269"/>
      <c r="T356" s="270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71" t="s">
        <v>167</v>
      </c>
      <c r="AU356" s="271" t="s">
        <v>83</v>
      </c>
      <c r="AV356" s="15" t="s">
        <v>131</v>
      </c>
      <c r="AW356" s="15" t="s">
        <v>30</v>
      </c>
      <c r="AX356" s="15" t="s">
        <v>81</v>
      </c>
      <c r="AY356" s="271" t="s">
        <v>124</v>
      </c>
    </row>
    <row r="357" spans="1:65" s="2" customFormat="1" ht="16.5" customHeight="1">
      <c r="A357" s="39"/>
      <c r="B357" s="40"/>
      <c r="C357" s="272" t="s">
        <v>304</v>
      </c>
      <c r="D357" s="272" t="s">
        <v>215</v>
      </c>
      <c r="E357" s="273" t="s">
        <v>440</v>
      </c>
      <c r="F357" s="274" t="s">
        <v>441</v>
      </c>
      <c r="G357" s="275" t="s">
        <v>199</v>
      </c>
      <c r="H357" s="276">
        <v>0.001</v>
      </c>
      <c r="I357" s="277"/>
      <c r="J357" s="278">
        <f>ROUND(I357*H357,2)</f>
        <v>0</v>
      </c>
      <c r="K357" s="279"/>
      <c r="L357" s="280"/>
      <c r="M357" s="281" t="s">
        <v>1</v>
      </c>
      <c r="N357" s="282" t="s">
        <v>38</v>
      </c>
      <c r="O357" s="92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2" t="s">
        <v>240</v>
      </c>
      <c r="AT357" s="232" t="s">
        <v>215</v>
      </c>
      <c r="AU357" s="232" t="s">
        <v>83</v>
      </c>
      <c r="AY357" s="18" t="s">
        <v>124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8" t="s">
        <v>81</v>
      </c>
      <c r="BK357" s="233">
        <f>ROUND(I357*H357,2)</f>
        <v>0</v>
      </c>
      <c r="BL357" s="18" t="s">
        <v>200</v>
      </c>
      <c r="BM357" s="232" t="s">
        <v>442</v>
      </c>
    </row>
    <row r="358" spans="1:51" s="14" customFormat="1" ht="12">
      <c r="A358" s="14"/>
      <c r="B358" s="250"/>
      <c r="C358" s="251"/>
      <c r="D358" s="241" t="s">
        <v>167</v>
      </c>
      <c r="E358" s="252" t="s">
        <v>1</v>
      </c>
      <c r="F358" s="253" t="s">
        <v>542</v>
      </c>
      <c r="G358" s="251"/>
      <c r="H358" s="254">
        <v>0.001</v>
      </c>
      <c r="I358" s="255"/>
      <c r="J358" s="251"/>
      <c r="K358" s="251"/>
      <c r="L358" s="256"/>
      <c r="M358" s="257"/>
      <c r="N358" s="258"/>
      <c r="O358" s="258"/>
      <c r="P358" s="258"/>
      <c r="Q358" s="258"/>
      <c r="R358" s="258"/>
      <c r="S358" s="258"/>
      <c r="T358" s="25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0" t="s">
        <v>167</v>
      </c>
      <c r="AU358" s="260" t="s">
        <v>83</v>
      </c>
      <c r="AV358" s="14" t="s">
        <v>83</v>
      </c>
      <c r="AW358" s="14" t="s">
        <v>30</v>
      </c>
      <c r="AX358" s="14" t="s">
        <v>73</v>
      </c>
      <c r="AY358" s="260" t="s">
        <v>124</v>
      </c>
    </row>
    <row r="359" spans="1:51" s="15" customFormat="1" ht="12">
      <c r="A359" s="15"/>
      <c r="B359" s="261"/>
      <c r="C359" s="262"/>
      <c r="D359" s="241" t="s">
        <v>167</v>
      </c>
      <c r="E359" s="263" t="s">
        <v>1</v>
      </c>
      <c r="F359" s="264" t="s">
        <v>172</v>
      </c>
      <c r="G359" s="262"/>
      <c r="H359" s="265">
        <v>0.001</v>
      </c>
      <c r="I359" s="266"/>
      <c r="J359" s="262"/>
      <c r="K359" s="262"/>
      <c r="L359" s="267"/>
      <c r="M359" s="268"/>
      <c r="N359" s="269"/>
      <c r="O359" s="269"/>
      <c r="P359" s="269"/>
      <c r="Q359" s="269"/>
      <c r="R359" s="269"/>
      <c r="S359" s="269"/>
      <c r="T359" s="270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1" t="s">
        <v>167</v>
      </c>
      <c r="AU359" s="271" t="s">
        <v>83</v>
      </c>
      <c r="AV359" s="15" t="s">
        <v>131</v>
      </c>
      <c r="AW359" s="15" t="s">
        <v>30</v>
      </c>
      <c r="AX359" s="15" t="s">
        <v>81</v>
      </c>
      <c r="AY359" s="271" t="s">
        <v>124</v>
      </c>
    </row>
    <row r="360" spans="1:65" s="2" customFormat="1" ht="44.25" customHeight="1">
      <c r="A360" s="39"/>
      <c r="B360" s="40"/>
      <c r="C360" s="220" t="s">
        <v>444</v>
      </c>
      <c r="D360" s="220" t="s">
        <v>127</v>
      </c>
      <c r="E360" s="221" t="s">
        <v>445</v>
      </c>
      <c r="F360" s="222" t="s">
        <v>446</v>
      </c>
      <c r="G360" s="223" t="s">
        <v>199</v>
      </c>
      <c r="H360" s="224">
        <v>0.046</v>
      </c>
      <c r="I360" s="225"/>
      <c r="J360" s="226">
        <f>ROUND(I360*H360,2)</f>
        <v>0</v>
      </c>
      <c r="K360" s="227"/>
      <c r="L360" s="45"/>
      <c r="M360" s="234" t="s">
        <v>1</v>
      </c>
      <c r="N360" s="235" t="s">
        <v>38</v>
      </c>
      <c r="O360" s="236"/>
      <c r="P360" s="237">
        <f>O360*H360</f>
        <v>0</v>
      </c>
      <c r="Q360" s="237">
        <v>0</v>
      </c>
      <c r="R360" s="237">
        <f>Q360*H360</f>
        <v>0</v>
      </c>
      <c r="S360" s="237">
        <v>0</v>
      </c>
      <c r="T360" s="238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2" t="s">
        <v>200</v>
      </c>
      <c r="AT360" s="232" t="s">
        <v>127</v>
      </c>
      <c r="AU360" s="232" t="s">
        <v>83</v>
      </c>
      <c r="AY360" s="18" t="s">
        <v>124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8" t="s">
        <v>81</v>
      </c>
      <c r="BK360" s="233">
        <f>ROUND(I360*H360,2)</f>
        <v>0</v>
      </c>
      <c r="BL360" s="18" t="s">
        <v>200</v>
      </c>
      <c r="BM360" s="232" t="s">
        <v>447</v>
      </c>
    </row>
    <row r="361" spans="1:31" s="2" customFormat="1" ht="6.95" customHeight="1">
      <c r="A361" s="39"/>
      <c r="B361" s="67"/>
      <c r="C361" s="68"/>
      <c r="D361" s="68"/>
      <c r="E361" s="68"/>
      <c r="F361" s="68"/>
      <c r="G361" s="68"/>
      <c r="H361" s="68"/>
      <c r="I361" s="68"/>
      <c r="J361" s="68"/>
      <c r="K361" s="68"/>
      <c r="L361" s="45"/>
      <c r="M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</row>
  </sheetData>
  <sheetProtection password="CC71" sheet="1" objects="1" scenarios="1" formatColumns="0" formatRows="0" autoFilter="0"/>
  <autoFilter ref="C126:K36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 xml:space="preserve"> Oprava hydroizolace - Sládkova ul. č.p. 541-6, 580-4b, 579-4a a 161-2, Cheb (1)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543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22. 11. 2022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ROUND((SUM(BE127:BE393)),2)</f>
        <v>0</v>
      </c>
      <c r="G33" s="39"/>
      <c r="H33" s="39"/>
      <c r="I33" s="156">
        <v>0.21</v>
      </c>
      <c r="J33" s="155">
        <f>ROUND(((SUM(BE127:BE393))*I33),2)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ROUND((SUM(BF127:BF393)),2)</f>
        <v>0</v>
      </c>
      <c r="G34" s="39"/>
      <c r="H34" s="39"/>
      <c r="I34" s="156">
        <v>0.15</v>
      </c>
      <c r="J34" s="155">
        <f>ROUND(((SUM(BF127:BF393))*I34),2)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ROUND((SUM(BG127:BG393)),2)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ROUND((SUM(BH127:BH393)),2)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ROUND((SUM(BI127:BI393)),2)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 xml:space="preserve"> Oprava hydroizolace - Sládkova ul. č.p. 541-6, 580-4b, 579-4a a 161-2, Cheb (1)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04 - Dům č.p. 579-4a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22. 11. 2022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149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150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151</v>
      </c>
      <c r="E99" s="189"/>
      <c r="F99" s="189"/>
      <c r="G99" s="189"/>
      <c r="H99" s="189"/>
      <c r="I99" s="189"/>
      <c r="J99" s="190">
        <f>J177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152</v>
      </c>
      <c r="E100" s="189"/>
      <c r="F100" s="189"/>
      <c r="G100" s="189"/>
      <c r="H100" s="189"/>
      <c r="I100" s="189"/>
      <c r="J100" s="190">
        <f>J189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153</v>
      </c>
      <c r="E101" s="189"/>
      <c r="F101" s="189"/>
      <c r="G101" s="189"/>
      <c r="H101" s="189"/>
      <c r="I101" s="189"/>
      <c r="J101" s="190">
        <f>J194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154</v>
      </c>
      <c r="E102" s="189"/>
      <c r="F102" s="189"/>
      <c r="G102" s="189"/>
      <c r="H102" s="189"/>
      <c r="I102" s="189"/>
      <c r="J102" s="190">
        <f>J203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155</v>
      </c>
      <c r="E103" s="189"/>
      <c r="F103" s="189"/>
      <c r="G103" s="189"/>
      <c r="H103" s="189"/>
      <c r="I103" s="189"/>
      <c r="J103" s="190">
        <f>J308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156</v>
      </c>
      <c r="E104" s="189"/>
      <c r="F104" s="189"/>
      <c r="G104" s="189"/>
      <c r="H104" s="189"/>
      <c r="I104" s="189"/>
      <c r="J104" s="190">
        <f>J316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157</v>
      </c>
      <c r="E105" s="183"/>
      <c r="F105" s="183"/>
      <c r="G105" s="183"/>
      <c r="H105" s="183"/>
      <c r="I105" s="183"/>
      <c r="J105" s="184">
        <f>J318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158</v>
      </c>
      <c r="E106" s="189"/>
      <c r="F106" s="189"/>
      <c r="G106" s="189"/>
      <c r="H106" s="189"/>
      <c r="I106" s="189"/>
      <c r="J106" s="190">
        <f>J319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160</v>
      </c>
      <c r="E107" s="189"/>
      <c r="F107" s="189"/>
      <c r="G107" s="189"/>
      <c r="H107" s="189"/>
      <c r="I107" s="189"/>
      <c r="J107" s="190">
        <f>J349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108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6.25" customHeight="1">
      <c r="A117" s="39"/>
      <c r="B117" s="40"/>
      <c r="C117" s="41"/>
      <c r="D117" s="41"/>
      <c r="E117" s="175" t="str">
        <f>E7</f>
        <v xml:space="preserve"> Oprava hydroizolace - Sládkova ul. č.p. 541-6, 580-4b, 579-4a a 161-2, Cheb (1)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97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04 - Dům č.p. 579-4a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 xml:space="preserve"> </v>
      </c>
      <c r="G121" s="41"/>
      <c r="H121" s="41"/>
      <c r="I121" s="33" t="s">
        <v>22</v>
      </c>
      <c r="J121" s="80" t="str">
        <f>IF(J12="","",J12)</f>
        <v>22. 11. 2022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 xml:space="preserve"> </v>
      </c>
      <c r="G123" s="41"/>
      <c r="H123" s="41"/>
      <c r="I123" s="33" t="s">
        <v>29</v>
      </c>
      <c r="J123" s="37" t="str">
        <f>E21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27</v>
      </c>
      <c r="D124" s="41"/>
      <c r="E124" s="41"/>
      <c r="F124" s="28" t="str">
        <f>IF(E18="","",E18)</f>
        <v>Vyplň údaj</v>
      </c>
      <c r="G124" s="41"/>
      <c r="H124" s="41"/>
      <c r="I124" s="33" t="s">
        <v>31</v>
      </c>
      <c r="J124" s="37" t="str">
        <f>E24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2"/>
      <c r="B126" s="193"/>
      <c r="C126" s="194" t="s">
        <v>109</v>
      </c>
      <c r="D126" s="195" t="s">
        <v>58</v>
      </c>
      <c r="E126" s="195" t="s">
        <v>54</v>
      </c>
      <c r="F126" s="195" t="s">
        <v>55</v>
      </c>
      <c r="G126" s="195" t="s">
        <v>110</v>
      </c>
      <c r="H126" s="195" t="s">
        <v>111</v>
      </c>
      <c r="I126" s="195" t="s">
        <v>112</v>
      </c>
      <c r="J126" s="196" t="s">
        <v>101</v>
      </c>
      <c r="K126" s="197" t="s">
        <v>113</v>
      </c>
      <c r="L126" s="198"/>
      <c r="M126" s="101" t="s">
        <v>1</v>
      </c>
      <c r="N126" s="102" t="s">
        <v>37</v>
      </c>
      <c r="O126" s="102" t="s">
        <v>114</v>
      </c>
      <c r="P126" s="102" t="s">
        <v>115</v>
      </c>
      <c r="Q126" s="102" t="s">
        <v>116</v>
      </c>
      <c r="R126" s="102" t="s">
        <v>117</v>
      </c>
      <c r="S126" s="102" t="s">
        <v>118</v>
      </c>
      <c r="T126" s="103" t="s">
        <v>119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9"/>
      <c r="B127" s="40"/>
      <c r="C127" s="108" t="s">
        <v>120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P128+P318</f>
        <v>0</v>
      </c>
      <c r="Q127" s="105"/>
      <c r="R127" s="201">
        <f>R128+R318</f>
        <v>0</v>
      </c>
      <c r="S127" s="105"/>
      <c r="T127" s="202">
        <f>T128+T318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72</v>
      </c>
      <c r="AU127" s="18" t="s">
        <v>103</v>
      </c>
      <c r="BK127" s="203">
        <f>BK128+BK318</f>
        <v>0</v>
      </c>
    </row>
    <row r="128" spans="1:63" s="12" customFormat="1" ht="25.9" customHeight="1">
      <c r="A128" s="12"/>
      <c r="B128" s="204"/>
      <c r="C128" s="205"/>
      <c r="D128" s="206" t="s">
        <v>72</v>
      </c>
      <c r="E128" s="207" t="s">
        <v>161</v>
      </c>
      <c r="F128" s="207" t="s">
        <v>162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P129+P177+P189+P194+P203+P308+P316</f>
        <v>0</v>
      </c>
      <c r="Q128" s="212"/>
      <c r="R128" s="213">
        <f>R129+R177+R189+R194+R203+R308+R316</f>
        <v>0</v>
      </c>
      <c r="S128" s="212"/>
      <c r="T128" s="214">
        <f>T129+T177+T189+T194+T203+T308+T316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81</v>
      </c>
      <c r="AT128" s="216" t="s">
        <v>72</v>
      </c>
      <c r="AU128" s="216" t="s">
        <v>73</v>
      </c>
      <c r="AY128" s="215" t="s">
        <v>124</v>
      </c>
      <c r="BK128" s="217">
        <f>BK129+BK177+BK189+BK194+BK203+BK308+BK316</f>
        <v>0</v>
      </c>
    </row>
    <row r="129" spans="1:63" s="12" customFormat="1" ht="22.8" customHeight="1">
      <c r="A129" s="12"/>
      <c r="B129" s="204"/>
      <c r="C129" s="205"/>
      <c r="D129" s="206" t="s">
        <v>72</v>
      </c>
      <c r="E129" s="218" t="s">
        <v>81</v>
      </c>
      <c r="F129" s="218" t="s">
        <v>163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SUM(P130:P176)</f>
        <v>0</v>
      </c>
      <c r="Q129" s="212"/>
      <c r="R129" s="213">
        <f>SUM(R130:R176)</f>
        <v>0</v>
      </c>
      <c r="S129" s="212"/>
      <c r="T129" s="214">
        <f>SUM(T130:T176)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81</v>
      </c>
      <c r="AT129" s="216" t="s">
        <v>72</v>
      </c>
      <c r="AU129" s="216" t="s">
        <v>81</v>
      </c>
      <c r="AY129" s="215" t="s">
        <v>124</v>
      </c>
      <c r="BK129" s="217">
        <f>SUM(BK130:BK176)</f>
        <v>0</v>
      </c>
    </row>
    <row r="130" spans="1:65" s="2" customFormat="1" ht="76.35" customHeight="1">
      <c r="A130" s="39"/>
      <c r="B130" s="40"/>
      <c r="C130" s="220" t="s">
        <v>81</v>
      </c>
      <c r="D130" s="220" t="s">
        <v>127</v>
      </c>
      <c r="E130" s="221" t="s">
        <v>164</v>
      </c>
      <c r="F130" s="222" t="s">
        <v>165</v>
      </c>
      <c r="G130" s="223" t="s">
        <v>166</v>
      </c>
      <c r="H130" s="224">
        <v>51.4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131</v>
      </c>
      <c r="AT130" s="232" t="s">
        <v>127</v>
      </c>
      <c r="AU130" s="232" t="s">
        <v>83</v>
      </c>
      <c r="AY130" s="18" t="s">
        <v>124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81</v>
      </c>
      <c r="BK130" s="233">
        <f>ROUND(I130*H130,2)</f>
        <v>0</v>
      </c>
      <c r="BL130" s="18" t="s">
        <v>131</v>
      </c>
      <c r="BM130" s="232" t="s">
        <v>83</v>
      </c>
    </row>
    <row r="131" spans="1:51" s="14" customFormat="1" ht="12">
      <c r="A131" s="14"/>
      <c r="B131" s="250"/>
      <c r="C131" s="251"/>
      <c r="D131" s="241" t="s">
        <v>167</v>
      </c>
      <c r="E131" s="252" t="s">
        <v>1</v>
      </c>
      <c r="F131" s="253" t="s">
        <v>544</v>
      </c>
      <c r="G131" s="251"/>
      <c r="H131" s="254">
        <v>36.55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167</v>
      </c>
      <c r="AU131" s="260" t="s">
        <v>83</v>
      </c>
      <c r="AV131" s="14" t="s">
        <v>83</v>
      </c>
      <c r="AW131" s="14" t="s">
        <v>30</v>
      </c>
      <c r="AX131" s="14" t="s">
        <v>73</v>
      </c>
      <c r="AY131" s="260" t="s">
        <v>124</v>
      </c>
    </row>
    <row r="132" spans="1:51" s="14" customFormat="1" ht="12">
      <c r="A132" s="14"/>
      <c r="B132" s="250"/>
      <c r="C132" s="251"/>
      <c r="D132" s="241" t="s">
        <v>167</v>
      </c>
      <c r="E132" s="252" t="s">
        <v>1</v>
      </c>
      <c r="F132" s="253" t="s">
        <v>545</v>
      </c>
      <c r="G132" s="251"/>
      <c r="H132" s="254">
        <v>14.85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0" t="s">
        <v>167</v>
      </c>
      <c r="AU132" s="260" t="s">
        <v>83</v>
      </c>
      <c r="AV132" s="14" t="s">
        <v>83</v>
      </c>
      <c r="AW132" s="14" t="s">
        <v>30</v>
      </c>
      <c r="AX132" s="14" t="s">
        <v>73</v>
      </c>
      <c r="AY132" s="260" t="s">
        <v>124</v>
      </c>
    </row>
    <row r="133" spans="1:51" s="15" customFormat="1" ht="12">
      <c r="A133" s="15"/>
      <c r="B133" s="261"/>
      <c r="C133" s="262"/>
      <c r="D133" s="241" t="s">
        <v>167</v>
      </c>
      <c r="E133" s="263" t="s">
        <v>1</v>
      </c>
      <c r="F133" s="264" t="s">
        <v>172</v>
      </c>
      <c r="G133" s="262"/>
      <c r="H133" s="265">
        <v>51.4</v>
      </c>
      <c r="I133" s="266"/>
      <c r="J133" s="262"/>
      <c r="K133" s="262"/>
      <c r="L133" s="267"/>
      <c r="M133" s="268"/>
      <c r="N133" s="269"/>
      <c r="O133" s="269"/>
      <c r="P133" s="269"/>
      <c r="Q133" s="269"/>
      <c r="R133" s="269"/>
      <c r="S133" s="269"/>
      <c r="T133" s="27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1" t="s">
        <v>167</v>
      </c>
      <c r="AU133" s="271" t="s">
        <v>83</v>
      </c>
      <c r="AV133" s="15" t="s">
        <v>131</v>
      </c>
      <c r="AW133" s="15" t="s">
        <v>30</v>
      </c>
      <c r="AX133" s="15" t="s">
        <v>81</v>
      </c>
      <c r="AY133" s="271" t="s">
        <v>124</v>
      </c>
    </row>
    <row r="134" spans="1:65" s="2" customFormat="1" ht="49.05" customHeight="1">
      <c r="A134" s="39"/>
      <c r="B134" s="40"/>
      <c r="C134" s="220" t="s">
        <v>83</v>
      </c>
      <c r="D134" s="220" t="s">
        <v>127</v>
      </c>
      <c r="E134" s="221" t="s">
        <v>173</v>
      </c>
      <c r="F134" s="222" t="s">
        <v>174</v>
      </c>
      <c r="G134" s="223" t="s">
        <v>175</v>
      </c>
      <c r="H134" s="224">
        <v>90.232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131</v>
      </c>
      <c r="AT134" s="232" t="s">
        <v>127</v>
      </c>
      <c r="AU134" s="232" t="s">
        <v>83</v>
      </c>
      <c r="AY134" s="18" t="s">
        <v>124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81</v>
      </c>
      <c r="BK134" s="233">
        <f>ROUND(I134*H134,2)</f>
        <v>0</v>
      </c>
      <c r="BL134" s="18" t="s">
        <v>131</v>
      </c>
      <c r="BM134" s="232" t="s">
        <v>131</v>
      </c>
    </row>
    <row r="135" spans="1:51" s="14" customFormat="1" ht="12">
      <c r="A135" s="14"/>
      <c r="B135" s="250"/>
      <c r="C135" s="251"/>
      <c r="D135" s="241" t="s">
        <v>167</v>
      </c>
      <c r="E135" s="252" t="s">
        <v>1</v>
      </c>
      <c r="F135" s="253" t="s">
        <v>546</v>
      </c>
      <c r="G135" s="251"/>
      <c r="H135" s="254">
        <v>32.916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167</v>
      </c>
      <c r="AU135" s="260" t="s">
        <v>83</v>
      </c>
      <c r="AV135" s="14" t="s">
        <v>83</v>
      </c>
      <c r="AW135" s="14" t="s">
        <v>30</v>
      </c>
      <c r="AX135" s="14" t="s">
        <v>73</v>
      </c>
      <c r="AY135" s="260" t="s">
        <v>124</v>
      </c>
    </row>
    <row r="136" spans="1:51" s="14" customFormat="1" ht="12">
      <c r="A136" s="14"/>
      <c r="B136" s="250"/>
      <c r="C136" s="251"/>
      <c r="D136" s="241" t="s">
        <v>167</v>
      </c>
      <c r="E136" s="252" t="s">
        <v>1</v>
      </c>
      <c r="F136" s="253" t="s">
        <v>547</v>
      </c>
      <c r="G136" s="251"/>
      <c r="H136" s="254">
        <v>57.316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167</v>
      </c>
      <c r="AU136" s="260" t="s">
        <v>83</v>
      </c>
      <c r="AV136" s="14" t="s">
        <v>83</v>
      </c>
      <c r="AW136" s="14" t="s">
        <v>30</v>
      </c>
      <c r="AX136" s="14" t="s">
        <v>73</v>
      </c>
      <c r="AY136" s="260" t="s">
        <v>124</v>
      </c>
    </row>
    <row r="137" spans="1:51" s="15" customFormat="1" ht="12">
      <c r="A137" s="15"/>
      <c r="B137" s="261"/>
      <c r="C137" s="262"/>
      <c r="D137" s="241" t="s">
        <v>167</v>
      </c>
      <c r="E137" s="263" t="s">
        <v>1</v>
      </c>
      <c r="F137" s="264" t="s">
        <v>172</v>
      </c>
      <c r="G137" s="262"/>
      <c r="H137" s="265">
        <v>90.232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1" t="s">
        <v>167</v>
      </c>
      <c r="AU137" s="271" t="s">
        <v>83</v>
      </c>
      <c r="AV137" s="15" t="s">
        <v>131</v>
      </c>
      <c r="AW137" s="15" t="s">
        <v>30</v>
      </c>
      <c r="AX137" s="15" t="s">
        <v>81</v>
      </c>
      <c r="AY137" s="271" t="s">
        <v>124</v>
      </c>
    </row>
    <row r="138" spans="1:65" s="2" customFormat="1" ht="37.8" customHeight="1">
      <c r="A138" s="39"/>
      <c r="B138" s="40"/>
      <c r="C138" s="220" t="s">
        <v>137</v>
      </c>
      <c r="D138" s="220" t="s">
        <v>127</v>
      </c>
      <c r="E138" s="221" t="s">
        <v>178</v>
      </c>
      <c r="F138" s="222" t="s">
        <v>179</v>
      </c>
      <c r="G138" s="223" t="s">
        <v>175</v>
      </c>
      <c r="H138" s="224">
        <v>9.023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131</v>
      </c>
      <c r="AT138" s="232" t="s">
        <v>127</v>
      </c>
      <c r="AU138" s="232" t="s">
        <v>83</v>
      </c>
      <c r="AY138" s="18" t="s">
        <v>124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81</v>
      </c>
      <c r="BK138" s="233">
        <f>ROUND(I138*H138,2)</f>
        <v>0</v>
      </c>
      <c r="BL138" s="18" t="s">
        <v>131</v>
      </c>
      <c r="BM138" s="232" t="s">
        <v>139</v>
      </c>
    </row>
    <row r="139" spans="1:51" s="13" customFormat="1" ht="12">
      <c r="A139" s="13"/>
      <c r="B139" s="239"/>
      <c r="C139" s="240"/>
      <c r="D139" s="241" t="s">
        <v>167</v>
      </c>
      <c r="E139" s="242" t="s">
        <v>1</v>
      </c>
      <c r="F139" s="243" t="s">
        <v>180</v>
      </c>
      <c r="G139" s="240"/>
      <c r="H139" s="242" t="s">
        <v>1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167</v>
      </c>
      <c r="AU139" s="249" t="s">
        <v>83</v>
      </c>
      <c r="AV139" s="13" t="s">
        <v>81</v>
      </c>
      <c r="AW139" s="13" t="s">
        <v>30</v>
      </c>
      <c r="AX139" s="13" t="s">
        <v>73</v>
      </c>
      <c r="AY139" s="249" t="s">
        <v>124</v>
      </c>
    </row>
    <row r="140" spans="1:51" s="14" customFormat="1" ht="12">
      <c r="A140" s="14"/>
      <c r="B140" s="250"/>
      <c r="C140" s="251"/>
      <c r="D140" s="241" t="s">
        <v>167</v>
      </c>
      <c r="E140" s="252" t="s">
        <v>1</v>
      </c>
      <c r="F140" s="253" t="s">
        <v>548</v>
      </c>
      <c r="G140" s="251"/>
      <c r="H140" s="254">
        <v>9.023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167</v>
      </c>
      <c r="AU140" s="260" t="s">
        <v>83</v>
      </c>
      <c r="AV140" s="14" t="s">
        <v>83</v>
      </c>
      <c r="AW140" s="14" t="s">
        <v>30</v>
      </c>
      <c r="AX140" s="14" t="s">
        <v>73</v>
      </c>
      <c r="AY140" s="260" t="s">
        <v>124</v>
      </c>
    </row>
    <row r="141" spans="1:51" s="15" customFormat="1" ht="12">
      <c r="A141" s="15"/>
      <c r="B141" s="261"/>
      <c r="C141" s="262"/>
      <c r="D141" s="241" t="s">
        <v>167</v>
      </c>
      <c r="E141" s="263" t="s">
        <v>1</v>
      </c>
      <c r="F141" s="264" t="s">
        <v>172</v>
      </c>
      <c r="G141" s="262"/>
      <c r="H141" s="265">
        <v>9.023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1" t="s">
        <v>167</v>
      </c>
      <c r="AU141" s="271" t="s">
        <v>83</v>
      </c>
      <c r="AV141" s="15" t="s">
        <v>131</v>
      </c>
      <c r="AW141" s="15" t="s">
        <v>30</v>
      </c>
      <c r="AX141" s="15" t="s">
        <v>81</v>
      </c>
      <c r="AY141" s="271" t="s">
        <v>124</v>
      </c>
    </row>
    <row r="142" spans="1:65" s="2" customFormat="1" ht="37.8" customHeight="1">
      <c r="A142" s="39"/>
      <c r="B142" s="40"/>
      <c r="C142" s="220" t="s">
        <v>131</v>
      </c>
      <c r="D142" s="220" t="s">
        <v>127</v>
      </c>
      <c r="E142" s="221" t="s">
        <v>182</v>
      </c>
      <c r="F142" s="222" t="s">
        <v>183</v>
      </c>
      <c r="G142" s="223" t="s">
        <v>166</v>
      </c>
      <c r="H142" s="224">
        <v>68.64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131</v>
      </c>
      <c r="AT142" s="232" t="s">
        <v>127</v>
      </c>
      <c r="AU142" s="232" t="s">
        <v>83</v>
      </c>
      <c r="AY142" s="18" t="s">
        <v>124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81</v>
      </c>
      <c r="BK142" s="233">
        <f>ROUND(I142*H142,2)</f>
        <v>0</v>
      </c>
      <c r="BL142" s="18" t="s">
        <v>131</v>
      </c>
      <c r="BM142" s="232" t="s">
        <v>144</v>
      </c>
    </row>
    <row r="143" spans="1:51" s="14" customFormat="1" ht="12">
      <c r="A143" s="14"/>
      <c r="B143" s="250"/>
      <c r="C143" s="251"/>
      <c r="D143" s="241" t="s">
        <v>167</v>
      </c>
      <c r="E143" s="252" t="s">
        <v>1</v>
      </c>
      <c r="F143" s="253" t="s">
        <v>549</v>
      </c>
      <c r="G143" s="251"/>
      <c r="H143" s="254">
        <v>26.52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167</v>
      </c>
      <c r="AU143" s="260" t="s">
        <v>83</v>
      </c>
      <c r="AV143" s="14" t="s">
        <v>83</v>
      </c>
      <c r="AW143" s="14" t="s">
        <v>30</v>
      </c>
      <c r="AX143" s="14" t="s">
        <v>73</v>
      </c>
      <c r="AY143" s="260" t="s">
        <v>124</v>
      </c>
    </row>
    <row r="144" spans="1:51" s="14" customFormat="1" ht="12">
      <c r="A144" s="14"/>
      <c r="B144" s="250"/>
      <c r="C144" s="251"/>
      <c r="D144" s="241" t="s">
        <v>167</v>
      </c>
      <c r="E144" s="252" t="s">
        <v>1</v>
      </c>
      <c r="F144" s="253" t="s">
        <v>550</v>
      </c>
      <c r="G144" s="251"/>
      <c r="H144" s="254">
        <v>42.12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167</v>
      </c>
      <c r="AU144" s="260" t="s">
        <v>83</v>
      </c>
      <c r="AV144" s="14" t="s">
        <v>83</v>
      </c>
      <c r="AW144" s="14" t="s">
        <v>30</v>
      </c>
      <c r="AX144" s="14" t="s">
        <v>73</v>
      </c>
      <c r="AY144" s="260" t="s">
        <v>124</v>
      </c>
    </row>
    <row r="145" spans="1:51" s="15" customFormat="1" ht="12">
      <c r="A145" s="15"/>
      <c r="B145" s="261"/>
      <c r="C145" s="262"/>
      <c r="D145" s="241" t="s">
        <v>167</v>
      </c>
      <c r="E145" s="263" t="s">
        <v>1</v>
      </c>
      <c r="F145" s="264" t="s">
        <v>172</v>
      </c>
      <c r="G145" s="262"/>
      <c r="H145" s="265">
        <v>68.64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1" t="s">
        <v>167</v>
      </c>
      <c r="AU145" s="271" t="s">
        <v>83</v>
      </c>
      <c r="AV145" s="15" t="s">
        <v>131</v>
      </c>
      <c r="AW145" s="15" t="s">
        <v>30</v>
      </c>
      <c r="AX145" s="15" t="s">
        <v>81</v>
      </c>
      <c r="AY145" s="271" t="s">
        <v>124</v>
      </c>
    </row>
    <row r="146" spans="1:65" s="2" customFormat="1" ht="44.25" customHeight="1">
      <c r="A146" s="39"/>
      <c r="B146" s="40"/>
      <c r="C146" s="220" t="s">
        <v>123</v>
      </c>
      <c r="D146" s="220" t="s">
        <v>127</v>
      </c>
      <c r="E146" s="221" t="s">
        <v>186</v>
      </c>
      <c r="F146" s="222" t="s">
        <v>187</v>
      </c>
      <c r="G146" s="223" t="s">
        <v>166</v>
      </c>
      <c r="H146" s="224">
        <v>68.64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131</v>
      </c>
      <c r="AT146" s="232" t="s">
        <v>127</v>
      </c>
      <c r="AU146" s="232" t="s">
        <v>83</v>
      </c>
      <c r="AY146" s="18" t="s">
        <v>124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81</v>
      </c>
      <c r="BK146" s="233">
        <f>ROUND(I146*H146,2)</f>
        <v>0</v>
      </c>
      <c r="BL146" s="18" t="s">
        <v>131</v>
      </c>
      <c r="BM146" s="232" t="s">
        <v>147</v>
      </c>
    </row>
    <row r="147" spans="1:51" s="14" customFormat="1" ht="12">
      <c r="A147" s="14"/>
      <c r="B147" s="250"/>
      <c r="C147" s="251"/>
      <c r="D147" s="241" t="s">
        <v>167</v>
      </c>
      <c r="E147" s="252" t="s">
        <v>1</v>
      </c>
      <c r="F147" s="253" t="s">
        <v>549</v>
      </c>
      <c r="G147" s="251"/>
      <c r="H147" s="254">
        <v>26.52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167</v>
      </c>
      <c r="AU147" s="260" t="s">
        <v>83</v>
      </c>
      <c r="AV147" s="14" t="s">
        <v>83</v>
      </c>
      <c r="AW147" s="14" t="s">
        <v>30</v>
      </c>
      <c r="AX147" s="14" t="s">
        <v>73</v>
      </c>
      <c r="AY147" s="260" t="s">
        <v>124</v>
      </c>
    </row>
    <row r="148" spans="1:51" s="14" customFormat="1" ht="12">
      <c r="A148" s="14"/>
      <c r="B148" s="250"/>
      <c r="C148" s="251"/>
      <c r="D148" s="241" t="s">
        <v>167</v>
      </c>
      <c r="E148" s="252" t="s">
        <v>1</v>
      </c>
      <c r="F148" s="253" t="s">
        <v>550</v>
      </c>
      <c r="G148" s="251"/>
      <c r="H148" s="254">
        <v>42.12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0" t="s">
        <v>167</v>
      </c>
      <c r="AU148" s="260" t="s">
        <v>83</v>
      </c>
      <c r="AV148" s="14" t="s">
        <v>83</v>
      </c>
      <c r="AW148" s="14" t="s">
        <v>30</v>
      </c>
      <c r="AX148" s="14" t="s">
        <v>73</v>
      </c>
      <c r="AY148" s="260" t="s">
        <v>124</v>
      </c>
    </row>
    <row r="149" spans="1:51" s="15" customFormat="1" ht="12">
      <c r="A149" s="15"/>
      <c r="B149" s="261"/>
      <c r="C149" s="262"/>
      <c r="D149" s="241" t="s">
        <v>167</v>
      </c>
      <c r="E149" s="263" t="s">
        <v>1</v>
      </c>
      <c r="F149" s="264" t="s">
        <v>172</v>
      </c>
      <c r="G149" s="262"/>
      <c r="H149" s="265">
        <v>68.64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1" t="s">
        <v>167</v>
      </c>
      <c r="AU149" s="271" t="s">
        <v>83</v>
      </c>
      <c r="AV149" s="15" t="s">
        <v>131</v>
      </c>
      <c r="AW149" s="15" t="s">
        <v>30</v>
      </c>
      <c r="AX149" s="15" t="s">
        <v>81</v>
      </c>
      <c r="AY149" s="271" t="s">
        <v>124</v>
      </c>
    </row>
    <row r="150" spans="1:65" s="2" customFormat="1" ht="62.7" customHeight="1">
      <c r="A150" s="39"/>
      <c r="B150" s="40"/>
      <c r="C150" s="220" t="s">
        <v>139</v>
      </c>
      <c r="D150" s="220" t="s">
        <v>127</v>
      </c>
      <c r="E150" s="221" t="s">
        <v>188</v>
      </c>
      <c r="F150" s="222" t="s">
        <v>189</v>
      </c>
      <c r="G150" s="223" t="s">
        <v>175</v>
      </c>
      <c r="H150" s="224">
        <v>62.152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131</v>
      </c>
      <c r="AT150" s="232" t="s">
        <v>127</v>
      </c>
      <c r="AU150" s="232" t="s">
        <v>83</v>
      </c>
      <c r="AY150" s="18" t="s">
        <v>124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81</v>
      </c>
      <c r="BK150" s="233">
        <f>ROUND(I150*H150,2)</f>
        <v>0</v>
      </c>
      <c r="BL150" s="18" t="s">
        <v>131</v>
      </c>
      <c r="BM150" s="232" t="s">
        <v>190</v>
      </c>
    </row>
    <row r="151" spans="1:51" s="14" customFormat="1" ht="12">
      <c r="A151" s="14"/>
      <c r="B151" s="250"/>
      <c r="C151" s="251"/>
      <c r="D151" s="241" t="s">
        <v>167</v>
      </c>
      <c r="E151" s="252" t="s">
        <v>1</v>
      </c>
      <c r="F151" s="253" t="s">
        <v>551</v>
      </c>
      <c r="G151" s="251"/>
      <c r="H151" s="254">
        <v>90.232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167</v>
      </c>
      <c r="AU151" s="260" t="s">
        <v>83</v>
      </c>
      <c r="AV151" s="14" t="s">
        <v>83</v>
      </c>
      <c r="AW151" s="14" t="s">
        <v>30</v>
      </c>
      <c r="AX151" s="14" t="s">
        <v>73</v>
      </c>
      <c r="AY151" s="260" t="s">
        <v>124</v>
      </c>
    </row>
    <row r="152" spans="1:51" s="14" customFormat="1" ht="12">
      <c r="A152" s="14"/>
      <c r="B152" s="250"/>
      <c r="C152" s="251"/>
      <c r="D152" s="241" t="s">
        <v>167</v>
      </c>
      <c r="E152" s="252" t="s">
        <v>1</v>
      </c>
      <c r="F152" s="253" t="s">
        <v>552</v>
      </c>
      <c r="G152" s="251"/>
      <c r="H152" s="254">
        <v>-28.08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167</v>
      </c>
      <c r="AU152" s="260" t="s">
        <v>83</v>
      </c>
      <c r="AV152" s="14" t="s">
        <v>83</v>
      </c>
      <c r="AW152" s="14" t="s">
        <v>30</v>
      </c>
      <c r="AX152" s="14" t="s">
        <v>73</v>
      </c>
      <c r="AY152" s="260" t="s">
        <v>124</v>
      </c>
    </row>
    <row r="153" spans="1:51" s="15" customFormat="1" ht="12">
      <c r="A153" s="15"/>
      <c r="B153" s="261"/>
      <c r="C153" s="262"/>
      <c r="D153" s="241" t="s">
        <v>167</v>
      </c>
      <c r="E153" s="263" t="s">
        <v>1</v>
      </c>
      <c r="F153" s="264" t="s">
        <v>172</v>
      </c>
      <c r="G153" s="262"/>
      <c r="H153" s="265">
        <v>62.152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1" t="s">
        <v>167</v>
      </c>
      <c r="AU153" s="271" t="s">
        <v>83</v>
      </c>
      <c r="AV153" s="15" t="s">
        <v>131</v>
      </c>
      <c r="AW153" s="15" t="s">
        <v>30</v>
      </c>
      <c r="AX153" s="15" t="s">
        <v>81</v>
      </c>
      <c r="AY153" s="271" t="s">
        <v>124</v>
      </c>
    </row>
    <row r="154" spans="1:65" s="2" customFormat="1" ht="44.25" customHeight="1">
      <c r="A154" s="39"/>
      <c r="B154" s="40"/>
      <c r="C154" s="220" t="s">
        <v>193</v>
      </c>
      <c r="D154" s="220" t="s">
        <v>127</v>
      </c>
      <c r="E154" s="221" t="s">
        <v>194</v>
      </c>
      <c r="F154" s="222" t="s">
        <v>195</v>
      </c>
      <c r="G154" s="223" t="s">
        <v>175</v>
      </c>
      <c r="H154" s="224">
        <v>62.152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131</v>
      </c>
      <c r="AT154" s="232" t="s">
        <v>127</v>
      </c>
      <c r="AU154" s="232" t="s">
        <v>83</v>
      </c>
      <c r="AY154" s="18" t="s">
        <v>124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81</v>
      </c>
      <c r="BK154" s="233">
        <f>ROUND(I154*H154,2)</f>
        <v>0</v>
      </c>
      <c r="BL154" s="18" t="s">
        <v>131</v>
      </c>
      <c r="BM154" s="232" t="s">
        <v>196</v>
      </c>
    </row>
    <row r="155" spans="1:51" s="14" customFormat="1" ht="12">
      <c r="A155" s="14"/>
      <c r="B155" s="250"/>
      <c r="C155" s="251"/>
      <c r="D155" s="241" t="s">
        <v>167</v>
      </c>
      <c r="E155" s="252" t="s">
        <v>1</v>
      </c>
      <c r="F155" s="253" t="s">
        <v>551</v>
      </c>
      <c r="G155" s="251"/>
      <c r="H155" s="254">
        <v>90.232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0" t="s">
        <v>167</v>
      </c>
      <c r="AU155" s="260" t="s">
        <v>83</v>
      </c>
      <c r="AV155" s="14" t="s">
        <v>83</v>
      </c>
      <c r="AW155" s="14" t="s">
        <v>30</v>
      </c>
      <c r="AX155" s="14" t="s">
        <v>73</v>
      </c>
      <c r="AY155" s="260" t="s">
        <v>124</v>
      </c>
    </row>
    <row r="156" spans="1:51" s="14" customFormat="1" ht="12">
      <c r="A156" s="14"/>
      <c r="B156" s="250"/>
      <c r="C156" s="251"/>
      <c r="D156" s="241" t="s">
        <v>167</v>
      </c>
      <c r="E156" s="252" t="s">
        <v>1</v>
      </c>
      <c r="F156" s="253" t="s">
        <v>553</v>
      </c>
      <c r="G156" s="251"/>
      <c r="H156" s="254">
        <v>-28.08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167</v>
      </c>
      <c r="AU156" s="260" t="s">
        <v>83</v>
      </c>
      <c r="AV156" s="14" t="s">
        <v>83</v>
      </c>
      <c r="AW156" s="14" t="s">
        <v>30</v>
      </c>
      <c r="AX156" s="14" t="s">
        <v>73</v>
      </c>
      <c r="AY156" s="260" t="s">
        <v>124</v>
      </c>
    </row>
    <row r="157" spans="1:51" s="15" customFormat="1" ht="12">
      <c r="A157" s="15"/>
      <c r="B157" s="261"/>
      <c r="C157" s="262"/>
      <c r="D157" s="241" t="s">
        <v>167</v>
      </c>
      <c r="E157" s="263" t="s">
        <v>1</v>
      </c>
      <c r="F157" s="264" t="s">
        <v>172</v>
      </c>
      <c r="G157" s="262"/>
      <c r="H157" s="265">
        <v>62.152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1" t="s">
        <v>167</v>
      </c>
      <c r="AU157" s="271" t="s">
        <v>83</v>
      </c>
      <c r="AV157" s="15" t="s">
        <v>131</v>
      </c>
      <c r="AW157" s="15" t="s">
        <v>30</v>
      </c>
      <c r="AX157" s="15" t="s">
        <v>81</v>
      </c>
      <c r="AY157" s="271" t="s">
        <v>124</v>
      </c>
    </row>
    <row r="158" spans="1:65" s="2" customFormat="1" ht="44.25" customHeight="1">
      <c r="A158" s="39"/>
      <c r="B158" s="40"/>
      <c r="C158" s="220" t="s">
        <v>144</v>
      </c>
      <c r="D158" s="220" t="s">
        <v>127</v>
      </c>
      <c r="E158" s="221" t="s">
        <v>197</v>
      </c>
      <c r="F158" s="222" t="s">
        <v>198</v>
      </c>
      <c r="G158" s="223" t="s">
        <v>199</v>
      </c>
      <c r="H158" s="224">
        <v>111.874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131</v>
      </c>
      <c r="AT158" s="232" t="s">
        <v>127</v>
      </c>
      <c r="AU158" s="232" t="s">
        <v>83</v>
      </c>
      <c r="AY158" s="18" t="s">
        <v>124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81</v>
      </c>
      <c r="BK158" s="233">
        <f>ROUND(I158*H158,2)</f>
        <v>0</v>
      </c>
      <c r="BL158" s="18" t="s">
        <v>131</v>
      </c>
      <c r="BM158" s="232" t="s">
        <v>200</v>
      </c>
    </row>
    <row r="159" spans="1:51" s="14" customFormat="1" ht="12">
      <c r="A159" s="14"/>
      <c r="B159" s="250"/>
      <c r="C159" s="251"/>
      <c r="D159" s="241" t="s">
        <v>167</v>
      </c>
      <c r="E159" s="252" t="s">
        <v>1</v>
      </c>
      <c r="F159" s="253" t="s">
        <v>551</v>
      </c>
      <c r="G159" s="251"/>
      <c r="H159" s="254">
        <v>90.232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167</v>
      </c>
      <c r="AU159" s="260" t="s">
        <v>83</v>
      </c>
      <c r="AV159" s="14" t="s">
        <v>83</v>
      </c>
      <c r="AW159" s="14" t="s">
        <v>30</v>
      </c>
      <c r="AX159" s="14" t="s">
        <v>73</v>
      </c>
      <c r="AY159" s="260" t="s">
        <v>124</v>
      </c>
    </row>
    <row r="160" spans="1:51" s="14" customFormat="1" ht="12">
      <c r="A160" s="14"/>
      <c r="B160" s="250"/>
      <c r="C160" s="251"/>
      <c r="D160" s="241" t="s">
        <v>167</v>
      </c>
      <c r="E160" s="252" t="s">
        <v>1</v>
      </c>
      <c r="F160" s="253" t="s">
        <v>552</v>
      </c>
      <c r="G160" s="251"/>
      <c r="H160" s="254">
        <v>-28.08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167</v>
      </c>
      <c r="AU160" s="260" t="s">
        <v>83</v>
      </c>
      <c r="AV160" s="14" t="s">
        <v>83</v>
      </c>
      <c r="AW160" s="14" t="s">
        <v>30</v>
      </c>
      <c r="AX160" s="14" t="s">
        <v>73</v>
      </c>
      <c r="AY160" s="260" t="s">
        <v>124</v>
      </c>
    </row>
    <row r="161" spans="1:51" s="15" customFormat="1" ht="12">
      <c r="A161" s="15"/>
      <c r="B161" s="261"/>
      <c r="C161" s="262"/>
      <c r="D161" s="241" t="s">
        <v>167</v>
      </c>
      <c r="E161" s="263" t="s">
        <v>1</v>
      </c>
      <c r="F161" s="264" t="s">
        <v>172</v>
      </c>
      <c r="G161" s="262"/>
      <c r="H161" s="265">
        <v>62.152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1" t="s">
        <v>167</v>
      </c>
      <c r="AU161" s="271" t="s">
        <v>83</v>
      </c>
      <c r="AV161" s="15" t="s">
        <v>131</v>
      </c>
      <c r="AW161" s="15" t="s">
        <v>30</v>
      </c>
      <c r="AX161" s="15" t="s">
        <v>73</v>
      </c>
      <c r="AY161" s="271" t="s">
        <v>124</v>
      </c>
    </row>
    <row r="162" spans="1:51" s="14" customFormat="1" ht="12">
      <c r="A162" s="14"/>
      <c r="B162" s="250"/>
      <c r="C162" s="251"/>
      <c r="D162" s="241" t="s">
        <v>167</v>
      </c>
      <c r="E162" s="252" t="s">
        <v>1</v>
      </c>
      <c r="F162" s="253" t="s">
        <v>554</v>
      </c>
      <c r="G162" s="251"/>
      <c r="H162" s="254">
        <v>111.874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167</v>
      </c>
      <c r="AU162" s="260" t="s">
        <v>83</v>
      </c>
      <c r="AV162" s="14" t="s">
        <v>83</v>
      </c>
      <c r="AW162" s="14" t="s">
        <v>30</v>
      </c>
      <c r="AX162" s="14" t="s">
        <v>73</v>
      </c>
      <c r="AY162" s="260" t="s">
        <v>124</v>
      </c>
    </row>
    <row r="163" spans="1:51" s="15" customFormat="1" ht="12">
      <c r="A163" s="15"/>
      <c r="B163" s="261"/>
      <c r="C163" s="262"/>
      <c r="D163" s="241" t="s">
        <v>167</v>
      </c>
      <c r="E163" s="263" t="s">
        <v>1</v>
      </c>
      <c r="F163" s="264" t="s">
        <v>172</v>
      </c>
      <c r="G163" s="262"/>
      <c r="H163" s="265">
        <v>111.874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1" t="s">
        <v>167</v>
      </c>
      <c r="AU163" s="271" t="s">
        <v>83</v>
      </c>
      <c r="AV163" s="15" t="s">
        <v>131</v>
      </c>
      <c r="AW163" s="15" t="s">
        <v>30</v>
      </c>
      <c r="AX163" s="15" t="s">
        <v>81</v>
      </c>
      <c r="AY163" s="271" t="s">
        <v>124</v>
      </c>
    </row>
    <row r="164" spans="1:65" s="2" customFormat="1" ht="44.25" customHeight="1">
      <c r="A164" s="39"/>
      <c r="B164" s="40"/>
      <c r="C164" s="220" t="s">
        <v>202</v>
      </c>
      <c r="D164" s="220" t="s">
        <v>127</v>
      </c>
      <c r="E164" s="221" t="s">
        <v>203</v>
      </c>
      <c r="F164" s="222" t="s">
        <v>204</v>
      </c>
      <c r="G164" s="223" t="s">
        <v>175</v>
      </c>
      <c r="H164" s="224">
        <v>208.619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131</v>
      </c>
      <c r="AT164" s="232" t="s">
        <v>127</v>
      </c>
      <c r="AU164" s="232" t="s">
        <v>83</v>
      </c>
      <c r="AY164" s="18" t="s">
        <v>124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81</v>
      </c>
      <c r="BK164" s="233">
        <f>ROUND(I164*H164,2)</f>
        <v>0</v>
      </c>
      <c r="BL164" s="18" t="s">
        <v>131</v>
      </c>
      <c r="BM164" s="232" t="s">
        <v>205</v>
      </c>
    </row>
    <row r="165" spans="1:51" s="14" customFormat="1" ht="12">
      <c r="A165" s="14"/>
      <c r="B165" s="250"/>
      <c r="C165" s="251"/>
      <c r="D165" s="241" t="s">
        <v>167</v>
      </c>
      <c r="E165" s="252" t="s">
        <v>1</v>
      </c>
      <c r="F165" s="253" t="s">
        <v>555</v>
      </c>
      <c r="G165" s="251"/>
      <c r="H165" s="254">
        <v>296.707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167</v>
      </c>
      <c r="AU165" s="260" t="s">
        <v>83</v>
      </c>
      <c r="AV165" s="14" t="s">
        <v>83</v>
      </c>
      <c r="AW165" s="14" t="s">
        <v>30</v>
      </c>
      <c r="AX165" s="14" t="s">
        <v>73</v>
      </c>
      <c r="AY165" s="260" t="s">
        <v>124</v>
      </c>
    </row>
    <row r="166" spans="1:51" s="14" customFormat="1" ht="12">
      <c r="A166" s="14"/>
      <c r="B166" s="250"/>
      <c r="C166" s="251"/>
      <c r="D166" s="241" t="s">
        <v>167</v>
      </c>
      <c r="E166" s="252" t="s">
        <v>1</v>
      </c>
      <c r="F166" s="253" t="s">
        <v>556</v>
      </c>
      <c r="G166" s="251"/>
      <c r="H166" s="254">
        <v>-88.088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0" t="s">
        <v>167</v>
      </c>
      <c r="AU166" s="260" t="s">
        <v>83</v>
      </c>
      <c r="AV166" s="14" t="s">
        <v>83</v>
      </c>
      <c r="AW166" s="14" t="s">
        <v>30</v>
      </c>
      <c r="AX166" s="14" t="s">
        <v>73</v>
      </c>
      <c r="AY166" s="260" t="s">
        <v>124</v>
      </c>
    </row>
    <row r="167" spans="1:51" s="15" customFormat="1" ht="12">
      <c r="A167" s="15"/>
      <c r="B167" s="261"/>
      <c r="C167" s="262"/>
      <c r="D167" s="241" t="s">
        <v>167</v>
      </c>
      <c r="E167" s="263" t="s">
        <v>1</v>
      </c>
      <c r="F167" s="264" t="s">
        <v>172</v>
      </c>
      <c r="G167" s="262"/>
      <c r="H167" s="265">
        <v>208.619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1" t="s">
        <v>167</v>
      </c>
      <c r="AU167" s="271" t="s">
        <v>83</v>
      </c>
      <c r="AV167" s="15" t="s">
        <v>131</v>
      </c>
      <c r="AW167" s="15" t="s">
        <v>30</v>
      </c>
      <c r="AX167" s="15" t="s">
        <v>81</v>
      </c>
      <c r="AY167" s="271" t="s">
        <v>124</v>
      </c>
    </row>
    <row r="168" spans="1:65" s="2" customFormat="1" ht="66.75" customHeight="1">
      <c r="A168" s="39"/>
      <c r="B168" s="40"/>
      <c r="C168" s="220" t="s">
        <v>147</v>
      </c>
      <c r="D168" s="220" t="s">
        <v>127</v>
      </c>
      <c r="E168" s="221" t="s">
        <v>207</v>
      </c>
      <c r="F168" s="222" t="s">
        <v>208</v>
      </c>
      <c r="G168" s="223" t="s">
        <v>175</v>
      </c>
      <c r="H168" s="224">
        <v>28.08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131</v>
      </c>
      <c r="AT168" s="232" t="s">
        <v>127</v>
      </c>
      <c r="AU168" s="232" t="s">
        <v>83</v>
      </c>
      <c r="AY168" s="18" t="s">
        <v>124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81</v>
      </c>
      <c r="BK168" s="233">
        <f>ROUND(I168*H168,2)</f>
        <v>0</v>
      </c>
      <c r="BL168" s="18" t="s">
        <v>131</v>
      </c>
      <c r="BM168" s="232" t="s">
        <v>209</v>
      </c>
    </row>
    <row r="169" spans="1:51" s="13" customFormat="1" ht="12">
      <c r="A169" s="13"/>
      <c r="B169" s="239"/>
      <c r="C169" s="240"/>
      <c r="D169" s="241" t="s">
        <v>167</v>
      </c>
      <c r="E169" s="242" t="s">
        <v>1</v>
      </c>
      <c r="F169" s="243" t="s">
        <v>210</v>
      </c>
      <c r="G169" s="240"/>
      <c r="H169" s="242" t="s">
        <v>1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167</v>
      </c>
      <c r="AU169" s="249" t="s">
        <v>83</v>
      </c>
      <c r="AV169" s="13" t="s">
        <v>81</v>
      </c>
      <c r="AW169" s="13" t="s">
        <v>30</v>
      </c>
      <c r="AX169" s="13" t="s">
        <v>73</v>
      </c>
      <c r="AY169" s="249" t="s">
        <v>124</v>
      </c>
    </row>
    <row r="170" spans="1:51" s="13" customFormat="1" ht="12">
      <c r="A170" s="13"/>
      <c r="B170" s="239"/>
      <c r="C170" s="240"/>
      <c r="D170" s="241" t="s">
        <v>167</v>
      </c>
      <c r="E170" s="242" t="s">
        <v>1</v>
      </c>
      <c r="F170" s="243" t="s">
        <v>211</v>
      </c>
      <c r="G170" s="240"/>
      <c r="H170" s="242" t="s">
        <v>1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167</v>
      </c>
      <c r="AU170" s="249" t="s">
        <v>83</v>
      </c>
      <c r="AV170" s="13" t="s">
        <v>81</v>
      </c>
      <c r="AW170" s="13" t="s">
        <v>30</v>
      </c>
      <c r="AX170" s="13" t="s">
        <v>73</v>
      </c>
      <c r="AY170" s="249" t="s">
        <v>124</v>
      </c>
    </row>
    <row r="171" spans="1:51" s="14" customFormat="1" ht="12">
      <c r="A171" s="14"/>
      <c r="B171" s="250"/>
      <c r="C171" s="251"/>
      <c r="D171" s="241" t="s">
        <v>167</v>
      </c>
      <c r="E171" s="252" t="s">
        <v>1</v>
      </c>
      <c r="F171" s="253" t="s">
        <v>557</v>
      </c>
      <c r="G171" s="251"/>
      <c r="H171" s="254">
        <v>10.53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167</v>
      </c>
      <c r="AU171" s="260" t="s">
        <v>83</v>
      </c>
      <c r="AV171" s="14" t="s">
        <v>83</v>
      </c>
      <c r="AW171" s="14" t="s">
        <v>30</v>
      </c>
      <c r="AX171" s="14" t="s">
        <v>73</v>
      </c>
      <c r="AY171" s="260" t="s">
        <v>124</v>
      </c>
    </row>
    <row r="172" spans="1:51" s="14" customFormat="1" ht="12">
      <c r="A172" s="14"/>
      <c r="B172" s="250"/>
      <c r="C172" s="251"/>
      <c r="D172" s="241" t="s">
        <v>167</v>
      </c>
      <c r="E172" s="252" t="s">
        <v>1</v>
      </c>
      <c r="F172" s="253" t="s">
        <v>558</v>
      </c>
      <c r="G172" s="251"/>
      <c r="H172" s="254">
        <v>17.55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167</v>
      </c>
      <c r="AU172" s="260" t="s">
        <v>83</v>
      </c>
      <c r="AV172" s="14" t="s">
        <v>83</v>
      </c>
      <c r="AW172" s="14" t="s">
        <v>30</v>
      </c>
      <c r="AX172" s="14" t="s">
        <v>73</v>
      </c>
      <c r="AY172" s="260" t="s">
        <v>124</v>
      </c>
    </row>
    <row r="173" spans="1:51" s="15" customFormat="1" ht="12">
      <c r="A173" s="15"/>
      <c r="B173" s="261"/>
      <c r="C173" s="262"/>
      <c r="D173" s="241" t="s">
        <v>167</v>
      </c>
      <c r="E173" s="263" t="s">
        <v>1</v>
      </c>
      <c r="F173" s="264" t="s">
        <v>172</v>
      </c>
      <c r="G173" s="262"/>
      <c r="H173" s="265">
        <v>28.08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1" t="s">
        <v>167</v>
      </c>
      <c r="AU173" s="271" t="s">
        <v>83</v>
      </c>
      <c r="AV173" s="15" t="s">
        <v>131</v>
      </c>
      <c r="AW173" s="15" t="s">
        <v>30</v>
      </c>
      <c r="AX173" s="15" t="s">
        <v>81</v>
      </c>
      <c r="AY173" s="271" t="s">
        <v>124</v>
      </c>
    </row>
    <row r="174" spans="1:65" s="2" customFormat="1" ht="16.5" customHeight="1">
      <c r="A174" s="39"/>
      <c r="B174" s="40"/>
      <c r="C174" s="272" t="s">
        <v>214</v>
      </c>
      <c r="D174" s="272" t="s">
        <v>215</v>
      </c>
      <c r="E174" s="273" t="s">
        <v>216</v>
      </c>
      <c r="F174" s="274" t="s">
        <v>217</v>
      </c>
      <c r="G174" s="275" t="s">
        <v>199</v>
      </c>
      <c r="H174" s="276">
        <v>56.16</v>
      </c>
      <c r="I174" s="277"/>
      <c r="J174" s="278">
        <f>ROUND(I174*H174,2)</f>
        <v>0</v>
      </c>
      <c r="K174" s="279"/>
      <c r="L174" s="280"/>
      <c r="M174" s="281" t="s">
        <v>1</v>
      </c>
      <c r="N174" s="282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144</v>
      </c>
      <c r="AT174" s="232" t="s">
        <v>215</v>
      </c>
      <c r="AU174" s="232" t="s">
        <v>83</v>
      </c>
      <c r="AY174" s="18" t="s">
        <v>124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81</v>
      </c>
      <c r="BK174" s="233">
        <f>ROUND(I174*H174,2)</f>
        <v>0</v>
      </c>
      <c r="BL174" s="18" t="s">
        <v>131</v>
      </c>
      <c r="BM174" s="232" t="s">
        <v>218</v>
      </c>
    </row>
    <row r="175" spans="1:51" s="14" customFormat="1" ht="12">
      <c r="A175" s="14"/>
      <c r="B175" s="250"/>
      <c r="C175" s="251"/>
      <c r="D175" s="241" t="s">
        <v>167</v>
      </c>
      <c r="E175" s="252" t="s">
        <v>1</v>
      </c>
      <c r="F175" s="253" t="s">
        <v>559</v>
      </c>
      <c r="G175" s="251"/>
      <c r="H175" s="254">
        <v>56.16</v>
      </c>
      <c r="I175" s="255"/>
      <c r="J175" s="251"/>
      <c r="K175" s="251"/>
      <c r="L175" s="256"/>
      <c r="M175" s="257"/>
      <c r="N175" s="258"/>
      <c r="O175" s="258"/>
      <c r="P175" s="258"/>
      <c r="Q175" s="258"/>
      <c r="R175" s="258"/>
      <c r="S175" s="258"/>
      <c r="T175" s="25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0" t="s">
        <v>167</v>
      </c>
      <c r="AU175" s="260" t="s">
        <v>83</v>
      </c>
      <c r="AV175" s="14" t="s">
        <v>83</v>
      </c>
      <c r="AW175" s="14" t="s">
        <v>30</v>
      </c>
      <c r="AX175" s="14" t="s">
        <v>73</v>
      </c>
      <c r="AY175" s="260" t="s">
        <v>124</v>
      </c>
    </row>
    <row r="176" spans="1:51" s="15" customFormat="1" ht="12">
      <c r="A176" s="15"/>
      <c r="B176" s="261"/>
      <c r="C176" s="262"/>
      <c r="D176" s="241" t="s">
        <v>167</v>
      </c>
      <c r="E176" s="263" t="s">
        <v>1</v>
      </c>
      <c r="F176" s="264" t="s">
        <v>172</v>
      </c>
      <c r="G176" s="262"/>
      <c r="H176" s="265">
        <v>56.16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1" t="s">
        <v>167</v>
      </c>
      <c r="AU176" s="271" t="s">
        <v>83</v>
      </c>
      <c r="AV176" s="15" t="s">
        <v>131</v>
      </c>
      <c r="AW176" s="15" t="s">
        <v>30</v>
      </c>
      <c r="AX176" s="15" t="s">
        <v>81</v>
      </c>
      <c r="AY176" s="271" t="s">
        <v>124</v>
      </c>
    </row>
    <row r="177" spans="1:63" s="12" customFormat="1" ht="22.8" customHeight="1">
      <c r="A177" s="12"/>
      <c r="B177" s="204"/>
      <c r="C177" s="205"/>
      <c r="D177" s="206" t="s">
        <v>72</v>
      </c>
      <c r="E177" s="218" t="s">
        <v>123</v>
      </c>
      <c r="F177" s="218" t="s">
        <v>220</v>
      </c>
      <c r="G177" s="205"/>
      <c r="H177" s="205"/>
      <c r="I177" s="208"/>
      <c r="J177" s="219">
        <f>BK177</f>
        <v>0</v>
      </c>
      <c r="K177" s="205"/>
      <c r="L177" s="210"/>
      <c r="M177" s="211"/>
      <c r="N177" s="212"/>
      <c r="O177" s="212"/>
      <c r="P177" s="213">
        <f>SUM(P178:P188)</f>
        <v>0</v>
      </c>
      <c r="Q177" s="212"/>
      <c r="R177" s="213">
        <f>SUM(R178:R188)</f>
        <v>0</v>
      </c>
      <c r="S177" s="212"/>
      <c r="T177" s="214">
        <f>SUM(T178:T188)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5" t="s">
        <v>81</v>
      </c>
      <c r="AT177" s="216" t="s">
        <v>72</v>
      </c>
      <c r="AU177" s="216" t="s">
        <v>81</v>
      </c>
      <c r="AY177" s="215" t="s">
        <v>124</v>
      </c>
      <c r="BK177" s="217">
        <f>SUM(BK178:BK188)</f>
        <v>0</v>
      </c>
    </row>
    <row r="178" spans="1:65" s="2" customFormat="1" ht="24.15" customHeight="1">
      <c r="A178" s="39"/>
      <c r="B178" s="40"/>
      <c r="C178" s="220" t="s">
        <v>190</v>
      </c>
      <c r="D178" s="220" t="s">
        <v>127</v>
      </c>
      <c r="E178" s="221" t="s">
        <v>221</v>
      </c>
      <c r="F178" s="222" t="s">
        <v>222</v>
      </c>
      <c r="G178" s="223" t="s">
        <v>166</v>
      </c>
      <c r="H178" s="224">
        <v>36.55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131</v>
      </c>
      <c r="AT178" s="232" t="s">
        <v>127</v>
      </c>
      <c r="AU178" s="232" t="s">
        <v>83</v>
      </c>
      <c r="AY178" s="18" t="s">
        <v>124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81</v>
      </c>
      <c r="BK178" s="233">
        <f>ROUND(I178*H178,2)</f>
        <v>0</v>
      </c>
      <c r="BL178" s="18" t="s">
        <v>131</v>
      </c>
      <c r="BM178" s="232" t="s">
        <v>223</v>
      </c>
    </row>
    <row r="179" spans="1:51" s="13" customFormat="1" ht="12">
      <c r="A179" s="13"/>
      <c r="B179" s="239"/>
      <c r="C179" s="240"/>
      <c r="D179" s="241" t="s">
        <v>167</v>
      </c>
      <c r="E179" s="242" t="s">
        <v>1</v>
      </c>
      <c r="F179" s="243" t="s">
        <v>168</v>
      </c>
      <c r="G179" s="240"/>
      <c r="H179" s="242" t="s">
        <v>1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167</v>
      </c>
      <c r="AU179" s="249" t="s">
        <v>83</v>
      </c>
      <c r="AV179" s="13" t="s">
        <v>81</v>
      </c>
      <c r="AW179" s="13" t="s">
        <v>30</v>
      </c>
      <c r="AX179" s="13" t="s">
        <v>73</v>
      </c>
      <c r="AY179" s="249" t="s">
        <v>124</v>
      </c>
    </row>
    <row r="180" spans="1:51" s="14" customFormat="1" ht="12">
      <c r="A180" s="14"/>
      <c r="B180" s="250"/>
      <c r="C180" s="251"/>
      <c r="D180" s="241" t="s">
        <v>167</v>
      </c>
      <c r="E180" s="252" t="s">
        <v>1</v>
      </c>
      <c r="F180" s="253" t="s">
        <v>560</v>
      </c>
      <c r="G180" s="251"/>
      <c r="H180" s="254">
        <v>36.55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167</v>
      </c>
      <c r="AU180" s="260" t="s">
        <v>83</v>
      </c>
      <c r="AV180" s="14" t="s">
        <v>83</v>
      </c>
      <c r="AW180" s="14" t="s">
        <v>30</v>
      </c>
      <c r="AX180" s="14" t="s">
        <v>73</v>
      </c>
      <c r="AY180" s="260" t="s">
        <v>124</v>
      </c>
    </row>
    <row r="181" spans="1:51" s="15" customFormat="1" ht="12">
      <c r="A181" s="15"/>
      <c r="B181" s="261"/>
      <c r="C181" s="262"/>
      <c r="D181" s="241" t="s">
        <v>167</v>
      </c>
      <c r="E181" s="263" t="s">
        <v>1</v>
      </c>
      <c r="F181" s="264" t="s">
        <v>172</v>
      </c>
      <c r="G181" s="262"/>
      <c r="H181" s="265">
        <v>36.55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1" t="s">
        <v>167</v>
      </c>
      <c r="AU181" s="271" t="s">
        <v>83</v>
      </c>
      <c r="AV181" s="15" t="s">
        <v>131</v>
      </c>
      <c r="AW181" s="15" t="s">
        <v>30</v>
      </c>
      <c r="AX181" s="15" t="s">
        <v>81</v>
      </c>
      <c r="AY181" s="271" t="s">
        <v>124</v>
      </c>
    </row>
    <row r="182" spans="1:65" s="2" customFormat="1" ht="78" customHeight="1">
      <c r="A182" s="39"/>
      <c r="B182" s="40"/>
      <c r="C182" s="220" t="s">
        <v>224</v>
      </c>
      <c r="D182" s="220" t="s">
        <v>127</v>
      </c>
      <c r="E182" s="221" t="s">
        <v>225</v>
      </c>
      <c r="F182" s="222" t="s">
        <v>226</v>
      </c>
      <c r="G182" s="223" t="s">
        <v>166</v>
      </c>
      <c r="H182" s="224">
        <v>36.55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131</v>
      </c>
      <c r="AT182" s="232" t="s">
        <v>127</v>
      </c>
      <c r="AU182" s="232" t="s">
        <v>83</v>
      </c>
      <c r="AY182" s="18" t="s">
        <v>124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81</v>
      </c>
      <c r="BK182" s="233">
        <f>ROUND(I182*H182,2)</f>
        <v>0</v>
      </c>
      <c r="BL182" s="18" t="s">
        <v>131</v>
      </c>
      <c r="BM182" s="232" t="s">
        <v>227</v>
      </c>
    </row>
    <row r="183" spans="1:51" s="13" customFormat="1" ht="12">
      <c r="A183" s="13"/>
      <c r="B183" s="239"/>
      <c r="C183" s="240"/>
      <c r="D183" s="241" t="s">
        <v>167</v>
      </c>
      <c r="E183" s="242" t="s">
        <v>1</v>
      </c>
      <c r="F183" s="243" t="s">
        <v>168</v>
      </c>
      <c r="G183" s="240"/>
      <c r="H183" s="242" t="s">
        <v>1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167</v>
      </c>
      <c r="AU183" s="249" t="s">
        <v>83</v>
      </c>
      <c r="AV183" s="13" t="s">
        <v>81</v>
      </c>
      <c r="AW183" s="13" t="s">
        <v>30</v>
      </c>
      <c r="AX183" s="13" t="s">
        <v>73</v>
      </c>
      <c r="AY183" s="249" t="s">
        <v>124</v>
      </c>
    </row>
    <row r="184" spans="1:51" s="14" customFormat="1" ht="12">
      <c r="A184" s="14"/>
      <c r="B184" s="250"/>
      <c r="C184" s="251"/>
      <c r="D184" s="241" t="s">
        <v>167</v>
      </c>
      <c r="E184" s="252" t="s">
        <v>1</v>
      </c>
      <c r="F184" s="253" t="s">
        <v>560</v>
      </c>
      <c r="G184" s="251"/>
      <c r="H184" s="254">
        <v>36.55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0" t="s">
        <v>167</v>
      </c>
      <c r="AU184" s="260" t="s">
        <v>83</v>
      </c>
      <c r="AV184" s="14" t="s">
        <v>83</v>
      </c>
      <c r="AW184" s="14" t="s">
        <v>30</v>
      </c>
      <c r="AX184" s="14" t="s">
        <v>73</v>
      </c>
      <c r="AY184" s="260" t="s">
        <v>124</v>
      </c>
    </row>
    <row r="185" spans="1:51" s="15" customFormat="1" ht="12">
      <c r="A185" s="15"/>
      <c r="B185" s="261"/>
      <c r="C185" s="262"/>
      <c r="D185" s="241" t="s">
        <v>167</v>
      </c>
      <c r="E185" s="263" t="s">
        <v>1</v>
      </c>
      <c r="F185" s="264" t="s">
        <v>172</v>
      </c>
      <c r="G185" s="262"/>
      <c r="H185" s="265">
        <v>36.55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1" t="s">
        <v>167</v>
      </c>
      <c r="AU185" s="271" t="s">
        <v>83</v>
      </c>
      <c r="AV185" s="15" t="s">
        <v>131</v>
      </c>
      <c r="AW185" s="15" t="s">
        <v>30</v>
      </c>
      <c r="AX185" s="15" t="s">
        <v>81</v>
      </c>
      <c r="AY185" s="271" t="s">
        <v>124</v>
      </c>
    </row>
    <row r="186" spans="1:65" s="2" customFormat="1" ht="16.5" customHeight="1">
      <c r="A186" s="39"/>
      <c r="B186" s="40"/>
      <c r="C186" s="272" t="s">
        <v>196</v>
      </c>
      <c r="D186" s="272" t="s">
        <v>215</v>
      </c>
      <c r="E186" s="273" t="s">
        <v>228</v>
      </c>
      <c r="F186" s="274" t="s">
        <v>229</v>
      </c>
      <c r="G186" s="275" t="s">
        <v>166</v>
      </c>
      <c r="H186" s="276">
        <v>7.31</v>
      </c>
      <c r="I186" s="277"/>
      <c r="J186" s="278">
        <f>ROUND(I186*H186,2)</f>
        <v>0</v>
      </c>
      <c r="K186" s="279"/>
      <c r="L186" s="280"/>
      <c r="M186" s="281" t="s">
        <v>1</v>
      </c>
      <c r="N186" s="282" t="s">
        <v>38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144</v>
      </c>
      <c r="AT186" s="232" t="s">
        <v>215</v>
      </c>
      <c r="AU186" s="232" t="s">
        <v>83</v>
      </c>
      <c r="AY186" s="18" t="s">
        <v>124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81</v>
      </c>
      <c r="BK186" s="233">
        <f>ROUND(I186*H186,2)</f>
        <v>0</v>
      </c>
      <c r="BL186" s="18" t="s">
        <v>131</v>
      </c>
      <c r="BM186" s="232" t="s">
        <v>230</v>
      </c>
    </row>
    <row r="187" spans="1:51" s="14" customFormat="1" ht="12">
      <c r="A187" s="14"/>
      <c r="B187" s="250"/>
      <c r="C187" s="251"/>
      <c r="D187" s="241" t="s">
        <v>167</v>
      </c>
      <c r="E187" s="252" t="s">
        <v>1</v>
      </c>
      <c r="F187" s="253" t="s">
        <v>561</v>
      </c>
      <c r="G187" s="251"/>
      <c r="H187" s="254">
        <v>7.31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167</v>
      </c>
      <c r="AU187" s="260" t="s">
        <v>83</v>
      </c>
      <c r="AV187" s="14" t="s">
        <v>83</v>
      </c>
      <c r="AW187" s="14" t="s">
        <v>30</v>
      </c>
      <c r="AX187" s="14" t="s">
        <v>73</v>
      </c>
      <c r="AY187" s="260" t="s">
        <v>124</v>
      </c>
    </row>
    <row r="188" spans="1:51" s="15" customFormat="1" ht="12">
      <c r="A188" s="15"/>
      <c r="B188" s="261"/>
      <c r="C188" s="262"/>
      <c r="D188" s="241" t="s">
        <v>167</v>
      </c>
      <c r="E188" s="263" t="s">
        <v>1</v>
      </c>
      <c r="F188" s="264" t="s">
        <v>172</v>
      </c>
      <c r="G188" s="262"/>
      <c r="H188" s="265">
        <v>7.31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1" t="s">
        <v>167</v>
      </c>
      <c r="AU188" s="271" t="s">
        <v>83</v>
      </c>
      <c r="AV188" s="15" t="s">
        <v>131</v>
      </c>
      <c r="AW188" s="15" t="s">
        <v>30</v>
      </c>
      <c r="AX188" s="15" t="s">
        <v>81</v>
      </c>
      <c r="AY188" s="271" t="s">
        <v>124</v>
      </c>
    </row>
    <row r="189" spans="1:63" s="12" customFormat="1" ht="22.8" customHeight="1">
      <c r="A189" s="12"/>
      <c r="B189" s="204"/>
      <c r="C189" s="205"/>
      <c r="D189" s="206" t="s">
        <v>72</v>
      </c>
      <c r="E189" s="218" t="s">
        <v>139</v>
      </c>
      <c r="F189" s="218" t="s">
        <v>232</v>
      </c>
      <c r="G189" s="205"/>
      <c r="H189" s="205"/>
      <c r="I189" s="208"/>
      <c r="J189" s="219">
        <f>BK189</f>
        <v>0</v>
      </c>
      <c r="K189" s="205"/>
      <c r="L189" s="210"/>
      <c r="M189" s="211"/>
      <c r="N189" s="212"/>
      <c r="O189" s="212"/>
      <c r="P189" s="213">
        <f>SUM(P190:P193)</f>
        <v>0</v>
      </c>
      <c r="Q189" s="212"/>
      <c r="R189" s="213">
        <f>SUM(R190:R193)</f>
        <v>0</v>
      </c>
      <c r="S189" s="212"/>
      <c r="T189" s="214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5" t="s">
        <v>81</v>
      </c>
      <c r="AT189" s="216" t="s">
        <v>72</v>
      </c>
      <c r="AU189" s="216" t="s">
        <v>81</v>
      </c>
      <c r="AY189" s="215" t="s">
        <v>124</v>
      </c>
      <c r="BK189" s="217">
        <f>SUM(BK190:BK193)</f>
        <v>0</v>
      </c>
    </row>
    <row r="190" spans="1:65" s="2" customFormat="1" ht="37.8" customHeight="1">
      <c r="A190" s="39"/>
      <c r="B190" s="40"/>
      <c r="C190" s="220" t="s">
        <v>8</v>
      </c>
      <c r="D190" s="220" t="s">
        <v>127</v>
      </c>
      <c r="E190" s="221" t="s">
        <v>233</v>
      </c>
      <c r="F190" s="222" t="s">
        <v>234</v>
      </c>
      <c r="G190" s="223" t="s">
        <v>166</v>
      </c>
      <c r="H190" s="224">
        <v>14.85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38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131</v>
      </c>
      <c r="AT190" s="232" t="s">
        <v>127</v>
      </c>
      <c r="AU190" s="232" t="s">
        <v>83</v>
      </c>
      <c r="AY190" s="18" t="s">
        <v>124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81</v>
      </c>
      <c r="BK190" s="233">
        <f>ROUND(I190*H190,2)</f>
        <v>0</v>
      </c>
      <c r="BL190" s="18" t="s">
        <v>131</v>
      </c>
      <c r="BM190" s="232" t="s">
        <v>235</v>
      </c>
    </row>
    <row r="191" spans="1:51" s="13" customFormat="1" ht="12">
      <c r="A191" s="13"/>
      <c r="B191" s="239"/>
      <c r="C191" s="240"/>
      <c r="D191" s="241" t="s">
        <v>167</v>
      </c>
      <c r="E191" s="242" t="s">
        <v>1</v>
      </c>
      <c r="F191" s="243" t="s">
        <v>170</v>
      </c>
      <c r="G191" s="240"/>
      <c r="H191" s="242" t="s">
        <v>1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167</v>
      </c>
      <c r="AU191" s="249" t="s">
        <v>83</v>
      </c>
      <c r="AV191" s="13" t="s">
        <v>81</v>
      </c>
      <c r="AW191" s="13" t="s">
        <v>30</v>
      </c>
      <c r="AX191" s="13" t="s">
        <v>73</v>
      </c>
      <c r="AY191" s="249" t="s">
        <v>124</v>
      </c>
    </row>
    <row r="192" spans="1:51" s="14" customFormat="1" ht="12">
      <c r="A192" s="14"/>
      <c r="B192" s="250"/>
      <c r="C192" s="251"/>
      <c r="D192" s="241" t="s">
        <v>167</v>
      </c>
      <c r="E192" s="252" t="s">
        <v>1</v>
      </c>
      <c r="F192" s="253" t="s">
        <v>562</v>
      </c>
      <c r="G192" s="251"/>
      <c r="H192" s="254">
        <v>14.85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0" t="s">
        <v>167</v>
      </c>
      <c r="AU192" s="260" t="s">
        <v>83</v>
      </c>
      <c r="AV192" s="14" t="s">
        <v>83</v>
      </c>
      <c r="AW192" s="14" t="s">
        <v>30</v>
      </c>
      <c r="AX192" s="14" t="s">
        <v>73</v>
      </c>
      <c r="AY192" s="260" t="s">
        <v>124</v>
      </c>
    </row>
    <row r="193" spans="1:51" s="15" customFormat="1" ht="12">
      <c r="A193" s="15"/>
      <c r="B193" s="261"/>
      <c r="C193" s="262"/>
      <c r="D193" s="241" t="s">
        <v>167</v>
      </c>
      <c r="E193" s="263" t="s">
        <v>1</v>
      </c>
      <c r="F193" s="264" t="s">
        <v>172</v>
      </c>
      <c r="G193" s="262"/>
      <c r="H193" s="265">
        <v>14.85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1" t="s">
        <v>167</v>
      </c>
      <c r="AU193" s="271" t="s">
        <v>83</v>
      </c>
      <c r="AV193" s="15" t="s">
        <v>131</v>
      </c>
      <c r="AW193" s="15" t="s">
        <v>30</v>
      </c>
      <c r="AX193" s="15" t="s">
        <v>81</v>
      </c>
      <c r="AY193" s="271" t="s">
        <v>124</v>
      </c>
    </row>
    <row r="194" spans="1:63" s="12" customFormat="1" ht="22.8" customHeight="1">
      <c r="A194" s="12"/>
      <c r="B194" s="204"/>
      <c r="C194" s="205"/>
      <c r="D194" s="206" t="s">
        <v>72</v>
      </c>
      <c r="E194" s="218" t="s">
        <v>144</v>
      </c>
      <c r="F194" s="218" t="s">
        <v>236</v>
      </c>
      <c r="G194" s="205"/>
      <c r="H194" s="205"/>
      <c r="I194" s="208"/>
      <c r="J194" s="219">
        <f>BK194</f>
        <v>0</v>
      </c>
      <c r="K194" s="205"/>
      <c r="L194" s="210"/>
      <c r="M194" s="211"/>
      <c r="N194" s="212"/>
      <c r="O194" s="212"/>
      <c r="P194" s="213">
        <f>SUM(P195:P202)</f>
        <v>0</v>
      </c>
      <c r="Q194" s="212"/>
      <c r="R194" s="213">
        <f>SUM(R195:R202)</f>
        <v>0</v>
      </c>
      <c r="S194" s="212"/>
      <c r="T194" s="214">
        <f>SUM(T195:T202)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81</v>
      </c>
      <c r="AT194" s="216" t="s">
        <v>72</v>
      </c>
      <c r="AU194" s="216" t="s">
        <v>81</v>
      </c>
      <c r="AY194" s="215" t="s">
        <v>124</v>
      </c>
      <c r="BK194" s="217">
        <f>SUM(BK195:BK202)</f>
        <v>0</v>
      </c>
    </row>
    <row r="195" spans="1:65" s="2" customFormat="1" ht="44.25" customHeight="1">
      <c r="A195" s="39"/>
      <c r="B195" s="40"/>
      <c r="C195" s="220" t="s">
        <v>200</v>
      </c>
      <c r="D195" s="220" t="s">
        <v>127</v>
      </c>
      <c r="E195" s="221" t="s">
        <v>237</v>
      </c>
      <c r="F195" s="222" t="s">
        <v>238</v>
      </c>
      <c r="G195" s="223" t="s">
        <v>239</v>
      </c>
      <c r="H195" s="224">
        <v>3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131</v>
      </c>
      <c r="AT195" s="232" t="s">
        <v>127</v>
      </c>
      <c r="AU195" s="232" t="s">
        <v>83</v>
      </c>
      <c r="AY195" s="18" t="s">
        <v>124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81</v>
      </c>
      <c r="BK195" s="233">
        <f>ROUND(I195*H195,2)</f>
        <v>0</v>
      </c>
      <c r="BL195" s="18" t="s">
        <v>131</v>
      </c>
      <c r="BM195" s="232" t="s">
        <v>240</v>
      </c>
    </row>
    <row r="196" spans="1:51" s="13" customFormat="1" ht="12">
      <c r="A196" s="13"/>
      <c r="B196" s="239"/>
      <c r="C196" s="240"/>
      <c r="D196" s="241" t="s">
        <v>167</v>
      </c>
      <c r="E196" s="242" t="s">
        <v>1</v>
      </c>
      <c r="F196" s="243" t="s">
        <v>243</v>
      </c>
      <c r="G196" s="240"/>
      <c r="H196" s="242" t="s">
        <v>1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167</v>
      </c>
      <c r="AU196" s="249" t="s">
        <v>83</v>
      </c>
      <c r="AV196" s="13" t="s">
        <v>81</v>
      </c>
      <c r="AW196" s="13" t="s">
        <v>30</v>
      </c>
      <c r="AX196" s="13" t="s">
        <v>73</v>
      </c>
      <c r="AY196" s="249" t="s">
        <v>124</v>
      </c>
    </row>
    <row r="197" spans="1:51" s="14" customFormat="1" ht="12">
      <c r="A197" s="14"/>
      <c r="B197" s="250"/>
      <c r="C197" s="251"/>
      <c r="D197" s="241" t="s">
        <v>167</v>
      </c>
      <c r="E197" s="252" t="s">
        <v>1</v>
      </c>
      <c r="F197" s="253" t="s">
        <v>463</v>
      </c>
      <c r="G197" s="251"/>
      <c r="H197" s="254">
        <v>3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0" t="s">
        <v>167</v>
      </c>
      <c r="AU197" s="260" t="s">
        <v>83</v>
      </c>
      <c r="AV197" s="14" t="s">
        <v>83</v>
      </c>
      <c r="AW197" s="14" t="s">
        <v>30</v>
      </c>
      <c r="AX197" s="14" t="s">
        <v>73</v>
      </c>
      <c r="AY197" s="260" t="s">
        <v>124</v>
      </c>
    </row>
    <row r="198" spans="1:51" s="15" customFormat="1" ht="12">
      <c r="A198" s="15"/>
      <c r="B198" s="261"/>
      <c r="C198" s="262"/>
      <c r="D198" s="241" t="s">
        <v>167</v>
      </c>
      <c r="E198" s="263" t="s">
        <v>1</v>
      </c>
      <c r="F198" s="264" t="s">
        <v>172</v>
      </c>
      <c r="G198" s="262"/>
      <c r="H198" s="265">
        <v>3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1" t="s">
        <v>167</v>
      </c>
      <c r="AU198" s="271" t="s">
        <v>83</v>
      </c>
      <c r="AV198" s="15" t="s">
        <v>131</v>
      </c>
      <c r="AW198" s="15" t="s">
        <v>30</v>
      </c>
      <c r="AX198" s="15" t="s">
        <v>81</v>
      </c>
      <c r="AY198" s="271" t="s">
        <v>124</v>
      </c>
    </row>
    <row r="199" spans="1:65" s="2" customFormat="1" ht="44.25" customHeight="1">
      <c r="A199" s="39"/>
      <c r="B199" s="40"/>
      <c r="C199" s="220" t="s">
        <v>245</v>
      </c>
      <c r="D199" s="220" t="s">
        <v>127</v>
      </c>
      <c r="E199" s="221" t="s">
        <v>246</v>
      </c>
      <c r="F199" s="222" t="s">
        <v>247</v>
      </c>
      <c r="G199" s="223" t="s">
        <v>248</v>
      </c>
      <c r="H199" s="224">
        <v>1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131</v>
      </c>
      <c r="AT199" s="232" t="s">
        <v>127</v>
      </c>
      <c r="AU199" s="232" t="s">
        <v>83</v>
      </c>
      <c r="AY199" s="18" t="s">
        <v>124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81</v>
      </c>
      <c r="BK199" s="233">
        <f>ROUND(I199*H199,2)</f>
        <v>0</v>
      </c>
      <c r="BL199" s="18" t="s">
        <v>131</v>
      </c>
      <c r="BM199" s="232" t="s">
        <v>249</v>
      </c>
    </row>
    <row r="200" spans="1:51" s="14" customFormat="1" ht="12">
      <c r="A200" s="14"/>
      <c r="B200" s="250"/>
      <c r="C200" s="251"/>
      <c r="D200" s="241" t="s">
        <v>167</v>
      </c>
      <c r="E200" s="252" t="s">
        <v>1</v>
      </c>
      <c r="F200" s="253" t="s">
        <v>464</v>
      </c>
      <c r="G200" s="251"/>
      <c r="H200" s="254">
        <v>1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167</v>
      </c>
      <c r="AU200" s="260" t="s">
        <v>83</v>
      </c>
      <c r="AV200" s="14" t="s">
        <v>83</v>
      </c>
      <c r="AW200" s="14" t="s">
        <v>30</v>
      </c>
      <c r="AX200" s="14" t="s">
        <v>73</v>
      </c>
      <c r="AY200" s="260" t="s">
        <v>124</v>
      </c>
    </row>
    <row r="201" spans="1:51" s="15" customFormat="1" ht="12">
      <c r="A201" s="15"/>
      <c r="B201" s="261"/>
      <c r="C201" s="262"/>
      <c r="D201" s="241" t="s">
        <v>167</v>
      </c>
      <c r="E201" s="263" t="s">
        <v>1</v>
      </c>
      <c r="F201" s="264" t="s">
        <v>172</v>
      </c>
      <c r="G201" s="262"/>
      <c r="H201" s="265">
        <v>1</v>
      </c>
      <c r="I201" s="266"/>
      <c r="J201" s="262"/>
      <c r="K201" s="262"/>
      <c r="L201" s="267"/>
      <c r="M201" s="268"/>
      <c r="N201" s="269"/>
      <c r="O201" s="269"/>
      <c r="P201" s="269"/>
      <c r="Q201" s="269"/>
      <c r="R201" s="269"/>
      <c r="S201" s="269"/>
      <c r="T201" s="270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1" t="s">
        <v>167</v>
      </c>
      <c r="AU201" s="271" t="s">
        <v>83</v>
      </c>
      <c r="AV201" s="15" t="s">
        <v>131</v>
      </c>
      <c r="AW201" s="15" t="s">
        <v>30</v>
      </c>
      <c r="AX201" s="15" t="s">
        <v>81</v>
      </c>
      <c r="AY201" s="271" t="s">
        <v>124</v>
      </c>
    </row>
    <row r="202" spans="1:65" s="2" customFormat="1" ht="24.15" customHeight="1">
      <c r="A202" s="39"/>
      <c r="B202" s="40"/>
      <c r="C202" s="272" t="s">
        <v>205</v>
      </c>
      <c r="D202" s="272" t="s">
        <v>215</v>
      </c>
      <c r="E202" s="273" t="s">
        <v>251</v>
      </c>
      <c r="F202" s="274" t="s">
        <v>252</v>
      </c>
      <c r="G202" s="275" t="s">
        <v>248</v>
      </c>
      <c r="H202" s="276">
        <v>1</v>
      </c>
      <c r="I202" s="277"/>
      <c r="J202" s="278">
        <f>ROUND(I202*H202,2)</f>
        <v>0</v>
      </c>
      <c r="K202" s="279"/>
      <c r="L202" s="280"/>
      <c r="M202" s="281" t="s">
        <v>1</v>
      </c>
      <c r="N202" s="282" t="s">
        <v>38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144</v>
      </c>
      <c r="AT202" s="232" t="s">
        <v>215</v>
      </c>
      <c r="AU202" s="232" t="s">
        <v>83</v>
      </c>
      <c r="AY202" s="18" t="s">
        <v>124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81</v>
      </c>
      <c r="BK202" s="233">
        <f>ROUND(I202*H202,2)</f>
        <v>0</v>
      </c>
      <c r="BL202" s="18" t="s">
        <v>131</v>
      </c>
      <c r="BM202" s="232" t="s">
        <v>253</v>
      </c>
    </row>
    <row r="203" spans="1:63" s="12" customFormat="1" ht="22.8" customHeight="1">
      <c r="A203" s="12"/>
      <c r="B203" s="204"/>
      <c r="C203" s="205"/>
      <c r="D203" s="206" t="s">
        <v>72</v>
      </c>
      <c r="E203" s="218" t="s">
        <v>202</v>
      </c>
      <c r="F203" s="218" t="s">
        <v>254</v>
      </c>
      <c r="G203" s="205"/>
      <c r="H203" s="205"/>
      <c r="I203" s="208"/>
      <c r="J203" s="219">
        <f>BK203</f>
        <v>0</v>
      </c>
      <c r="K203" s="205"/>
      <c r="L203" s="210"/>
      <c r="M203" s="211"/>
      <c r="N203" s="212"/>
      <c r="O203" s="212"/>
      <c r="P203" s="213">
        <f>SUM(P204:P307)</f>
        <v>0</v>
      </c>
      <c r="Q203" s="212"/>
      <c r="R203" s="213">
        <f>SUM(R204:R307)</f>
        <v>0</v>
      </c>
      <c r="S203" s="212"/>
      <c r="T203" s="214">
        <f>SUM(T204:T307)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5" t="s">
        <v>81</v>
      </c>
      <c r="AT203" s="216" t="s">
        <v>72</v>
      </c>
      <c r="AU203" s="216" t="s">
        <v>81</v>
      </c>
      <c r="AY203" s="215" t="s">
        <v>124</v>
      </c>
      <c r="BK203" s="217">
        <f>SUM(BK204:BK307)</f>
        <v>0</v>
      </c>
    </row>
    <row r="204" spans="1:65" s="2" customFormat="1" ht="44.25" customHeight="1">
      <c r="A204" s="39"/>
      <c r="B204" s="40"/>
      <c r="C204" s="220" t="s">
        <v>255</v>
      </c>
      <c r="D204" s="220" t="s">
        <v>127</v>
      </c>
      <c r="E204" s="221" t="s">
        <v>465</v>
      </c>
      <c r="F204" s="222" t="s">
        <v>466</v>
      </c>
      <c r="G204" s="223" t="s">
        <v>239</v>
      </c>
      <c r="H204" s="224">
        <v>15.98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38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131</v>
      </c>
      <c r="AT204" s="232" t="s">
        <v>127</v>
      </c>
      <c r="AU204" s="232" t="s">
        <v>83</v>
      </c>
      <c r="AY204" s="18" t="s">
        <v>124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81</v>
      </c>
      <c r="BK204" s="233">
        <f>ROUND(I204*H204,2)</f>
        <v>0</v>
      </c>
      <c r="BL204" s="18" t="s">
        <v>131</v>
      </c>
      <c r="BM204" s="232" t="s">
        <v>258</v>
      </c>
    </row>
    <row r="205" spans="1:51" s="13" customFormat="1" ht="12">
      <c r="A205" s="13"/>
      <c r="B205" s="239"/>
      <c r="C205" s="240"/>
      <c r="D205" s="241" t="s">
        <v>167</v>
      </c>
      <c r="E205" s="242" t="s">
        <v>1</v>
      </c>
      <c r="F205" s="243" t="s">
        <v>170</v>
      </c>
      <c r="G205" s="240"/>
      <c r="H205" s="242" t="s">
        <v>1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167</v>
      </c>
      <c r="AU205" s="249" t="s">
        <v>83</v>
      </c>
      <c r="AV205" s="13" t="s">
        <v>81</v>
      </c>
      <c r="AW205" s="13" t="s">
        <v>30</v>
      </c>
      <c r="AX205" s="13" t="s">
        <v>73</v>
      </c>
      <c r="AY205" s="249" t="s">
        <v>124</v>
      </c>
    </row>
    <row r="206" spans="1:51" s="14" customFormat="1" ht="12">
      <c r="A206" s="14"/>
      <c r="B206" s="250"/>
      <c r="C206" s="251"/>
      <c r="D206" s="241" t="s">
        <v>167</v>
      </c>
      <c r="E206" s="252" t="s">
        <v>1</v>
      </c>
      <c r="F206" s="253" t="s">
        <v>563</v>
      </c>
      <c r="G206" s="251"/>
      <c r="H206" s="254">
        <v>15.98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167</v>
      </c>
      <c r="AU206" s="260" t="s">
        <v>83</v>
      </c>
      <c r="AV206" s="14" t="s">
        <v>83</v>
      </c>
      <c r="AW206" s="14" t="s">
        <v>30</v>
      </c>
      <c r="AX206" s="14" t="s">
        <v>73</v>
      </c>
      <c r="AY206" s="260" t="s">
        <v>124</v>
      </c>
    </row>
    <row r="207" spans="1:51" s="15" customFormat="1" ht="12">
      <c r="A207" s="15"/>
      <c r="B207" s="261"/>
      <c r="C207" s="262"/>
      <c r="D207" s="241" t="s">
        <v>167</v>
      </c>
      <c r="E207" s="263" t="s">
        <v>1</v>
      </c>
      <c r="F207" s="264" t="s">
        <v>172</v>
      </c>
      <c r="G207" s="262"/>
      <c r="H207" s="265">
        <v>15.98</v>
      </c>
      <c r="I207" s="266"/>
      <c r="J207" s="262"/>
      <c r="K207" s="262"/>
      <c r="L207" s="267"/>
      <c r="M207" s="268"/>
      <c r="N207" s="269"/>
      <c r="O207" s="269"/>
      <c r="P207" s="269"/>
      <c r="Q207" s="269"/>
      <c r="R207" s="269"/>
      <c r="S207" s="269"/>
      <c r="T207" s="27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1" t="s">
        <v>167</v>
      </c>
      <c r="AU207" s="271" t="s">
        <v>83</v>
      </c>
      <c r="AV207" s="15" t="s">
        <v>131</v>
      </c>
      <c r="AW207" s="15" t="s">
        <v>30</v>
      </c>
      <c r="AX207" s="15" t="s">
        <v>81</v>
      </c>
      <c r="AY207" s="271" t="s">
        <v>124</v>
      </c>
    </row>
    <row r="208" spans="1:65" s="2" customFormat="1" ht="16.5" customHeight="1">
      <c r="A208" s="39"/>
      <c r="B208" s="40"/>
      <c r="C208" s="272" t="s">
        <v>209</v>
      </c>
      <c r="D208" s="272" t="s">
        <v>215</v>
      </c>
      <c r="E208" s="273" t="s">
        <v>468</v>
      </c>
      <c r="F208" s="274" t="s">
        <v>469</v>
      </c>
      <c r="G208" s="275" t="s">
        <v>239</v>
      </c>
      <c r="H208" s="276">
        <v>16.3</v>
      </c>
      <c r="I208" s="277"/>
      <c r="J208" s="278">
        <f>ROUND(I208*H208,2)</f>
        <v>0</v>
      </c>
      <c r="K208" s="279"/>
      <c r="L208" s="280"/>
      <c r="M208" s="281" t="s">
        <v>1</v>
      </c>
      <c r="N208" s="282" t="s">
        <v>38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144</v>
      </c>
      <c r="AT208" s="232" t="s">
        <v>215</v>
      </c>
      <c r="AU208" s="232" t="s">
        <v>83</v>
      </c>
      <c r="AY208" s="18" t="s">
        <v>124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81</v>
      </c>
      <c r="BK208" s="233">
        <f>ROUND(I208*H208,2)</f>
        <v>0</v>
      </c>
      <c r="BL208" s="18" t="s">
        <v>131</v>
      </c>
      <c r="BM208" s="232" t="s">
        <v>267</v>
      </c>
    </row>
    <row r="209" spans="1:51" s="14" customFormat="1" ht="12">
      <c r="A209" s="14"/>
      <c r="B209" s="250"/>
      <c r="C209" s="251"/>
      <c r="D209" s="241" t="s">
        <v>167</v>
      </c>
      <c r="E209" s="252" t="s">
        <v>1</v>
      </c>
      <c r="F209" s="253" t="s">
        <v>564</v>
      </c>
      <c r="G209" s="251"/>
      <c r="H209" s="254">
        <v>16.3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167</v>
      </c>
      <c r="AU209" s="260" t="s">
        <v>83</v>
      </c>
      <c r="AV209" s="14" t="s">
        <v>83</v>
      </c>
      <c r="AW209" s="14" t="s">
        <v>30</v>
      </c>
      <c r="AX209" s="14" t="s">
        <v>73</v>
      </c>
      <c r="AY209" s="260" t="s">
        <v>124</v>
      </c>
    </row>
    <row r="210" spans="1:51" s="15" customFormat="1" ht="12">
      <c r="A210" s="15"/>
      <c r="B210" s="261"/>
      <c r="C210" s="262"/>
      <c r="D210" s="241" t="s">
        <v>167</v>
      </c>
      <c r="E210" s="263" t="s">
        <v>1</v>
      </c>
      <c r="F210" s="264" t="s">
        <v>172</v>
      </c>
      <c r="G210" s="262"/>
      <c r="H210" s="265">
        <v>16.3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1" t="s">
        <v>167</v>
      </c>
      <c r="AU210" s="271" t="s">
        <v>83</v>
      </c>
      <c r="AV210" s="15" t="s">
        <v>131</v>
      </c>
      <c r="AW210" s="15" t="s">
        <v>30</v>
      </c>
      <c r="AX210" s="15" t="s">
        <v>81</v>
      </c>
      <c r="AY210" s="271" t="s">
        <v>124</v>
      </c>
    </row>
    <row r="211" spans="1:65" s="2" customFormat="1" ht="33" customHeight="1">
      <c r="A211" s="39"/>
      <c r="B211" s="40"/>
      <c r="C211" s="220" t="s">
        <v>7</v>
      </c>
      <c r="D211" s="220" t="s">
        <v>127</v>
      </c>
      <c r="E211" s="221" t="s">
        <v>256</v>
      </c>
      <c r="F211" s="222" t="s">
        <v>257</v>
      </c>
      <c r="G211" s="223" t="s">
        <v>166</v>
      </c>
      <c r="H211" s="224">
        <v>178.962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38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131</v>
      </c>
      <c r="AT211" s="232" t="s">
        <v>127</v>
      </c>
      <c r="AU211" s="232" t="s">
        <v>83</v>
      </c>
      <c r="AY211" s="18" t="s">
        <v>124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81</v>
      </c>
      <c r="BK211" s="233">
        <f>ROUND(I211*H211,2)</f>
        <v>0</v>
      </c>
      <c r="BL211" s="18" t="s">
        <v>131</v>
      </c>
      <c r="BM211" s="232" t="s">
        <v>299</v>
      </c>
    </row>
    <row r="212" spans="1:51" s="13" customFormat="1" ht="12">
      <c r="A212" s="13"/>
      <c r="B212" s="239"/>
      <c r="C212" s="240"/>
      <c r="D212" s="241" t="s">
        <v>167</v>
      </c>
      <c r="E212" s="242" t="s">
        <v>1</v>
      </c>
      <c r="F212" s="243" t="s">
        <v>565</v>
      </c>
      <c r="G212" s="240"/>
      <c r="H212" s="242" t="s">
        <v>1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167</v>
      </c>
      <c r="AU212" s="249" t="s">
        <v>83</v>
      </c>
      <c r="AV212" s="13" t="s">
        <v>81</v>
      </c>
      <c r="AW212" s="13" t="s">
        <v>30</v>
      </c>
      <c r="AX212" s="13" t="s">
        <v>73</v>
      </c>
      <c r="AY212" s="249" t="s">
        <v>124</v>
      </c>
    </row>
    <row r="213" spans="1:51" s="13" customFormat="1" ht="12">
      <c r="A213" s="13"/>
      <c r="B213" s="239"/>
      <c r="C213" s="240"/>
      <c r="D213" s="241" t="s">
        <v>167</v>
      </c>
      <c r="E213" s="242" t="s">
        <v>1</v>
      </c>
      <c r="F213" s="243" t="s">
        <v>471</v>
      </c>
      <c r="G213" s="240"/>
      <c r="H213" s="242" t="s">
        <v>1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167</v>
      </c>
      <c r="AU213" s="249" t="s">
        <v>83</v>
      </c>
      <c r="AV213" s="13" t="s">
        <v>81</v>
      </c>
      <c r="AW213" s="13" t="s">
        <v>30</v>
      </c>
      <c r="AX213" s="13" t="s">
        <v>73</v>
      </c>
      <c r="AY213" s="249" t="s">
        <v>124</v>
      </c>
    </row>
    <row r="214" spans="1:51" s="14" customFormat="1" ht="12">
      <c r="A214" s="14"/>
      <c r="B214" s="250"/>
      <c r="C214" s="251"/>
      <c r="D214" s="241" t="s">
        <v>167</v>
      </c>
      <c r="E214" s="252" t="s">
        <v>1</v>
      </c>
      <c r="F214" s="253" t="s">
        <v>566</v>
      </c>
      <c r="G214" s="251"/>
      <c r="H214" s="254">
        <v>31.416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167</v>
      </c>
      <c r="AU214" s="260" t="s">
        <v>83</v>
      </c>
      <c r="AV214" s="14" t="s">
        <v>83</v>
      </c>
      <c r="AW214" s="14" t="s">
        <v>30</v>
      </c>
      <c r="AX214" s="14" t="s">
        <v>73</v>
      </c>
      <c r="AY214" s="260" t="s">
        <v>124</v>
      </c>
    </row>
    <row r="215" spans="1:51" s="14" customFormat="1" ht="12">
      <c r="A215" s="14"/>
      <c r="B215" s="250"/>
      <c r="C215" s="251"/>
      <c r="D215" s="241" t="s">
        <v>167</v>
      </c>
      <c r="E215" s="252" t="s">
        <v>1</v>
      </c>
      <c r="F215" s="253" t="s">
        <v>567</v>
      </c>
      <c r="G215" s="251"/>
      <c r="H215" s="254">
        <v>9.044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167</v>
      </c>
      <c r="AU215" s="260" t="s">
        <v>83</v>
      </c>
      <c r="AV215" s="14" t="s">
        <v>83</v>
      </c>
      <c r="AW215" s="14" t="s">
        <v>30</v>
      </c>
      <c r="AX215" s="14" t="s">
        <v>73</v>
      </c>
      <c r="AY215" s="260" t="s">
        <v>124</v>
      </c>
    </row>
    <row r="216" spans="1:51" s="14" customFormat="1" ht="12">
      <c r="A216" s="14"/>
      <c r="B216" s="250"/>
      <c r="C216" s="251"/>
      <c r="D216" s="241" t="s">
        <v>167</v>
      </c>
      <c r="E216" s="252" t="s">
        <v>1</v>
      </c>
      <c r="F216" s="253" t="s">
        <v>568</v>
      </c>
      <c r="G216" s="251"/>
      <c r="H216" s="254">
        <v>23.205</v>
      </c>
      <c r="I216" s="255"/>
      <c r="J216" s="251"/>
      <c r="K216" s="251"/>
      <c r="L216" s="256"/>
      <c r="M216" s="257"/>
      <c r="N216" s="258"/>
      <c r="O216" s="258"/>
      <c r="P216" s="258"/>
      <c r="Q216" s="258"/>
      <c r="R216" s="258"/>
      <c r="S216" s="258"/>
      <c r="T216" s="25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0" t="s">
        <v>167</v>
      </c>
      <c r="AU216" s="260" t="s">
        <v>83</v>
      </c>
      <c r="AV216" s="14" t="s">
        <v>83</v>
      </c>
      <c r="AW216" s="14" t="s">
        <v>30</v>
      </c>
      <c r="AX216" s="14" t="s">
        <v>73</v>
      </c>
      <c r="AY216" s="260" t="s">
        <v>124</v>
      </c>
    </row>
    <row r="217" spans="1:51" s="14" customFormat="1" ht="12">
      <c r="A217" s="14"/>
      <c r="B217" s="250"/>
      <c r="C217" s="251"/>
      <c r="D217" s="241" t="s">
        <v>167</v>
      </c>
      <c r="E217" s="252" t="s">
        <v>1</v>
      </c>
      <c r="F217" s="253" t="s">
        <v>569</v>
      </c>
      <c r="G217" s="251"/>
      <c r="H217" s="254">
        <v>17.136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0" t="s">
        <v>167</v>
      </c>
      <c r="AU217" s="260" t="s">
        <v>83</v>
      </c>
      <c r="AV217" s="14" t="s">
        <v>83</v>
      </c>
      <c r="AW217" s="14" t="s">
        <v>30</v>
      </c>
      <c r="AX217" s="14" t="s">
        <v>73</v>
      </c>
      <c r="AY217" s="260" t="s">
        <v>124</v>
      </c>
    </row>
    <row r="218" spans="1:51" s="14" customFormat="1" ht="12">
      <c r="A218" s="14"/>
      <c r="B218" s="250"/>
      <c r="C218" s="251"/>
      <c r="D218" s="241" t="s">
        <v>167</v>
      </c>
      <c r="E218" s="252" t="s">
        <v>1</v>
      </c>
      <c r="F218" s="253" t="s">
        <v>570</v>
      </c>
      <c r="G218" s="251"/>
      <c r="H218" s="254">
        <v>40.6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0" t="s">
        <v>167</v>
      </c>
      <c r="AU218" s="260" t="s">
        <v>83</v>
      </c>
      <c r="AV218" s="14" t="s">
        <v>83</v>
      </c>
      <c r="AW218" s="14" t="s">
        <v>30</v>
      </c>
      <c r="AX218" s="14" t="s">
        <v>73</v>
      </c>
      <c r="AY218" s="260" t="s">
        <v>124</v>
      </c>
    </row>
    <row r="219" spans="1:51" s="14" customFormat="1" ht="12">
      <c r="A219" s="14"/>
      <c r="B219" s="250"/>
      <c r="C219" s="251"/>
      <c r="D219" s="241" t="s">
        <v>167</v>
      </c>
      <c r="E219" s="252" t="s">
        <v>1</v>
      </c>
      <c r="F219" s="253" t="s">
        <v>571</v>
      </c>
      <c r="G219" s="251"/>
      <c r="H219" s="254">
        <v>18.512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167</v>
      </c>
      <c r="AU219" s="260" t="s">
        <v>83</v>
      </c>
      <c r="AV219" s="14" t="s">
        <v>83</v>
      </c>
      <c r="AW219" s="14" t="s">
        <v>30</v>
      </c>
      <c r="AX219" s="14" t="s">
        <v>73</v>
      </c>
      <c r="AY219" s="260" t="s">
        <v>124</v>
      </c>
    </row>
    <row r="220" spans="1:51" s="14" customFormat="1" ht="12">
      <c r="A220" s="14"/>
      <c r="B220" s="250"/>
      <c r="C220" s="251"/>
      <c r="D220" s="241" t="s">
        <v>167</v>
      </c>
      <c r="E220" s="252" t="s">
        <v>1</v>
      </c>
      <c r="F220" s="253" t="s">
        <v>572</v>
      </c>
      <c r="G220" s="251"/>
      <c r="H220" s="254">
        <v>6.305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0" t="s">
        <v>167</v>
      </c>
      <c r="AU220" s="260" t="s">
        <v>83</v>
      </c>
      <c r="AV220" s="14" t="s">
        <v>83</v>
      </c>
      <c r="AW220" s="14" t="s">
        <v>30</v>
      </c>
      <c r="AX220" s="14" t="s">
        <v>73</v>
      </c>
      <c r="AY220" s="260" t="s">
        <v>124</v>
      </c>
    </row>
    <row r="221" spans="1:51" s="14" customFormat="1" ht="12">
      <c r="A221" s="14"/>
      <c r="B221" s="250"/>
      <c r="C221" s="251"/>
      <c r="D221" s="241" t="s">
        <v>167</v>
      </c>
      <c r="E221" s="252" t="s">
        <v>1</v>
      </c>
      <c r="F221" s="253" t="s">
        <v>573</v>
      </c>
      <c r="G221" s="251"/>
      <c r="H221" s="254">
        <v>8.632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167</v>
      </c>
      <c r="AU221" s="260" t="s">
        <v>83</v>
      </c>
      <c r="AV221" s="14" t="s">
        <v>83</v>
      </c>
      <c r="AW221" s="14" t="s">
        <v>30</v>
      </c>
      <c r="AX221" s="14" t="s">
        <v>73</v>
      </c>
      <c r="AY221" s="260" t="s">
        <v>124</v>
      </c>
    </row>
    <row r="222" spans="1:51" s="14" customFormat="1" ht="12">
      <c r="A222" s="14"/>
      <c r="B222" s="250"/>
      <c r="C222" s="251"/>
      <c r="D222" s="241" t="s">
        <v>167</v>
      </c>
      <c r="E222" s="252" t="s">
        <v>1</v>
      </c>
      <c r="F222" s="253" t="s">
        <v>574</v>
      </c>
      <c r="G222" s="251"/>
      <c r="H222" s="254">
        <v>5.772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0" t="s">
        <v>167</v>
      </c>
      <c r="AU222" s="260" t="s">
        <v>83</v>
      </c>
      <c r="AV222" s="14" t="s">
        <v>83</v>
      </c>
      <c r="AW222" s="14" t="s">
        <v>30</v>
      </c>
      <c r="AX222" s="14" t="s">
        <v>73</v>
      </c>
      <c r="AY222" s="260" t="s">
        <v>124</v>
      </c>
    </row>
    <row r="223" spans="1:51" s="14" customFormat="1" ht="12">
      <c r="A223" s="14"/>
      <c r="B223" s="250"/>
      <c r="C223" s="251"/>
      <c r="D223" s="241" t="s">
        <v>167</v>
      </c>
      <c r="E223" s="252" t="s">
        <v>1</v>
      </c>
      <c r="F223" s="253" t="s">
        <v>575</v>
      </c>
      <c r="G223" s="251"/>
      <c r="H223" s="254">
        <v>18.34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0" t="s">
        <v>167</v>
      </c>
      <c r="AU223" s="260" t="s">
        <v>83</v>
      </c>
      <c r="AV223" s="14" t="s">
        <v>83</v>
      </c>
      <c r="AW223" s="14" t="s">
        <v>30</v>
      </c>
      <c r="AX223" s="14" t="s">
        <v>73</v>
      </c>
      <c r="AY223" s="260" t="s">
        <v>124</v>
      </c>
    </row>
    <row r="224" spans="1:51" s="15" customFormat="1" ht="12">
      <c r="A224" s="15"/>
      <c r="B224" s="261"/>
      <c r="C224" s="262"/>
      <c r="D224" s="241" t="s">
        <v>167</v>
      </c>
      <c r="E224" s="263" t="s">
        <v>1</v>
      </c>
      <c r="F224" s="264" t="s">
        <v>172</v>
      </c>
      <c r="G224" s="262"/>
      <c r="H224" s="265">
        <v>178.962</v>
      </c>
      <c r="I224" s="266"/>
      <c r="J224" s="262"/>
      <c r="K224" s="262"/>
      <c r="L224" s="267"/>
      <c r="M224" s="268"/>
      <c r="N224" s="269"/>
      <c r="O224" s="269"/>
      <c r="P224" s="269"/>
      <c r="Q224" s="269"/>
      <c r="R224" s="269"/>
      <c r="S224" s="269"/>
      <c r="T224" s="270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1" t="s">
        <v>167</v>
      </c>
      <c r="AU224" s="271" t="s">
        <v>83</v>
      </c>
      <c r="AV224" s="15" t="s">
        <v>131</v>
      </c>
      <c r="AW224" s="15" t="s">
        <v>30</v>
      </c>
      <c r="AX224" s="15" t="s">
        <v>81</v>
      </c>
      <c r="AY224" s="271" t="s">
        <v>124</v>
      </c>
    </row>
    <row r="225" spans="1:65" s="2" customFormat="1" ht="37.8" customHeight="1">
      <c r="A225" s="39"/>
      <c r="B225" s="40"/>
      <c r="C225" s="220" t="s">
        <v>218</v>
      </c>
      <c r="D225" s="220" t="s">
        <v>127</v>
      </c>
      <c r="E225" s="221" t="s">
        <v>265</v>
      </c>
      <c r="F225" s="222" t="s">
        <v>266</v>
      </c>
      <c r="G225" s="223" t="s">
        <v>166</v>
      </c>
      <c r="H225" s="224">
        <v>466.711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38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131</v>
      </c>
      <c r="AT225" s="232" t="s">
        <v>127</v>
      </c>
      <c r="AU225" s="232" t="s">
        <v>83</v>
      </c>
      <c r="AY225" s="18" t="s">
        <v>124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81</v>
      </c>
      <c r="BK225" s="233">
        <f>ROUND(I225*H225,2)</f>
        <v>0</v>
      </c>
      <c r="BL225" s="18" t="s">
        <v>131</v>
      </c>
      <c r="BM225" s="232" t="s">
        <v>304</v>
      </c>
    </row>
    <row r="226" spans="1:51" s="13" customFormat="1" ht="12">
      <c r="A226" s="13"/>
      <c r="B226" s="239"/>
      <c r="C226" s="240"/>
      <c r="D226" s="241" t="s">
        <v>167</v>
      </c>
      <c r="E226" s="242" t="s">
        <v>1</v>
      </c>
      <c r="F226" s="243" t="s">
        <v>565</v>
      </c>
      <c r="G226" s="240"/>
      <c r="H226" s="242" t="s">
        <v>1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167</v>
      </c>
      <c r="AU226" s="249" t="s">
        <v>83</v>
      </c>
      <c r="AV226" s="13" t="s">
        <v>81</v>
      </c>
      <c r="AW226" s="13" t="s">
        <v>30</v>
      </c>
      <c r="AX226" s="13" t="s">
        <v>73</v>
      </c>
      <c r="AY226" s="249" t="s">
        <v>124</v>
      </c>
    </row>
    <row r="227" spans="1:51" s="14" customFormat="1" ht="12">
      <c r="A227" s="14"/>
      <c r="B227" s="250"/>
      <c r="C227" s="251"/>
      <c r="D227" s="241" t="s">
        <v>167</v>
      </c>
      <c r="E227" s="252" t="s">
        <v>1</v>
      </c>
      <c r="F227" s="253" t="s">
        <v>576</v>
      </c>
      <c r="G227" s="251"/>
      <c r="H227" s="254">
        <v>62.322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0" t="s">
        <v>167</v>
      </c>
      <c r="AU227" s="260" t="s">
        <v>83</v>
      </c>
      <c r="AV227" s="14" t="s">
        <v>83</v>
      </c>
      <c r="AW227" s="14" t="s">
        <v>30</v>
      </c>
      <c r="AX227" s="14" t="s">
        <v>73</v>
      </c>
      <c r="AY227" s="260" t="s">
        <v>124</v>
      </c>
    </row>
    <row r="228" spans="1:51" s="14" customFormat="1" ht="12">
      <c r="A228" s="14"/>
      <c r="B228" s="250"/>
      <c r="C228" s="251"/>
      <c r="D228" s="241" t="s">
        <v>167</v>
      </c>
      <c r="E228" s="252" t="s">
        <v>1</v>
      </c>
      <c r="F228" s="253" t="s">
        <v>577</v>
      </c>
      <c r="G228" s="251"/>
      <c r="H228" s="254">
        <v>-0.14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0" t="s">
        <v>167</v>
      </c>
      <c r="AU228" s="260" t="s">
        <v>83</v>
      </c>
      <c r="AV228" s="14" t="s">
        <v>83</v>
      </c>
      <c r="AW228" s="14" t="s">
        <v>30</v>
      </c>
      <c r="AX228" s="14" t="s">
        <v>73</v>
      </c>
      <c r="AY228" s="260" t="s">
        <v>124</v>
      </c>
    </row>
    <row r="229" spans="1:51" s="14" customFormat="1" ht="12">
      <c r="A229" s="14"/>
      <c r="B229" s="250"/>
      <c r="C229" s="251"/>
      <c r="D229" s="241" t="s">
        <v>167</v>
      </c>
      <c r="E229" s="252" t="s">
        <v>1</v>
      </c>
      <c r="F229" s="253" t="s">
        <v>578</v>
      </c>
      <c r="G229" s="251"/>
      <c r="H229" s="254">
        <v>0.78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167</v>
      </c>
      <c r="AU229" s="260" t="s">
        <v>83</v>
      </c>
      <c r="AV229" s="14" t="s">
        <v>83</v>
      </c>
      <c r="AW229" s="14" t="s">
        <v>30</v>
      </c>
      <c r="AX229" s="14" t="s">
        <v>73</v>
      </c>
      <c r="AY229" s="260" t="s">
        <v>124</v>
      </c>
    </row>
    <row r="230" spans="1:51" s="14" customFormat="1" ht="12">
      <c r="A230" s="14"/>
      <c r="B230" s="250"/>
      <c r="C230" s="251"/>
      <c r="D230" s="241" t="s">
        <v>167</v>
      </c>
      <c r="E230" s="252" t="s">
        <v>1</v>
      </c>
      <c r="F230" s="253" t="s">
        <v>579</v>
      </c>
      <c r="G230" s="251"/>
      <c r="H230" s="254">
        <v>-0.12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0" t="s">
        <v>167</v>
      </c>
      <c r="AU230" s="260" t="s">
        <v>83</v>
      </c>
      <c r="AV230" s="14" t="s">
        <v>83</v>
      </c>
      <c r="AW230" s="14" t="s">
        <v>30</v>
      </c>
      <c r="AX230" s="14" t="s">
        <v>73</v>
      </c>
      <c r="AY230" s="260" t="s">
        <v>124</v>
      </c>
    </row>
    <row r="231" spans="1:51" s="14" customFormat="1" ht="12">
      <c r="A231" s="14"/>
      <c r="B231" s="250"/>
      <c r="C231" s="251"/>
      <c r="D231" s="241" t="s">
        <v>167</v>
      </c>
      <c r="E231" s="252" t="s">
        <v>1</v>
      </c>
      <c r="F231" s="253" t="s">
        <v>580</v>
      </c>
      <c r="G231" s="251"/>
      <c r="H231" s="254">
        <v>0.75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0" t="s">
        <v>167</v>
      </c>
      <c r="AU231" s="260" t="s">
        <v>83</v>
      </c>
      <c r="AV231" s="14" t="s">
        <v>83</v>
      </c>
      <c r="AW231" s="14" t="s">
        <v>30</v>
      </c>
      <c r="AX231" s="14" t="s">
        <v>73</v>
      </c>
      <c r="AY231" s="260" t="s">
        <v>124</v>
      </c>
    </row>
    <row r="232" spans="1:51" s="14" customFormat="1" ht="12">
      <c r="A232" s="14"/>
      <c r="B232" s="250"/>
      <c r="C232" s="251"/>
      <c r="D232" s="241" t="s">
        <v>167</v>
      </c>
      <c r="E232" s="252" t="s">
        <v>1</v>
      </c>
      <c r="F232" s="253" t="s">
        <v>581</v>
      </c>
      <c r="G232" s="251"/>
      <c r="H232" s="254">
        <v>-7.5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0" t="s">
        <v>167</v>
      </c>
      <c r="AU232" s="260" t="s">
        <v>83</v>
      </c>
      <c r="AV232" s="14" t="s">
        <v>83</v>
      </c>
      <c r="AW232" s="14" t="s">
        <v>30</v>
      </c>
      <c r="AX232" s="14" t="s">
        <v>73</v>
      </c>
      <c r="AY232" s="260" t="s">
        <v>124</v>
      </c>
    </row>
    <row r="233" spans="1:51" s="14" customFormat="1" ht="12">
      <c r="A233" s="14"/>
      <c r="B233" s="250"/>
      <c r="C233" s="251"/>
      <c r="D233" s="241" t="s">
        <v>167</v>
      </c>
      <c r="E233" s="252" t="s">
        <v>1</v>
      </c>
      <c r="F233" s="253" t="s">
        <v>582</v>
      </c>
      <c r="G233" s="251"/>
      <c r="H233" s="254">
        <v>3.875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0" t="s">
        <v>167</v>
      </c>
      <c r="AU233" s="260" t="s">
        <v>83</v>
      </c>
      <c r="AV233" s="14" t="s">
        <v>83</v>
      </c>
      <c r="AW233" s="14" t="s">
        <v>30</v>
      </c>
      <c r="AX233" s="14" t="s">
        <v>73</v>
      </c>
      <c r="AY233" s="260" t="s">
        <v>124</v>
      </c>
    </row>
    <row r="234" spans="1:51" s="14" customFormat="1" ht="12">
      <c r="A234" s="14"/>
      <c r="B234" s="250"/>
      <c r="C234" s="251"/>
      <c r="D234" s="241" t="s">
        <v>167</v>
      </c>
      <c r="E234" s="252" t="s">
        <v>1</v>
      </c>
      <c r="F234" s="253" t="s">
        <v>583</v>
      </c>
      <c r="G234" s="251"/>
      <c r="H234" s="254">
        <v>-1.6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0" t="s">
        <v>167</v>
      </c>
      <c r="AU234" s="260" t="s">
        <v>83</v>
      </c>
      <c r="AV234" s="14" t="s">
        <v>83</v>
      </c>
      <c r="AW234" s="14" t="s">
        <v>30</v>
      </c>
      <c r="AX234" s="14" t="s">
        <v>73</v>
      </c>
      <c r="AY234" s="260" t="s">
        <v>124</v>
      </c>
    </row>
    <row r="235" spans="1:51" s="14" customFormat="1" ht="12">
      <c r="A235" s="14"/>
      <c r="B235" s="250"/>
      <c r="C235" s="251"/>
      <c r="D235" s="241" t="s">
        <v>167</v>
      </c>
      <c r="E235" s="252" t="s">
        <v>1</v>
      </c>
      <c r="F235" s="253" t="s">
        <v>584</v>
      </c>
      <c r="G235" s="251"/>
      <c r="H235" s="254">
        <v>2.64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0" t="s">
        <v>167</v>
      </c>
      <c r="AU235" s="260" t="s">
        <v>83</v>
      </c>
      <c r="AV235" s="14" t="s">
        <v>83</v>
      </c>
      <c r="AW235" s="14" t="s">
        <v>30</v>
      </c>
      <c r="AX235" s="14" t="s">
        <v>73</v>
      </c>
      <c r="AY235" s="260" t="s">
        <v>124</v>
      </c>
    </row>
    <row r="236" spans="1:51" s="14" customFormat="1" ht="12">
      <c r="A236" s="14"/>
      <c r="B236" s="250"/>
      <c r="C236" s="251"/>
      <c r="D236" s="241" t="s">
        <v>167</v>
      </c>
      <c r="E236" s="252" t="s">
        <v>1</v>
      </c>
      <c r="F236" s="253" t="s">
        <v>585</v>
      </c>
      <c r="G236" s="251"/>
      <c r="H236" s="254">
        <v>41.172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0" t="s">
        <v>167</v>
      </c>
      <c r="AU236" s="260" t="s">
        <v>83</v>
      </c>
      <c r="AV236" s="14" t="s">
        <v>83</v>
      </c>
      <c r="AW236" s="14" t="s">
        <v>30</v>
      </c>
      <c r="AX236" s="14" t="s">
        <v>73</v>
      </c>
      <c r="AY236" s="260" t="s">
        <v>124</v>
      </c>
    </row>
    <row r="237" spans="1:51" s="14" customFormat="1" ht="12">
      <c r="A237" s="14"/>
      <c r="B237" s="250"/>
      <c r="C237" s="251"/>
      <c r="D237" s="241" t="s">
        <v>167</v>
      </c>
      <c r="E237" s="252" t="s">
        <v>1</v>
      </c>
      <c r="F237" s="253" t="s">
        <v>586</v>
      </c>
      <c r="G237" s="251"/>
      <c r="H237" s="254">
        <v>-15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167</v>
      </c>
      <c r="AU237" s="260" t="s">
        <v>83</v>
      </c>
      <c r="AV237" s="14" t="s">
        <v>83</v>
      </c>
      <c r="AW237" s="14" t="s">
        <v>30</v>
      </c>
      <c r="AX237" s="14" t="s">
        <v>73</v>
      </c>
      <c r="AY237" s="260" t="s">
        <v>124</v>
      </c>
    </row>
    <row r="238" spans="1:51" s="14" customFormat="1" ht="12">
      <c r="A238" s="14"/>
      <c r="B238" s="250"/>
      <c r="C238" s="251"/>
      <c r="D238" s="241" t="s">
        <v>167</v>
      </c>
      <c r="E238" s="252" t="s">
        <v>1</v>
      </c>
      <c r="F238" s="253" t="s">
        <v>582</v>
      </c>
      <c r="G238" s="251"/>
      <c r="H238" s="254">
        <v>3.875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167</v>
      </c>
      <c r="AU238" s="260" t="s">
        <v>83</v>
      </c>
      <c r="AV238" s="14" t="s">
        <v>83</v>
      </c>
      <c r="AW238" s="14" t="s">
        <v>30</v>
      </c>
      <c r="AX238" s="14" t="s">
        <v>73</v>
      </c>
      <c r="AY238" s="260" t="s">
        <v>124</v>
      </c>
    </row>
    <row r="239" spans="1:51" s="14" customFormat="1" ht="12">
      <c r="A239" s="14"/>
      <c r="B239" s="250"/>
      <c r="C239" s="251"/>
      <c r="D239" s="241" t="s">
        <v>167</v>
      </c>
      <c r="E239" s="252" t="s">
        <v>1</v>
      </c>
      <c r="F239" s="253" t="s">
        <v>587</v>
      </c>
      <c r="G239" s="251"/>
      <c r="H239" s="254">
        <v>54.144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167</v>
      </c>
      <c r="AU239" s="260" t="s">
        <v>83</v>
      </c>
      <c r="AV239" s="14" t="s">
        <v>83</v>
      </c>
      <c r="AW239" s="14" t="s">
        <v>30</v>
      </c>
      <c r="AX239" s="14" t="s">
        <v>73</v>
      </c>
      <c r="AY239" s="260" t="s">
        <v>124</v>
      </c>
    </row>
    <row r="240" spans="1:51" s="14" customFormat="1" ht="12">
      <c r="A240" s="14"/>
      <c r="B240" s="250"/>
      <c r="C240" s="251"/>
      <c r="D240" s="241" t="s">
        <v>167</v>
      </c>
      <c r="E240" s="252" t="s">
        <v>1</v>
      </c>
      <c r="F240" s="253" t="s">
        <v>586</v>
      </c>
      <c r="G240" s="251"/>
      <c r="H240" s="254">
        <v>-15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0" t="s">
        <v>167</v>
      </c>
      <c r="AU240" s="260" t="s">
        <v>83</v>
      </c>
      <c r="AV240" s="14" t="s">
        <v>83</v>
      </c>
      <c r="AW240" s="14" t="s">
        <v>30</v>
      </c>
      <c r="AX240" s="14" t="s">
        <v>73</v>
      </c>
      <c r="AY240" s="260" t="s">
        <v>124</v>
      </c>
    </row>
    <row r="241" spans="1:51" s="14" customFormat="1" ht="12">
      <c r="A241" s="14"/>
      <c r="B241" s="250"/>
      <c r="C241" s="251"/>
      <c r="D241" s="241" t="s">
        <v>167</v>
      </c>
      <c r="E241" s="252" t="s">
        <v>1</v>
      </c>
      <c r="F241" s="253" t="s">
        <v>582</v>
      </c>
      <c r="G241" s="251"/>
      <c r="H241" s="254">
        <v>3.875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0" t="s">
        <v>167</v>
      </c>
      <c r="AU241" s="260" t="s">
        <v>83</v>
      </c>
      <c r="AV241" s="14" t="s">
        <v>83</v>
      </c>
      <c r="AW241" s="14" t="s">
        <v>30</v>
      </c>
      <c r="AX241" s="14" t="s">
        <v>73</v>
      </c>
      <c r="AY241" s="260" t="s">
        <v>124</v>
      </c>
    </row>
    <row r="242" spans="1:51" s="14" customFormat="1" ht="12">
      <c r="A242" s="14"/>
      <c r="B242" s="250"/>
      <c r="C242" s="251"/>
      <c r="D242" s="241" t="s">
        <v>167</v>
      </c>
      <c r="E242" s="252" t="s">
        <v>1</v>
      </c>
      <c r="F242" s="253" t="s">
        <v>583</v>
      </c>
      <c r="G242" s="251"/>
      <c r="H242" s="254">
        <v>-1.6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0" t="s">
        <v>167</v>
      </c>
      <c r="AU242" s="260" t="s">
        <v>83</v>
      </c>
      <c r="AV242" s="14" t="s">
        <v>83</v>
      </c>
      <c r="AW242" s="14" t="s">
        <v>30</v>
      </c>
      <c r="AX242" s="14" t="s">
        <v>73</v>
      </c>
      <c r="AY242" s="260" t="s">
        <v>124</v>
      </c>
    </row>
    <row r="243" spans="1:51" s="14" customFormat="1" ht="12">
      <c r="A243" s="14"/>
      <c r="B243" s="250"/>
      <c r="C243" s="251"/>
      <c r="D243" s="241" t="s">
        <v>167</v>
      </c>
      <c r="E243" s="252" t="s">
        <v>1</v>
      </c>
      <c r="F243" s="253" t="s">
        <v>584</v>
      </c>
      <c r="G243" s="251"/>
      <c r="H243" s="254">
        <v>2.64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167</v>
      </c>
      <c r="AU243" s="260" t="s">
        <v>83</v>
      </c>
      <c r="AV243" s="14" t="s">
        <v>83</v>
      </c>
      <c r="AW243" s="14" t="s">
        <v>30</v>
      </c>
      <c r="AX243" s="14" t="s">
        <v>73</v>
      </c>
      <c r="AY243" s="260" t="s">
        <v>124</v>
      </c>
    </row>
    <row r="244" spans="1:51" s="14" customFormat="1" ht="12">
      <c r="A244" s="14"/>
      <c r="B244" s="250"/>
      <c r="C244" s="251"/>
      <c r="D244" s="241" t="s">
        <v>167</v>
      </c>
      <c r="E244" s="252" t="s">
        <v>1</v>
      </c>
      <c r="F244" s="253" t="s">
        <v>588</v>
      </c>
      <c r="G244" s="251"/>
      <c r="H244" s="254">
        <v>-0.09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167</v>
      </c>
      <c r="AU244" s="260" t="s">
        <v>83</v>
      </c>
      <c r="AV244" s="14" t="s">
        <v>83</v>
      </c>
      <c r="AW244" s="14" t="s">
        <v>30</v>
      </c>
      <c r="AX244" s="14" t="s">
        <v>73</v>
      </c>
      <c r="AY244" s="260" t="s">
        <v>124</v>
      </c>
    </row>
    <row r="245" spans="1:51" s="14" customFormat="1" ht="12">
      <c r="A245" s="14"/>
      <c r="B245" s="250"/>
      <c r="C245" s="251"/>
      <c r="D245" s="241" t="s">
        <v>167</v>
      </c>
      <c r="E245" s="252" t="s">
        <v>1</v>
      </c>
      <c r="F245" s="253" t="s">
        <v>589</v>
      </c>
      <c r="G245" s="251"/>
      <c r="H245" s="254">
        <v>0.68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0" t="s">
        <v>167</v>
      </c>
      <c r="AU245" s="260" t="s">
        <v>83</v>
      </c>
      <c r="AV245" s="14" t="s">
        <v>83</v>
      </c>
      <c r="AW245" s="14" t="s">
        <v>30</v>
      </c>
      <c r="AX245" s="14" t="s">
        <v>73</v>
      </c>
      <c r="AY245" s="260" t="s">
        <v>124</v>
      </c>
    </row>
    <row r="246" spans="1:51" s="14" customFormat="1" ht="12">
      <c r="A246" s="14"/>
      <c r="B246" s="250"/>
      <c r="C246" s="251"/>
      <c r="D246" s="241" t="s">
        <v>167</v>
      </c>
      <c r="E246" s="252" t="s">
        <v>1</v>
      </c>
      <c r="F246" s="253" t="s">
        <v>590</v>
      </c>
      <c r="G246" s="251"/>
      <c r="H246" s="254">
        <v>49.35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0" t="s">
        <v>167</v>
      </c>
      <c r="AU246" s="260" t="s">
        <v>83</v>
      </c>
      <c r="AV246" s="14" t="s">
        <v>83</v>
      </c>
      <c r="AW246" s="14" t="s">
        <v>30</v>
      </c>
      <c r="AX246" s="14" t="s">
        <v>73</v>
      </c>
      <c r="AY246" s="260" t="s">
        <v>124</v>
      </c>
    </row>
    <row r="247" spans="1:51" s="14" customFormat="1" ht="12">
      <c r="A247" s="14"/>
      <c r="B247" s="250"/>
      <c r="C247" s="251"/>
      <c r="D247" s="241" t="s">
        <v>167</v>
      </c>
      <c r="E247" s="252" t="s">
        <v>1</v>
      </c>
      <c r="F247" s="253" t="s">
        <v>581</v>
      </c>
      <c r="G247" s="251"/>
      <c r="H247" s="254">
        <v>-7.5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0" t="s">
        <v>167</v>
      </c>
      <c r="AU247" s="260" t="s">
        <v>83</v>
      </c>
      <c r="AV247" s="14" t="s">
        <v>83</v>
      </c>
      <c r="AW247" s="14" t="s">
        <v>30</v>
      </c>
      <c r="AX247" s="14" t="s">
        <v>73</v>
      </c>
      <c r="AY247" s="260" t="s">
        <v>124</v>
      </c>
    </row>
    <row r="248" spans="1:51" s="14" customFormat="1" ht="12">
      <c r="A248" s="14"/>
      <c r="B248" s="250"/>
      <c r="C248" s="251"/>
      <c r="D248" s="241" t="s">
        <v>167</v>
      </c>
      <c r="E248" s="252" t="s">
        <v>1</v>
      </c>
      <c r="F248" s="253" t="s">
        <v>583</v>
      </c>
      <c r="G248" s="251"/>
      <c r="H248" s="254">
        <v>-1.6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0" t="s">
        <v>167</v>
      </c>
      <c r="AU248" s="260" t="s">
        <v>83</v>
      </c>
      <c r="AV248" s="14" t="s">
        <v>83</v>
      </c>
      <c r="AW248" s="14" t="s">
        <v>30</v>
      </c>
      <c r="AX248" s="14" t="s">
        <v>73</v>
      </c>
      <c r="AY248" s="260" t="s">
        <v>124</v>
      </c>
    </row>
    <row r="249" spans="1:51" s="14" customFormat="1" ht="12">
      <c r="A249" s="14"/>
      <c r="B249" s="250"/>
      <c r="C249" s="251"/>
      <c r="D249" s="241" t="s">
        <v>167</v>
      </c>
      <c r="E249" s="252" t="s">
        <v>1</v>
      </c>
      <c r="F249" s="253" t="s">
        <v>584</v>
      </c>
      <c r="G249" s="251"/>
      <c r="H249" s="254">
        <v>2.64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0" t="s">
        <v>167</v>
      </c>
      <c r="AU249" s="260" t="s">
        <v>83</v>
      </c>
      <c r="AV249" s="14" t="s">
        <v>83</v>
      </c>
      <c r="AW249" s="14" t="s">
        <v>30</v>
      </c>
      <c r="AX249" s="14" t="s">
        <v>73</v>
      </c>
      <c r="AY249" s="260" t="s">
        <v>124</v>
      </c>
    </row>
    <row r="250" spans="1:51" s="14" customFormat="1" ht="12">
      <c r="A250" s="14"/>
      <c r="B250" s="250"/>
      <c r="C250" s="251"/>
      <c r="D250" s="241" t="s">
        <v>167</v>
      </c>
      <c r="E250" s="252" t="s">
        <v>1</v>
      </c>
      <c r="F250" s="253" t="s">
        <v>591</v>
      </c>
      <c r="G250" s="251"/>
      <c r="H250" s="254">
        <v>-0.162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167</v>
      </c>
      <c r="AU250" s="260" t="s">
        <v>83</v>
      </c>
      <c r="AV250" s="14" t="s">
        <v>83</v>
      </c>
      <c r="AW250" s="14" t="s">
        <v>30</v>
      </c>
      <c r="AX250" s="14" t="s">
        <v>73</v>
      </c>
      <c r="AY250" s="260" t="s">
        <v>124</v>
      </c>
    </row>
    <row r="251" spans="1:51" s="14" customFormat="1" ht="12">
      <c r="A251" s="14"/>
      <c r="B251" s="250"/>
      <c r="C251" s="251"/>
      <c r="D251" s="241" t="s">
        <v>167</v>
      </c>
      <c r="E251" s="252" t="s">
        <v>1</v>
      </c>
      <c r="F251" s="253" t="s">
        <v>592</v>
      </c>
      <c r="G251" s="251"/>
      <c r="H251" s="254">
        <v>0.946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0" t="s">
        <v>167</v>
      </c>
      <c r="AU251" s="260" t="s">
        <v>83</v>
      </c>
      <c r="AV251" s="14" t="s">
        <v>83</v>
      </c>
      <c r="AW251" s="14" t="s">
        <v>30</v>
      </c>
      <c r="AX251" s="14" t="s">
        <v>73</v>
      </c>
      <c r="AY251" s="260" t="s">
        <v>124</v>
      </c>
    </row>
    <row r="252" spans="1:51" s="14" customFormat="1" ht="12">
      <c r="A252" s="14"/>
      <c r="B252" s="250"/>
      <c r="C252" s="251"/>
      <c r="D252" s="241" t="s">
        <v>167</v>
      </c>
      <c r="E252" s="252" t="s">
        <v>1</v>
      </c>
      <c r="F252" s="253" t="s">
        <v>593</v>
      </c>
      <c r="G252" s="251"/>
      <c r="H252" s="254">
        <v>97.008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0" t="s">
        <v>167</v>
      </c>
      <c r="AU252" s="260" t="s">
        <v>83</v>
      </c>
      <c r="AV252" s="14" t="s">
        <v>83</v>
      </c>
      <c r="AW252" s="14" t="s">
        <v>30</v>
      </c>
      <c r="AX252" s="14" t="s">
        <v>73</v>
      </c>
      <c r="AY252" s="260" t="s">
        <v>124</v>
      </c>
    </row>
    <row r="253" spans="1:51" s="14" customFormat="1" ht="12">
      <c r="A253" s="14"/>
      <c r="B253" s="250"/>
      <c r="C253" s="251"/>
      <c r="D253" s="241" t="s">
        <v>167</v>
      </c>
      <c r="E253" s="252" t="s">
        <v>1</v>
      </c>
      <c r="F253" s="253" t="s">
        <v>594</v>
      </c>
      <c r="G253" s="251"/>
      <c r="H253" s="254">
        <v>-4.8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0" t="s">
        <v>167</v>
      </c>
      <c r="AU253" s="260" t="s">
        <v>83</v>
      </c>
      <c r="AV253" s="14" t="s">
        <v>83</v>
      </c>
      <c r="AW253" s="14" t="s">
        <v>30</v>
      </c>
      <c r="AX253" s="14" t="s">
        <v>73</v>
      </c>
      <c r="AY253" s="260" t="s">
        <v>124</v>
      </c>
    </row>
    <row r="254" spans="1:51" s="14" customFormat="1" ht="12">
      <c r="A254" s="14"/>
      <c r="B254" s="250"/>
      <c r="C254" s="251"/>
      <c r="D254" s="241" t="s">
        <v>167</v>
      </c>
      <c r="E254" s="252" t="s">
        <v>1</v>
      </c>
      <c r="F254" s="253" t="s">
        <v>595</v>
      </c>
      <c r="G254" s="251"/>
      <c r="H254" s="254">
        <v>-6.4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167</v>
      </c>
      <c r="AU254" s="260" t="s">
        <v>83</v>
      </c>
      <c r="AV254" s="14" t="s">
        <v>83</v>
      </c>
      <c r="AW254" s="14" t="s">
        <v>30</v>
      </c>
      <c r="AX254" s="14" t="s">
        <v>73</v>
      </c>
      <c r="AY254" s="260" t="s">
        <v>124</v>
      </c>
    </row>
    <row r="255" spans="1:51" s="14" customFormat="1" ht="12">
      <c r="A255" s="14"/>
      <c r="B255" s="250"/>
      <c r="C255" s="251"/>
      <c r="D255" s="241" t="s">
        <v>167</v>
      </c>
      <c r="E255" s="252" t="s">
        <v>1</v>
      </c>
      <c r="F255" s="253" t="s">
        <v>596</v>
      </c>
      <c r="G255" s="251"/>
      <c r="H255" s="254">
        <v>11.52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0" t="s">
        <v>167</v>
      </c>
      <c r="AU255" s="260" t="s">
        <v>83</v>
      </c>
      <c r="AV255" s="14" t="s">
        <v>83</v>
      </c>
      <c r="AW255" s="14" t="s">
        <v>30</v>
      </c>
      <c r="AX255" s="14" t="s">
        <v>73</v>
      </c>
      <c r="AY255" s="260" t="s">
        <v>124</v>
      </c>
    </row>
    <row r="256" spans="1:51" s="14" customFormat="1" ht="12">
      <c r="A256" s="14"/>
      <c r="B256" s="250"/>
      <c r="C256" s="251"/>
      <c r="D256" s="241" t="s">
        <v>167</v>
      </c>
      <c r="E256" s="252" t="s">
        <v>1</v>
      </c>
      <c r="F256" s="253" t="s">
        <v>597</v>
      </c>
      <c r="G256" s="251"/>
      <c r="H256" s="254">
        <v>-3.807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0" t="s">
        <v>167</v>
      </c>
      <c r="AU256" s="260" t="s">
        <v>83</v>
      </c>
      <c r="AV256" s="14" t="s">
        <v>83</v>
      </c>
      <c r="AW256" s="14" t="s">
        <v>30</v>
      </c>
      <c r="AX256" s="14" t="s">
        <v>73</v>
      </c>
      <c r="AY256" s="260" t="s">
        <v>124</v>
      </c>
    </row>
    <row r="257" spans="1:51" s="14" customFormat="1" ht="12">
      <c r="A257" s="14"/>
      <c r="B257" s="250"/>
      <c r="C257" s="251"/>
      <c r="D257" s="241" t="s">
        <v>167</v>
      </c>
      <c r="E257" s="252" t="s">
        <v>1</v>
      </c>
      <c r="F257" s="253" t="s">
        <v>598</v>
      </c>
      <c r="G257" s="251"/>
      <c r="H257" s="254">
        <v>36.519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0" t="s">
        <v>167</v>
      </c>
      <c r="AU257" s="260" t="s">
        <v>83</v>
      </c>
      <c r="AV257" s="14" t="s">
        <v>83</v>
      </c>
      <c r="AW257" s="14" t="s">
        <v>30</v>
      </c>
      <c r="AX257" s="14" t="s">
        <v>73</v>
      </c>
      <c r="AY257" s="260" t="s">
        <v>124</v>
      </c>
    </row>
    <row r="258" spans="1:51" s="14" customFormat="1" ht="12">
      <c r="A258" s="14"/>
      <c r="B258" s="250"/>
      <c r="C258" s="251"/>
      <c r="D258" s="241" t="s">
        <v>167</v>
      </c>
      <c r="E258" s="252" t="s">
        <v>1</v>
      </c>
      <c r="F258" s="253" t="s">
        <v>599</v>
      </c>
      <c r="G258" s="251"/>
      <c r="H258" s="254">
        <v>49.068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167</v>
      </c>
      <c r="AU258" s="260" t="s">
        <v>83</v>
      </c>
      <c r="AV258" s="14" t="s">
        <v>83</v>
      </c>
      <c r="AW258" s="14" t="s">
        <v>30</v>
      </c>
      <c r="AX258" s="14" t="s">
        <v>73</v>
      </c>
      <c r="AY258" s="260" t="s">
        <v>124</v>
      </c>
    </row>
    <row r="259" spans="1:51" s="14" customFormat="1" ht="12">
      <c r="A259" s="14"/>
      <c r="B259" s="250"/>
      <c r="C259" s="251"/>
      <c r="D259" s="241" t="s">
        <v>167</v>
      </c>
      <c r="E259" s="252" t="s">
        <v>1</v>
      </c>
      <c r="F259" s="253" t="s">
        <v>583</v>
      </c>
      <c r="G259" s="251"/>
      <c r="H259" s="254">
        <v>-1.6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0" t="s">
        <v>167</v>
      </c>
      <c r="AU259" s="260" t="s">
        <v>83</v>
      </c>
      <c r="AV259" s="14" t="s">
        <v>83</v>
      </c>
      <c r="AW259" s="14" t="s">
        <v>30</v>
      </c>
      <c r="AX259" s="14" t="s">
        <v>73</v>
      </c>
      <c r="AY259" s="260" t="s">
        <v>124</v>
      </c>
    </row>
    <row r="260" spans="1:51" s="14" customFormat="1" ht="12">
      <c r="A260" s="14"/>
      <c r="B260" s="250"/>
      <c r="C260" s="251"/>
      <c r="D260" s="241" t="s">
        <v>167</v>
      </c>
      <c r="E260" s="252" t="s">
        <v>1</v>
      </c>
      <c r="F260" s="253" t="s">
        <v>492</v>
      </c>
      <c r="G260" s="251"/>
      <c r="H260" s="254">
        <v>-1.8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167</v>
      </c>
      <c r="AU260" s="260" t="s">
        <v>83</v>
      </c>
      <c r="AV260" s="14" t="s">
        <v>83</v>
      </c>
      <c r="AW260" s="14" t="s">
        <v>30</v>
      </c>
      <c r="AX260" s="14" t="s">
        <v>73</v>
      </c>
      <c r="AY260" s="260" t="s">
        <v>124</v>
      </c>
    </row>
    <row r="261" spans="1:51" s="14" customFormat="1" ht="12">
      <c r="A261" s="14"/>
      <c r="B261" s="250"/>
      <c r="C261" s="251"/>
      <c r="D261" s="241" t="s">
        <v>167</v>
      </c>
      <c r="E261" s="252" t="s">
        <v>1</v>
      </c>
      <c r="F261" s="253" t="s">
        <v>600</v>
      </c>
      <c r="G261" s="251"/>
      <c r="H261" s="254">
        <v>2.45</v>
      </c>
      <c r="I261" s="255"/>
      <c r="J261" s="251"/>
      <c r="K261" s="251"/>
      <c r="L261" s="256"/>
      <c r="M261" s="257"/>
      <c r="N261" s="258"/>
      <c r="O261" s="258"/>
      <c r="P261" s="258"/>
      <c r="Q261" s="258"/>
      <c r="R261" s="258"/>
      <c r="S261" s="258"/>
      <c r="T261" s="25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0" t="s">
        <v>167</v>
      </c>
      <c r="AU261" s="260" t="s">
        <v>83</v>
      </c>
      <c r="AV261" s="14" t="s">
        <v>83</v>
      </c>
      <c r="AW261" s="14" t="s">
        <v>30</v>
      </c>
      <c r="AX261" s="14" t="s">
        <v>73</v>
      </c>
      <c r="AY261" s="260" t="s">
        <v>124</v>
      </c>
    </row>
    <row r="262" spans="1:51" s="14" customFormat="1" ht="12">
      <c r="A262" s="14"/>
      <c r="B262" s="250"/>
      <c r="C262" s="251"/>
      <c r="D262" s="241" t="s">
        <v>167</v>
      </c>
      <c r="E262" s="252" t="s">
        <v>1</v>
      </c>
      <c r="F262" s="253" t="s">
        <v>601</v>
      </c>
      <c r="G262" s="251"/>
      <c r="H262" s="254">
        <v>-2.8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0" t="s">
        <v>167</v>
      </c>
      <c r="AU262" s="260" t="s">
        <v>83</v>
      </c>
      <c r="AV262" s="14" t="s">
        <v>83</v>
      </c>
      <c r="AW262" s="14" t="s">
        <v>30</v>
      </c>
      <c r="AX262" s="14" t="s">
        <v>73</v>
      </c>
      <c r="AY262" s="260" t="s">
        <v>124</v>
      </c>
    </row>
    <row r="263" spans="1:51" s="14" customFormat="1" ht="12">
      <c r="A263" s="14"/>
      <c r="B263" s="250"/>
      <c r="C263" s="251"/>
      <c r="D263" s="241" t="s">
        <v>167</v>
      </c>
      <c r="E263" s="252" t="s">
        <v>1</v>
      </c>
      <c r="F263" s="253" t="s">
        <v>602</v>
      </c>
      <c r="G263" s="251"/>
      <c r="H263" s="254">
        <v>2.7</v>
      </c>
      <c r="I263" s="255"/>
      <c r="J263" s="251"/>
      <c r="K263" s="251"/>
      <c r="L263" s="256"/>
      <c r="M263" s="257"/>
      <c r="N263" s="258"/>
      <c r="O263" s="258"/>
      <c r="P263" s="258"/>
      <c r="Q263" s="258"/>
      <c r="R263" s="258"/>
      <c r="S263" s="258"/>
      <c r="T263" s="25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0" t="s">
        <v>167</v>
      </c>
      <c r="AU263" s="260" t="s">
        <v>83</v>
      </c>
      <c r="AV263" s="14" t="s">
        <v>83</v>
      </c>
      <c r="AW263" s="14" t="s">
        <v>30</v>
      </c>
      <c r="AX263" s="14" t="s">
        <v>73</v>
      </c>
      <c r="AY263" s="260" t="s">
        <v>124</v>
      </c>
    </row>
    <row r="264" spans="1:51" s="14" customFormat="1" ht="12">
      <c r="A264" s="14"/>
      <c r="B264" s="250"/>
      <c r="C264" s="251"/>
      <c r="D264" s="241" t="s">
        <v>167</v>
      </c>
      <c r="E264" s="252" t="s">
        <v>1</v>
      </c>
      <c r="F264" s="253" t="s">
        <v>603</v>
      </c>
      <c r="G264" s="251"/>
      <c r="H264" s="254">
        <v>-0.7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0" t="s">
        <v>167</v>
      </c>
      <c r="AU264" s="260" t="s">
        <v>83</v>
      </c>
      <c r="AV264" s="14" t="s">
        <v>83</v>
      </c>
      <c r="AW264" s="14" t="s">
        <v>30</v>
      </c>
      <c r="AX264" s="14" t="s">
        <v>73</v>
      </c>
      <c r="AY264" s="260" t="s">
        <v>124</v>
      </c>
    </row>
    <row r="265" spans="1:51" s="14" customFormat="1" ht="12">
      <c r="A265" s="14"/>
      <c r="B265" s="250"/>
      <c r="C265" s="251"/>
      <c r="D265" s="241" t="s">
        <v>167</v>
      </c>
      <c r="E265" s="252" t="s">
        <v>1</v>
      </c>
      <c r="F265" s="253" t="s">
        <v>604</v>
      </c>
      <c r="G265" s="251"/>
      <c r="H265" s="254">
        <v>1.35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0" t="s">
        <v>167</v>
      </c>
      <c r="AU265" s="260" t="s">
        <v>83</v>
      </c>
      <c r="AV265" s="14" t="s">
        <v>83</v>
      </c>
      <c r="AW265" s="14" t="s">
        <v>30</v>
      </c>
      <c r="AX265" s="14" t="s">
        <v>73</v>
      </c>
      <c r="AY265" s="260" t="s">
        <v>124</v>
      </c>
    </row>
    <row r="266" spans="1:51" s="14" customFormat="1" ht="12">
      <c r="A266" s="14"/>
      <c r="B266" s="250"/>
      <c r="C266" s="251"/>
      <c r="D266" s="241" t="s">
        <v>167</v>
      </c>
      <c r="E266" s="252" t="s">
        <v>1</v>
      </c>
      <c r="F266" s="253" t="s">
        <v>605</v>
      </c>
      <c r="G266" s="251"/>
      <c r="H266" s="254">
        <v>-0.65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0" t="s">
        <v>167</v>
      </c>
      <c r="AU266" s="260" t="s">
        <v>83</v>
      </c>
      <c r="AV266" s="14" t="s">
        <v>83</v>
      </c>
      <c r="AW266" s="14" t="s">
        <v>30</v>
      </c>
      <c r="AX266" s="14" t="s">
        <v>73</v>
      </c>
      <c r="AY266" s="260" t="s">
        <v>124</v>
      </c>
    </row>
    <row r="267" spans="1:51" s="14" customFormat="1" ht="12">
      <c r="A267" s="14"/>
      <c r="B267" s="250"/>
      <c r="C267" s="251"/>
      <c r="D267" s="241" t="s">
        <v>167</v>
      </c>
      <c r="E267" s="252" t="s">
        <v>1</v>
      </c>
      <c r="F267" s="253" t="s">
        <v>606</v>
      </c>
      <c r="G267" s="251"/>
      <c r="H267" s="254">
        <v>1.65</v>
      </c>
      <c r="I267" s="255"/>
      <c r="J267" s="251"/>
      <c r="K267" s="251"/>
      <c r="L267" s="256"/>
      <c r="M267" s="257"/>
      <c r="N267" s="258"/>
      <c r="O267" s="258"/>
      <c r="P267" s="258"/>
      <c r="Q267" s="258"/>
      <c r="R267" s="258"/>
      <c r="S267" s="258"/>
      <c r="T267" s="25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0" t="s">
        <v>167</v>
      </c>
      <c r="AU267" s="260" t="s">
        <v>83</v>
      </c>
      <c r="AV267" s="14" t="s">
        <v>83</v>
      </c>
      <c r="AW267" s="14" t="s">
        <v>30</v>
      </c>
      <c r="AX267" s="14" t="s">
        <v>73</v>
      </c>
      <c r="AY267" s="260" t="s">
        <v>124</v>
      </c>
    </row>
    <row r="268" spans="1:51" s="14" customFormat="1" ht="12">
      <c r="A268" s="14"/>
      <c r="B268" s="250"/>
      <c r="C268" s="251"/>
      <c r="D268" s="241" t="s">
        <v>167</v>
      </c>
      <c r="E268" s="252" t="s">
        <v>1</v>
      </c>
      <c r="F268" s="253" t="s">
        <v>607</v>
      </c>
      <c r="G268" s="251"/>
      <c r="H268" s="254">
        <v>39.762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167</v>
      </c>
      <c r="AU268" s="260" t="s">
        <v>83</v>
      </c>
      <c r="AV268" s="14" t="s">
        <v>83</v>
      </c>
      <c r="AW268" s="14" t="s">
        <v>30</v>
      </c>
      <c r="AX268" s="14" t="s">
        <v>73</v>
      </c>
      <c r="AY268" s="260" t="s">
        <v>124</v>
      </c>
    </row>
    <row r="269" spans="1:51" s="14" customFormat="1" ht="12">
      <c r="A269" s="14"/>
      <c r="B269" s="250"/>
      <c r="C269" s="251"/>
      <c r="D269" s="241" t="s">
        <v>167</v>
      </c>
      <c r="E269" s="252" t="s">
        <v>1</v>
      </c>
      <c r="F269" s="253" t="s">
        <v>492</v>
      </c>
      <c r="G269" s="251"/>
      <c r="H269" s="254">
        <v>-1.8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0" t="s">
        <v>167</v>
      </c>
      <c r="AU269" s="260" t="s">
        <v>83</v>
      </c>
      <c r="AV269" s="14" t="s">
        <v>83</v>
      </c>
      <c r="AW269" s="14" t="s">
        <v>30</v>
      </c>
      <c r="AX269" s="14" t="s">
        <v>73</v>
      </c>
      <c r="AY269" s="260" t="s">
        <v>124</v>
      </c>
    </row>
    <row r="270" spans="1:51" s="14" customFormat="1" ht="12">
      <c r="A270" s="14"/>
      <c r="B270" s="250"/>
      <c r="C270" s="251"/>
      <c r="D270" s="241" t="s">
        <v>167</v>
      </c>
      <c r="E270" s="252" t="s">
        <v>1</v>
      </c>
      <c r="F270" s="253" t="s">
        <v>601</v>
      </c>
      <c r="G270" s="251"/>
      <c r="H270" s="254">
        <v>-2.8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0" t="s">
        <v>167</v>
      </c>
      <c r="AU270" s="260" t="s">
        <v>83</v>
      </c>
      <c r="AV270" s="14" t="s">
        <v>83</v>
      </c>
      <c r="AW270" s="14" t="s">
        <v>30</v>
      </c>
      <c r="AX270" s="14" t="s">
        <v>73</v>
      </c>
      <c r="AY270" s="260" t="s">
        <v>124</v>
      </c>
    </row>
    <row r="271" spans="1:51" s="14" customFormat="1" ht="12">
      <c r="A271" s="14"/>
      <c r="B271" s="250"/>
      <c r="C271" s="251"/>
      <c r="D271" s="241" t="s">
        <v>167</v>
      </c>
      <c r="E271" s="252" t="s">
        <v>1</v>
      </c>
      <c r="F271" s="253" t="s">
        <v>583</v>
      </c>
      <c r="G271" s="251"/>
      <c r="H271" s="254">
        <v>-1.6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167</v>
      </c>
      <c r="AU271" s="260" t="s">
        <v>83</v>
      </c>
      <c r="AV271" s="14" t="s">
        <v>83</v>
      </c>
      <c r="AW271" s="14" t="s">
        <v>30</v>
      </c>
      <c r="AX271" s="14" t="s">
        <v>73</v>
      </c>
      <c r="AY271" s="260" t="s">
        <v>124</v>
      </c>
    </row>
    <row r="272" spans="1:51" s="14" customFormat="1" ht="12">
      <c r="A272" s="14"/>
      <c r="B272" s="250"/>
      <c r="C272" s="251"/>
      <c r="D272" s="241" t="s">
        <v>167</v>
      </c>
      <c r="E272" s="252" t="s">
        <v>1</v>
      </c>
      <c r="F272" s="253" t="s">
        <v>608</v>
      </c>
      <c r="G272" s="251"/>
      <c r="H272" s="254">
        <v>37.788</v>
      </c>
      <c r="I272" s="255"/>
      <c r="J272" s="251"/>
      <c r="K272" s="251"/>
      <c r="L272" s="256"/>
      <c r="M272" s="257"/>
      <c r="N272" s="258"/>
      <c r="O272" s="258"/>
      <c r="P272" s="258"/>
      <c r="Q272" s="258"/>
      <c r="R272" s="258"/>
      <c r="S272" s="258"/>
      <c r="T272" s="25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0" t="s">
        <v>167</v>
      </c>
      <c r="AU272" s="260" t="s">
        <v>83</v>
      </c>
      <c r="AV272" s="14" t="s">
        <v>83</v>
      </c>
      <c r="AW272" s="14" t="s">
        <v>30</v>
      </c>
      <c r="AX272" s="14" t="s">
        <v>73</v>
      </c>
      <c r="AY272" s="260" t="s">
        <v>124</v>
      </c>
    </row>
    <row r="273" spans="1:51" s="14" customFormat="1" ht="12">
      <c r="A273" s="14"/>
      <c r="B273" s="250"/>
      <c r="C273" s="251"/>
      <c r="D273" s="241" t="s">
        <v>167</v>
      </c>
      <c r="E273" s="252" t="s">
        <v>1</v>
      </c>
      <c r="F273" s="253" t="s">
        <v>583</v>
      </c>
      <c r="G273" s="251"/>
      <c r="H273" s="254">
        <v>-1.6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0" t="s">
        <v>167</v>
      </c>
      <c r="AU273" s="260" t="s">
        <v>83</v>
      </c>
      <c r="AV273" s="14" t="s">
        <v>83</v>
      </c>
      <c r="AW273" s="14" t="s">
        <v>30</v>
      </c>
      <c r="AX273" s="14" t="s">
        <v>73</v>
      </c>
      <c r="AY273" s="260" t="s">
        <v>124</v>
      </c>
    </row>
    <row r="274" spans="1:51" s="14" customFormat="1" ht="12">
      <c r="A274" s="14"/>
      <c r="B274" s="250"/>
      <c r="C274" s="251"/>
      <c r="D274" s="241" t="s">
        <v>167</v>
      </c>
      <c r="E274" s="252" t="s">
        <v>1</v>
      </c>
      <c r="F274" s="253" t="s">
        <v>609</v>
      </c>
      <c r="G274" s="251"/>
      <c r="H274" s="254">
        <v>38.07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0" t="s">
        <v>167</v>
      </c>
      <c r="AU274" s="260" t="s">
        <v>83</v>
      </c>
      <c r="AV274" s="14" t="s">
        <v>83</v>
      </c>
      <c r="AW274" s="14" t="s">
        <v>30</v>
      </c>
      <c r="AX274" s="14" t="s">
        <v>73</v>
      </c>
      <c r="AY274" s="260" t="s">
        <v>124</v>
      </c>
    </row>
    <row r="275" spans="1:51" s="14" customFormat="1" ht="12">
      <c r="A275" s="14"/>
      <c r="B275" s="250"/>
      <c r="C275" s="251"/>
      <c r="D275" s="241" t="s">
        <v>167</v>
      </c>
      <c r="E275" s="252" t="s">
        <v>1</v>
      </c>
      <c r="F275" s="253" t="s">
        <v>583</v>
      </c>
      <c r="G275" s="251"/>
      <c r="H275" s="254">
        <v>-1.6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0" t="s">
        <v>167</v>
      </c>
      <c r="AU275" s="260" t="s">
        <v>83</v>
      </c>
      <c r="AV275" s="14" t="s">
        <v>83</v>
      </c>
      <c r="AW275" s="14" t="s">
        <v>30</v>
      </c>
      <c r="AX275" s="14" t="s">
        <v>73</v>
      </c>
      <c r="AY275" s="260" t="s">
        <v>124</v>
      </c>
    </row>
    <row r="276" spans="1:51" s="14" customFormat="1" ht="12">
      <c r="A276" s="14"/>
      <c r="B276" s="250"/>
      <c r="C276" s="251"/>
      <c r="D276" s="241" t="s">
        <v>167</v>
      </c>
      <c r="E276" s="252" t="s">
        <v>1</v>
      </c>
      <c r="F276" s="253" t="s">
        <v>492</v>
      </c>
      <c r="G276" s="251"/>
      <c r="H276" s="254">
        <v>-1.8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167</v>
      </c>
      <c r="AU276" s="260" t="s">
        <v>83</v>
      </c>
      <c r="AV276" s="14" t="s">
        <v>83</v>
      </c>
      <c r="AW276" s="14" t="s">
        <v>30</v>
      </c>
      <c r="AX276" s="14" t="s">
        <v>73</v>
      </c>
      <c r="AY276" s="260" t="s">
        <v>124</v>
      </c>
    </row>
    <row r="277" spans="1:51" s="14" customFormat="1" ht="12">
      <c r="A277" s="14"/>
      <c r="B277" s="250"/>
      <c r="C277" s="251"/>
      <c r="D277" s="241" t="s">
        <v>167</v>
      </c>
      <c r="E277" s="252" t="s">
        <v>1</v>
      </c>
      <c r="F277" s="253" t="s">
        <v>600</v>
      </c>
      <c r="G277" s="251"/>
      <c r="H277" s="254">
        <v>2.45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0" t="s">
        <v>167</v>
      </c>
      <c r="AU277" s="260" t="s">
        <v>83</v>
      </c>
      <c r="AV277" s="14" t="s">
        <v>83</v>
      </c>
      <c r="AW277" s="14" t="s">
        <v>30</v>
      </c>
      <c r="AX277" s="14" t="s">
        <v>73</v>
      </c>
      <c r="AY277" s="260" t="s">
        <v>124</v>
      </c>
    </row>
    <row r="278" spans="1:51" s="14" customFormat="1" ht="12">
      <c r="A278" s="14"/>
      <c r="B278" s="250"/>
      <c r="C278" s="251"/>
      <c r="D278" s="241" t="s">
        <v>167</v>
      </c>
      <c r="E278" s="252" t="s">
        <v>1</v>
      </c>
      <c r="F278" s="253" t="s">
        <v>601</v>
      </c>
      <c r="G278" s="251"/>
      <c r="H278" s="254">
        <v>-2.8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0" t="s">
        <v>167</v>
      </c>
      <c r="AU278" s="260" t="s">
        <v>83</v>
      </c>
      <c r="AV278" s="14" t="s">
        <v>83</v>
      </c>
      <c r="AW278" s="14" t="s">
        <v>30</v>
      </c>
      <c r="AX278" s="14" t="s">
        <v>73</v>
      </c>
      <c r="AY278" s="260" t="s">
        <v>124</v>
      </c>
    </row>
    <row r="279" spans="1:51" s="14" customFormat="1" ht="12">
      <c r="A279" s="14"/>
      <c r="B279" s="250"/>
      <c r="C279" s="251"/>
      <c r="D279" s="241" t="s">
        <v>167</v>
      </c>
      <c r="E279" s="252" t="s">
        <v>1</v>
      </c>
      <c r="F279" s="253" t="s">
        <v>602</v>
      </c>
      <c r="G279" s="251"/>
      <c r="H279" s="254">
        <v>2.7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0" t="s">
        <v>167</v>
      </c>
      <c r="AU279" s="260" t="s">
        <v>83</v>
      </c>
      <c r="AV279" s="14" t="s">
        <v>83</v>
      </c>
      <c r="AW279" s="14" t="s">
        <v>30</v>
      </c>
      <c r="AX279" s="14" t="s">
        <v>73</v>
      </c>
      <c r="AY279" s="260" t="s">
        <v>124</v>
      </c>
    </row>
    <row r="280" spans="1:51" s="14" customFormat="1" ht="12">
      <c r="A280" s="14"/>
      <c r="B280" s="250"/>
      <c r="C280" s="251"/>
      <c r="D280" s="241" t="s">
        <v>167</v>
      </c>
      <c r="E280" s="252" t="s">
        <v>1</v>
      </c>
      <c r="F280" s="253" t="s">
        <v>610</v>
      </c>
      <c r="G280" s="251"/>
      <c r="H280" s="254">
        <v>-1.904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167</v>
      </c>
      <c r="AU280" s="260" t="s">
        <v>83</v>
      </c>
      <c r="AV280" s="14" t="s">
        <v>83</v>
      </c>
      <c r="AW280" s="14" t="s">
        <v>30</v>
      </c>
      <c r="AX280" s="14" t="s">
        <v>73</v>
      </c>
      <c r="AY280" s="260" t="s">
        <v>124</v>
      </c>
    </row>
    <row r="281" spans="1:51" s="14" customFormat="1" ht="12">
      <c r="A281" s="14"/>
      <c r="B281" s="250"/>
      <c r="C281" s="251"/>
      <c r="D281" s="241" t="s">
        <v>167</v>
      </c>
      <c r="E281" s="252" t="s">
        <v>1</v>
      </c>
      <c r="F281" s="253" t="s">
        <v>611</v>
      </c>
      <c r="G281" s="251"/>
      <c r="H281" s="254">
        <v>2.76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0" t="s">
        <v>167</v>
      </c>
      <c r="AU281" s="260" t="s">
        <v>83</v>
      </c>
      <c r="AV281" s="14" t="s">
        <v>83</v>
      </c>
      <c r="AW281" s="14" t="s">
        <v>30</v>
      </c>
      <c r="AX281" s="14" t="s">
        <v>73</v>
      </c>
      <c r="AY281" s="260" t="s">
        <v>124</v>
      </c>
    </row>
    <row r="282" spans="1:51" s="15" customFormat="1" ht="12">
      <c r="A282" s="15"/>
      <c r="B282" s="261"/>
      <c r="C282" s="262"/>
      <c r="D282" s="241" t="s">
        <v>167</v>
      </c>
      <c r="E282" s="263" t="s">
        <v>1</v>
      </c>
      <c r="F282" s="264" t="s">
        <v>172</v>
      </c>
      <c r="G282" s="262"/>
      <c r="H282" s="265">
        <v>466.711</v>
      </c>
      <c r="I282" s="266"/>
      <c r="J282" s="262"/>
      <c r="K282" s="262"/>
      <c r="L282" s="267"/>
      <c r="M282" s="268"/>
      <c r="N282" s="269"/>
      <c r="O282" s="269"/>
      <c r="P282" s="269"/>
      <c r="Q282" s="269"/>
      <c r="R282" s="269"/>
      <c r="S282" s="269"/>
      <c r="T282" s="270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1" t="s">
        <v>167</v>
      </c>
      <c r="AU282" s="271" t="s">
        <v>83</v>
      </c>
      <c r="AV282" s="15" t="s">
        <v>131</v>
      </c>
      <c r="AW282" s="15" t="s">
        <v>30</v>
      </c>
      <c r="AX282" s="15" t="s">
        <v>81</v>
      </c>
      <c r="AY282" s="271" t="s">
        <v>124</v>
      </c>
    </row>
    <row r="283" spans="1:65" s="2" customFormat="1" ht="37.8" customHeight="1">
      <c r="A283" s="39"/>
      <c r="B283" s="40"/>
      <c r="C283" s="220" t="s">
        <v>306</v>
      </c>
      <c r="D283" s="220" t="s">
        <v>127</v>
      </c>
      <c r="E283" s="221" t="s">
        <v>297</v>
      </c>
      <c r="F283" s="222" t="s">
        <v>298</v>
      </c>
      <c r="G283" s="223" t="s">
        <v>166</v>
      </c>
      <c r="H283" s="224">
        <v>70.86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38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131</v>
      </c>
      <c r="AT283" s="232" t="s">
        <v>127</v>
      </c>
      <c r="AU283" s="232" t="s">
        <v>83</v>
      </c>
      <c r="AY283" s="18" t="s">
        <v>124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81</v>
      </c>
      <c r="BK283" s="233">
        <f>ROUND(I283*H283,2)</f>
        <v>0</v>
      </c>
      <c r="BL283" s="18" t="s">
        <v>131</v>
      </c>
      <c r="BM283" s="232" t="s">
        <v>309</v>
      </c>
    </row>
    <row r="284" spans="1:51" s="13" customFormat="1" ht="12">
      <c r="A284" s="13"/>
      <c r="B284" s="239"/>
      <c r="C284" s="240"/>
      <c r="D284" s="241" t="s">
        <v>167</v>
      </c>
      <c r="E284" s="242" t="s">
        <v>1</v>
      </c>
      <c r="F284" s="243" t="s">
        <v>565</v>
      </c>
      <c r="G284" s="240"/>
      <c r="H284" s="242" t="s">
        <v>1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167</v>
      </c>
      <c r="AU284" s="249" t="s">
        <v>83</v>
      </c>
      <c r="AV284" s="13" t="s">
        <v>81</v>
      </c>
      <c r="AW284" s="13" t="s">
        <v>30</v>
      </c>
      <c r="AX284" s="13" t="s">
        <v>73</v>
      </c>
      <c r="AY284" s="249" t="s">
        <v>124</v>
      </c>
    </row>
    <row r="285" spans="1:51" s="14" customFormat="1" ht="12">
      <c r="A285" s="14"/>
      <c r="B285" s="250"/>
      <c r="C285" s="251"/>
      <c r="D285" s="241" t="s">
        <v>167</v>
      </c>
      <c r="E285" s="252" t="s">
        <v>1</v>
      </c>
      <c r="F285" s="253" t="s">
        <v>612</v>
      </c>
      <c r="G285" s="251"/>
      <c r="H285" s="254">
        <v>27.768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0" t="s">
        <v>167</v>
      </c>
      <c r="AU285" s="260" t="s">
        <v>83</v>
      </c>
      <c r="AV285" s="14" t="s">
        <v>83</v>
      </c>
      <c r="AW285" s="14" t="s">
        <v>30</v>
      </c>
      <c r="AX285" s="14" t="s">
        <v>73</v>
      </c>
      <c r="AY285" s="260" t="s">
        <v>124</v>
      </c>
    </row>
    <row r="286" spans="1:51" s="14" customFormat="1" ht="12">
      <c r="A286" s="14"/>
      <c r="B286" s="250"/>
      <c r="C286" s="251"/>
      <c r="D286" s="241" t="s">
        <v>167</v>
      </c>
      <c r="E286" s="252" t="s">
        <v>1</v>
      </c>
      <c r="F286" s="253" t="s">
        <v>613</v>
      </c>
      <c r="G286" s="251"/>
      <c r="H286" s="254">
        <v>43.092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0" t="s">
        <v>167</v>
      </c>
      <c r="AU286" s="260" t="s">
        <v>83</v>
      </c>
      <c r="AV286" s="14" t="s">
        <v>83</v>
      </c>
      <c r="AW286" s="14" t="s">
        <v>30</v>
      </c>
      <c r="AX286" s="14" t="s">
        <v>73</v>
      </c>
      <c r="AY286" s="260" t="s">
        <v>124</v>
      </c>
    </row>
    <row r="287" spans="1:51" s="15" customFormat="1" ht="12">
      <c r="A287" s="15"/>
      <c r="B287" s="261"/>
      <c r="C287" s="262"/>
      <c r="D287" s="241" t="s">
        <v>167</v>
      </c>
      <c r="E287" s="263" t="s">
        <v>1</v>
      </c>
      <c r="F287" s="264" t="s">
        <v>172</v>
      </c>
      <c r="G287" s="262"/>
      <c r="H287" s="265">
        <v>70.86</v>
      </c>
      <c r="I287" s="266"/>
      <c r="J287" s="262"/>
      <c r="K287" s="262"/>
      <c r="L287" s="267"/>
      <c r="M287" s="268"/>
      <c r="N287" s="269"/>
      <c r="O287" s="269"/>
      <c r="P287" s="269"/>
      <c r="Q287" s="269"/>
      <c r="R287" s="269"/>
      <c r="S287" s="269"/>
      <c r="T287" s="270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1" t="s">
        <v>167</v>
      </c>
      <c r="AU287" s="271" t="s">
        <v>83</v>
      </c>
      <c r="AV287" s="15" t="s">
        <v>131</v>
      </c>
      <c r="AW287" s="15" t="s">
        <v>30</v>
      </c>
      <c r="AX287" s="15" t="s">
        <v>81</v>
      </c>
      <c r="AY287" s="271" t="s">
        <v>124</v>
      </c>
    </row>
    <row r="288" spans="1:65" s="2" customFormat="1" ht="76.35" customHeight="1">
      <c r="A288" s="39"/>
      <c r="B288" s="40"/>
      <c r="C288" s="220" t="s">
        <v>223</v>
      </c>
      <c r="D288" s="220" t="s">
        <v>127</v>
      </c>
      <c r="E288" s="221" t="s">
        <v>614</v>
      </c>
      <c r="F288" s="222" t="s">
        <v>615</v>
      </c>
      <c r="G288" s="223" t="s">
        <v>166</v>
      </c>
      <c r="H288" s="224">
        <v>96</v>
      </c>
      <c r="I288" s="225"/>
      <c r="J288" s="226">
        <f>ROUND(I288*H288,2)</f>
        <v>0</v>
      </c>
      <c r="K288" s="227"/>
      <c r="L288" s="45"/>
      <c r="M288" s="228" t="s">
        <v>1</v>
      </c>
      <c r="N288" s="229" t="s">
        <v>38</v>
      </c>
      <c r="O288" s="92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131</v>
      </c>
      <c r="AT288" s="232" t="s">
        <v>127</v>
      </c>
      <c r="AU288" s="232" t="s">
        <v>83</v>
      </c>
      <c r="AY288" s="18" t="s">
        <v>124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81</v>
      </c>
      <c r="BK288" s="233">
        <f>ROUND(I288*H288,2)</f>
        <v>0</v>
      </c>
      <c r="BL288" s="18" t="s">
        <v>131</v>
      </c>
      <c r="BM288" s="232" t="s">
        <v>520</v>
      </c>
    </row>
    <row r="289" spans="1:51" s="13" customFormat="1" ht="12">
      <c r="A289" s="13"/>
      <c r="B289" s="239"/>
      <c r="C289" s="240"/>
      <c r="D289" s="241" t="s">
        <v>167</v>
      </c>
      <c r="E289" s="242" t="s">
        <v>1</v>
      </c>
      <c r="F289" s="243" t="s">
        <v>168</v>
      </c>
      <c r="G289" s="240"/>
      <c r="H289" s="242" t="s">
        <v>1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167</v>
      </c>
      <c r="AU289" s="249" t="s">
        <v>83</v>
      </c>
      <c r="AV289" s="13" t="s">
        <v>81</v>
      </c>
      <c r="AW289" s="13" t="s">
        <v>30</v>
      </c>
      <c r="AX289" s="13" t="s">
        <v>73</v>
      </c>
      <c r="AY289" s="249" t="s">
        <v>124</v>
      </c>
    </row>
    <row r="290" spans="1:51" s="14" customFormat="1" ht="12">
      <c r="A290" s="14"/>
      <c r="B290" s="250"/>
      <c r="C290" s="251"/>
      <c r="D290" s="241" t="s">
        <v>167</v>
      </c>
      <c r="E290" s="252" t="s">
        <v>1</v>
      </c>
      <c r="F290" s="253" t="s">
        <v>616</v>
      </c>
      <c r="G290" s="251"/>
      <c r="H290" s="254">
        <v>96</v>
      </c>
      <c r="I290" s="255"/>
      <c r="J290" s="251"/>
      <c r="K290" s="251"/>
      <c r="L290" s="256"/>
      <c r="M290" s="257"/>
      <c r="N290" s="258"/>
      <c r="O290" s="258"/>
      <c r="P290" s="258"/>
      <c r="Q290" s="258"/>
      <c r="R290" s="258"/>
      <c r="S290" s="258"/>
      <c r="T290" s="25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0" t="s">
        <v>167</v>
      </c>
      <c r="AU290" s="260" t="s">
        <v>83</v>
      </c>
      <c r="AV290" s="14" t="s">
        <v>83</v>
      </c>
      <c r="AW290" s="14" t="s">
        <v>30</v>
      </c>
      <c r="AX290" s="14" t="s">
        <v>73</v>
      </c>
      <c r="AY290" s="260" t="s">
        <v>124</v>
      </c>
    </row>
    <row r="291" spans="1:51" s="15" customFormat="1" ht="12">
      <c r="A291" s="15"/>
      <c r="B291" s="261"/>
      <c r="C291" s="262"/>
      <c r="D291" s="241" t="s">
        <v>167</v>
      </c>
      <c r="E291" s="263" t="s">
        <v>1</v>
      </c>
      <c r="F291" s="264" t="s">
        <v>172</v>
      </c>
      <c r="G291" s="262"/>
      <c r="H291" s="265">
        <v>96</v>
      </c>
      <c r="I291" s="266"/>
      <c r="J291" s="262"/>
      <c r="K291" s="262"/>
      <c r="L291" s="267"/>
      <c r="M291" s="268"/>
      <c r="N291" s="269"/>
      <c r="O291" s="269"/>
      <c r="P291" s="269"/>
      <c r="Q291" s="269"/>
      <c r="R291" s="269"/>
      <c r="S291" s="269"/>
      <c r="T291" s="270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1" t="s">
        <v>167</v>
      </c>
      <c r="AU291" s="271" t="s">
        <v>83</v>
      </c>
      <c r="AV291" s="15" t="s">
        <v>131</v>
      </c>
      <c r="AW291" s="15" t="s">
        <v>30</v>
      </c>
      <c r="AX291" s="15" t="s">
        <v>81</v>
      </c>
      <c r="AY291" s="271" t="s">
        <v>124</v>
      </c>
    </row>
    <row r="292" spans="1:65" s="2" customFormat="1" ht="24.15" customHeight="1">
      <c r="A292" s="39"/>
      <c r="B292" s="40"/>
      <c r="C292" s="220" t="s">
        <v>312</v>
      </c>
      <c r="D292" s="220" t="s">
        <v>127</v>
      </c>
      <c r="E292" s="221" t="s">
        <v>302</v>
      </c>
      <c r="F292" s="222" t="s">
        <v>303</v>
      </c>
      <c r="G292" s="223" t="s">
        <v>166</v>
      </c>
      <c r="H292" s="224">
        <v>537.571</v>
      </c>
      <c r="I292" s="225"/>
      <c r="J292" s="226">
        <f>ROUND(I292*H292,2)</f>
        <v>0</v>
      </c>
      <c r="K292" s="227"/>
      <c r="L292" s="45"/>
      <c r="M292" s="228" t="s">
        <v>1</v>
      </c>
      <c r="N292" s="229" t="s">
        <v>38</v>
      </c>
      <c r="O292" s="92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131</v>
      </c>
      <c r="AT292" s="232" t="s">
        <v>127</v>
      </c>
      <c r="AU292" s="232" t="s">
        <v>83</v>
      </c>
      <c r="AY292" s="18" t="s">
        <v>124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81</v>
      </c>
      <c r="BK292" s="233">
        <f>ROUND(I292*H292,2)</f>
        <v>0</v>
      </c>
      <c r="BL292" s="18" t="s">
        <v>131</v>
      </c>
      <c r="BM292" s="232" t="s">
        <v>315</v>
      </c>
    </row>
    <row r="293" spans="1:51" s="14" customFormat="1" ht="12">
      <c r="A293" s="14"/>
      <c r="B293" s="250"/>
      <c r="C293" s="251"/>
      <c r="D293" s="241" t="s">
        <v>167</v>
      </c>
      <c r="E293" s="252" t="s">
        <v>1</v>
      </c>
      <c r="F293" s="253" t="s">
        <v>617</v>
      </c>
      <c r="G293" s="251"/>
      <c r="H293" s="254">
        <v>537.571</v>
      </c>
      <c r="I293" s="255"/>
      <c r="J293" s="251"/>
      <c r="K293" s="251"/>
      <c r="L293" s="256"/>
      <c r="M293" s="257"/>
      <c r="N293" s="258"/>
      <c r="O293" s="258"/>
      <c r="P293" s="258"/>
      <c r="Q293" s="258"/>
      <c r="R293" s="258"/>
      <c r="S293" s="258"/>
      <c r="T293" s="25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0" t="s">
        <v>167</v>
      </c>
      <c r="AU293" s="260" t="s">
        <v>83</v>
      </c>
      <c r="AV293" s="14" t="s">
        <v>83</v>
      </c>
      <c r="AW293" s="14" t="s">
        <v>30</v>
      </c>
      <c r="AX293" s="14" t="s">
        <v>73</v>
      </c>
      <c r="AY293" s="260" t="s">
        <v>124</v>
      </c>
    </row>
    <row r="294" spans="1:51" s="15" customFormat="1" ht="12">
      <c r="A294" s="15"/>
      <c r="B294" s="261"/>
      <c r="C294" s="262"/>
      <c r="D294" s="241" t="s">
        <v>167</v>
      </c>
      <c r="E294" s="263" t="s">
        <v>1</v>
      </c>
      <c r="F294" s="264" t="s">
        <v>172</v>
      </c>
      <c r="G294" s="262"/>
      <c r="H294" s="265">
        <v>537.571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1" t="s">
        <v>167</v>
      </c>
      <c r="AU294" s="271" t="s">
        <v>83</v>
      </c>
      <c r="AV294" s="15" t="s">
        <v>131</v>
      </c>
      <c r="AW294" s="15" t="s">
        <v>30</v>
      </c>
      <c r="AX294" s="15" t="s">
        <v>81</v>
      </c>
      <c r="AY294" s="271" t="s">
        <v>124</v>
      </c>
    </row>
    <row r="295" spans="1:65" s="2" customFormat="1" ht="21.75" customHeight="1">
      <c r="A295" s="39"/>
      <c r="B295" s="40"/>
      <c r="C295" s="220" t="s">
        <v>227</v>
      </c>
      <c r="D295" s="220" t="s">
        <v>127</v>
      </c>
      <c r="E295" s="221" t="s">
        <v>307</v>
      </c>
      <c r="F295" s="222" t="s">
        <v>308</v>
      </c>
      <c r="G295" s="223" t="s">
        <v>166</v>
      </c>
      <c r="H295" s="224">
        <v>178.962</v>
      </c>
      <c r="I295" s="225"/>
      <c r="J295" s="226">
        <f>ROUND(I295*H295,2)</f>
        <v>0</v>
      </c>
      <c r="K295" s="227"/>
      <c r="L295" s="45"/>
      <c r="M295" s="228" t="s">
        <v>1</v>
      </c>
      <c r="N295" s="229" t="s">
        <v>38</v>
      </c>
      <c r="O295" s="92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131</v>
      </c>
      <c r="AT295" s="232" t="s">
        <v>127</v>
      </c>
      <c r="AU295" s="232" t="s">
        <v>83</v>
      </c>
      <c r="AY295" s="18" t="s">
        <v>124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81</v>
      </c>
      <c r="BK295" s="233">
        <f>ROUND(I295*H295,2)</f>
        <v>0</v>
      </c>
      <c r="BL295" s="18" t="s">
        <v>131</v>
      </c>
      <c r="BM295" s="232" t="s">
        <v>318</v>
      </c>
    </row>
    <row r="296" spans="1:51" s="13" customFormat="1" ht="12">
      <c r="A296" s="13"/>
      <c r="B296" s="239"/>
      <c r="C296" s="240"/>
      <c r="D296" s="241" t="s">
        <v>167</v>
      </c>
      <c r="E296" s="242" t="s">
        <v>1</v>
      </c>
      <c r="F296" s="243" t="s">
        <v>471</v>
      </c>
      <c r="G296" s="240"/>
      <c r="H296" s="242" t="s">
        <v>1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167</v>
      </c>
      <c r="AU296" s="249" t="s">
        <v>83</v>
      </c>
      <c r="AV296" s="13" t="s">
        <v>81</v>
      </c>
      <c r="AW296" s="13" t="s">
        <v>30</v>
      </c>
      <c r="AX296" s="13" t="s">
        <v>73</v>
      </c>
      <c r="AY296" s="249" t="s">
        <v>124</v>
      </c>
    </row>
    <row r="297" spans="1:51" s="14" customFormat="1" ht="12">
      <c r="A297" s="14"/>
      <c r="B297" s="250"/>
      <c r="C297" s="251"/>
      <c r="D297" s="241" t="s">
        <v>167</v>
      </c>
      <c r="E297" s="252" t="s">
        <v>1</v>
      </c>
      <c r="F297" s="253" t="s">
        <v>566</v>
      </c>
      <c r="G297" s="251"/>
      <c r="H297" s="254">
        <v>31.416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0" t="s">
        <v>167</v>
      </c>
      <c r="AU297" s="260" t="s">
        <v>83</v>
      </c>
      <c r="AV297" s="14" t="s">
        <v>83</v>
      </c>
      <c r="AW297" s="14" t="s">
        <v>30</v>
      </c>
      <c r="AX297" s="14" t="s">
        <v>73</v>
      </c>
      <c r="AY297" s="260" t="s">
        <v>124</v>
      </c>
    </row>
    <row r="298" spans="1:51" s="14" customFormat="1" ht="12">
      <c r="A298" s="14"/>
      <c r="B298" s="250"/>
      <c r="C298" s="251"/>
      <c r="D298" s="241" t="s">
        <v>167</v>
      </c>
      <c r="E298" s="252" t="s">
        <v>1</v>
      </c>
      <c r="F298" s="253" t="s">
        <v>567</v>
      </c>
      <c r="G298" s="251"/>
      <c r="H298" s="254">
        <v>9.044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0" t="s">
        <v>167</v>
      </c>
      <c r="AU298" s="260" t="s">
        <v>83</v>
      </c>
      <c r="AV298" s="14" t="s">
        <v>83</v>
      </c>
      <c r="AW298" s="14" t="s">
        <v>30</v>
      </c>
      <c r="AX298" s="14" t="s">
        <v>73</v>
      </c>
      <c r="AY298" s="260" t="s">
        <v>124</v>
      </c>
    </row>
    <row r="299" spans="1:51" s="14" customFormat="1" ht="12">
      <c r="A299" s="14"/>
      <c r="B299" s="250"/>
      <c r="C299" s="251"/>
      <c r="D299" s="241" t="s">
        <v>167</v>
      </c>
      <c r="E299" s="252" t="s">
        <v>1</v>
      </c>
      <c r="F299" s="253" t="s">
        <v>568</v>
      </c>
      <c r="G299" s="251"/>
      <c r="H299" s="254">
        <v>23.205</v>
      </c>
      <c r="I299" s="255"/>
      <c r="J299" s="251"/>
      <c r="K299" s="251"/>
      <c r="L299" s="256"/>
      <c r="M299" s="257"/>
      <c r="N299" s="258"/>
      <c r="O299" s="258"/>
      <c r="P299" s="258"/>
      <c r="Q299" s="258"/>
      <c r="R299" s="258"/>
      <c r="S299" s="258"/>
      <c r="T299" s="25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0" t="s">
        <v>167</v>
      </c>
      <c r="AU299" s="260" t="s">
        <v>83</v>
      </c>
      <c r="AV299" s="14" t="s">
        <v>83</v>
      </c>
      <c r="AW299" s="14" t="s">
        <v>30</v>
      </c>
      <c r="AX299" s="14" t="s">
        <v>73</v>
      </c>
      <c r="AY299" s="260" t="s">
        <v>124</v>
      </c>
    </row>
    <row r="300" spans="1:51" s="14" customFormat="1" ht="12">
      <c r="A300" s="14"/>
      <c r="B300" s="250"/>
      <c r="C300" s="251"/>
      <c r="D300" s="241" t="s">
        <v>167</v>
      </c>
      <c r="E300" s="252" t="s">
        <v>1</v>
      </c>
      <c r="F300" s="253" t="s">
        <v>569</v>
      </c>
      <c r="G300" s="251"/>
      <c r="H300" s="254">
        <v>17.136</v>
      </c>
      <c r="I300" s="255"/>
      <c r="J300" s="251"/>
      <c r="K300" s="251"/>
      <c r="L300" s="256"/>
      <c r="M300" s="257"/>
      <c r="N300" s="258"/>
      <c r="O300" s="258"/>
      <c r="P300" s="258"/>
      <c r="Q300" s="258"/>
      <c r="R300" s="258"/>
      <c r="S300" s="258"/>
      <c r="T300" s="25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0" t="s">
        <v>167</v>
      </c>
      <c r="AU300" s="260" t="s">
        <v>83</v>
      </c>
      <c r="AV300" s="14" t="s">
        <v>83</v>
      </c>
      <c r="AW300" s="14" t="s">
        <v>30</v>
      </c>
      <c r="AX300" s="14" t="s">
        <v>73</v>
      </c>
      <c r="AY300" s="260" t="s">
        <v>124</v>
      </c>
    </row>
    <row r="301" spans="1:51" s="14" customFormat="1" ht="12">
      <c r="A301" s="14"/>
      <c r="B301" s="250"/>
      <c r="C301" s="251"/>
      <c r="D301" s="241" t="s">
        <v>167</v>
      </c>
      <c r="E301" s="252" t="s">
        <v>1</v>
      </c>
      <c r="F301" s="253" t="s">
        <v>570</v>
      </c>
      <c r="G301" s="251"/>
      <c r="H301" s="254">
        <v>40.6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0" t="s">
        <v>167</v>
      </c>
      <c r="AU301" s="260" t="s">
        <v>83</v>
      </c>
      <c r="AV301" s="14" t="s">
        <v>83</v>
      </c>
      <c r="AW301" s="14" t="s">
        <v>30</v>
      </c>
      <c r="AX301" s="14" t="s">
        <v>73</v>
      </c>
      <c r="AY301" s="260" t="s">
        <v>124</v>
      </c>
    </row>
    <row r="302" spans="1:51" s="14" customFormat="1" ht="12">
      <c r="A302" s="14"/>
      <c r="B302" s="250"/>
      <c r="C302" s="251"/>
      <c r="D302" s="241" t="s">
        <v>167</v>
      </c>
      <c r="E302" s="252" t="s">
        <v>1</v>
      </c>
      <c r="F302" s="253" t="s">
        <v>571</v>
      </c>
      <c r="G302" s="251"/>
      <c r="H302" s="254">
        <v>18.512</v>
      </c>
      <c r="I302" s="255"/>
      <c r="J302" s="251"/>
      <c r="K302" s="251"/>
      <c r="L302" s="256"/>
      <c r="M302" s="257"/>
      <c r="N302" s="258"/>
      <c r="O302" s="258"/>
      <c r="P302" s="258"/>
      <c r="Q302" s="258"/>
      <c r="R302" s="258"/>
      <c r="S302" s="258"/>
      <c r="T302" s="25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0" t="s">
        <v>167</v>
      </c>
      <c r="AU302" s="260" t="s">
        <v>83</v>
      </c>
      <c r="AV302" s="14" t="s">
        <v>83</v>
      </c>
      <c r="AW302" s="14" t="s">
        <v>30</v>
      </c>
      <c r="AX302" s="14" t="s">
        <v>73</v>
      </c>
      <c r="AY302" s="260" t="s">
        <v>124</v>
      </c>
    </row>
    <row r="303" spans="1:51" s="14" customFormat="1" ht="12">
      <c r="A303" s="14"/>
      <c r="B303" s="250"/>
      <c r="C303" s="251"/>
      <c r="D303" s="241" t="s">
        <v>167</v>
      </c>
      <c r="E303" s="252" t="s">
        <v>1</v>
      </c>
      <c r="F303" s="253" t="s">
        <v>572</v>
      </c>
      <c r="G303" s="251"/>
      <c r="H303" s="254">
        <v>6.305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0" t="s">
        <v>167</v>
      </c>
      <c r="AU303" s="260" t="s">
        <v>83</v>
      </c>
      <c r="AV303" s="14" t="s">
        <v>83</v>
      </c>
      <c r="AW303" s="14" t="s">
        <v>30</v>
      </c>
      <c r="AX303" s="14" t="s">
        <v>73</v>
      </c>
      <c r="AY303" s="260" t="s">
        <v>124</v>
      </c>
    </row>
    <row r="304" spans="1:51" s="14" customFormat="1" ht="12">
      <c r="A304" s="14"/>
      <c r="B304" s="250"/>
      <c r="C304" s="251"/>
      <c r="D304" s="241" t="s">
        <v>167</v>
      </c>
      <c r="E304" s="252" t="s">
        <v>1</v>
      </c>
      <c r="F304" s="253" t="s">
        <v>573</v>
      </c>
      <c r="G304" s="251"/>
      <c r="H304" s="254">
        <v>8.632</v>
      </c>
      <c r="I304" s="255"/>
      <c r="J304" s="251"/>
      <c r="K304" s="251"/>
      <c r="L304" s="256"/>
      <c r="M304" s="257"/>
      <c r="N304" s="258"/>
      <c r="O304" s="258"/>
      <c r="P304" s="258"/>
      <c r="Q304" s="258"/>
      <c r="R304" s="258"/>
      <c r="S304" s="258"/>
      <c r="T304" s="25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0" t="s">
        <v>167</v>
      </c>
      <c r="AU304" s="260" t="s">
        <v>83</v>
      </c>
      <c r="AV304" s="14" t="s">
        <v>83</v>
      </c>
      <c r="AW304" s="14" t="s">
        <v>30</v>
      </c>
      <c r="AX304" s="14" t="s">
        <v>73</v>
      </c>
      <c r="AY304" s="260" t="s">
        <v>124</v>
      </c>
    </row>
    <row r="305" spans="1:51" s="14" customFormat="1" ht="12">
      <c r="A305" s="14"/>
      <c r="B305" s="250"/>
      <c r="C305" s="251"/>
      <c r="D305" s="241" t="s">
        <v>167</v>
      </c>
      <c r="E305" s="252" t="s">
        <v>1</v>
      </c>
      <c r="F305" s="253" t="s">
        <v>574</v>
      </c>
      <c r="G305" s="251"/>
      <c r="H305" s="254">
        <v>5.772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0" t="s">
        <v>167</v>
      </c>
      <c r="AU305" s="260" t="s">
        <v>83</v>
      </c>
      <c r="AV305" s="14" t="s">
        <v>83</v>
      </c>
      <c r="AW305" s="14" t="s">
        <v>30</v>
      </c>
      <c r="AX305" s="14" t="s">
        <v>73</v>
      </c>
      <c r="AY305" s="260" t="s">
        <v>124</v>
      </c>
    </row>
    <row r="306" spans="1:51" s="14" customFormat="1" ht="12">
      <c r="A306" s="14"/>
      <c r="B306" s="250"/>
      <c r="C306" s="251"/>
      <c r="D306" s="241" t="s">
        <v>167</v>
      </c>
      <c r="E306" s="252" t="s">
        <v>1</v>
      </c>
      <c r="F306" s="253" t="s">
        <v>575</v>
      </c>
      <c r="G306" s="251"/>
      <c r="H306" s="254">
        <v>18.34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0" t="s">
        <v>167</v>
      </c>
      <c r="AU306" s="260" t="s">
        <v>83</v>
      </c>
      <c r="AV306" s="14" t="s">
        <v>83</v>
      </c>
      <c r="AW306" s="14" t="s">
        <v>30</v>
      </c>
      <c r="AX306" s="14" t="s">
        <v>73</v>
      </c>
      <c r="AY306" s="260" t="s">
        <v>124</v>
      </c>
    </row>
    <row r="307" spans="1:51" s="15" customFormat="1" ht="12">
      <c r="A307" s="15"/>
      <c r="B307" s="261"/>
      <c r="C307" s="262"/>
      <c r="D307" s="241" t="s">
        <v>167</v>
      </c>
      <c r="E307" s="263" t="s">
        <v>1</v>
      </c>
      <c r="F307" s="264" t="s">
        <v>172</v>
      </c>
      <c r="G307" s="262"/>
      <c r="H307" s="265">
        <v>178.962</v>
      </c>
      <c r="I307" s="266"/>
      <c r="J307" s="262"/>
      <c r="K307" s="262"/>
      <c r="L307" s="267"/>
      <c r="M307" s="268"/>
      <c r="N307" s="269"/>
      <c r="O307" s="269"/>
      <c r="P307" s="269"/>
      <c r="Q307" s="269"/>
      <c r="R307" s="269"/>
      <c r="S307" s="269"/>
      <c r="T307" s="270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1" t="s">
        <v>167</v>
      </c>
      <c r="AU307" s="271" t="s">
        <v>83</v>
      </c>
      <c r="AV307" s="15" t="s">
        <v>131</v>
      </c>
      <c r="AW307" s="15" t="s">
        <v>30</v>
      </c>
      <c r="AX307" s="15" t="s">
        <v>81</v>
      </c>
      <c r="AY307" s="271" t="s">
        <v>124</v>
      </c>
    </row>
    <row r="308" spans="1:63" s="12" customFormat="1" ht="22.8" customHeight="1">
      <c r="A308" s="12"/>
      <c r="B308" s="204"/>
      <c r="C308" s="205"/>
      <c r="D308" s="206" t="s">
        <v>72</v>
      </c>
      <c r="E308" s="218" t="s">
        <v>310</v>
      </c>
      <c r="F308" s="218" t="s">
        <v>311</v>
      </c>
      <c r="G308" s="205"/>
      <c r="H308" s="205"/>
      <c r="I308" s="208"/>
      <c r="J308" s="219">
        <f>BK308</f>
        <v>0</v>
      </c>
      <c r="K308" s="205"/>
      <c r="L308" s="210"/>
      <c r="M308" s="211"/>
      <c r="N308" s="212"/>
      <c r="O308" s="212"/>
      <c r="P308" s="213">
        <f>SUM(P309:P315)</f>
        <v>0</v>
      </c>
      <c r="Q308" s="212"/>
      <c r="R308" s="213">
        <f>SUM(R309:R315)</f>
        <v>0</v>
      </c>
      <c r="S308" s="212"/>
      <c r="T308" s="214">
        <f>SUM(T309:T315)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5" t="s">
        <v>81</v>
      </c>
      <c r="AT308" s="216" t="s">
        <v>72</v>
      </c>
      <c r="AU308" s="216" t="s">
        <v>81</v>
      </c>
      <c r="AY308" s="215" t="s">
        <v>124</v>
      </c>
      <c r="BK308" s="217">
        <f>SUM(BK309:BK315)</f>
        <v>0</v>
      </c>
    </row>
    <row r="309" spans="1:65" s="2" customFormat="1" ht="37.8" customHeight="1">
      <c r="A309" s="39"/>
      <c r="B309" s="40"/>
      <c r="C309" s="220" t="s">
        <v>230</v>
      </c>
      <c r="D309" s="220" t="s">
        <v>127</v>
      </c>
      <c r="E309" s="221" t="s">
        <v>313</v>
      </c>
      <c r="F309" s="222" t="s">
        <v>314</v>
      </c>
      <c r="G309" s="223" t="s">
        <v>199</v>
      </c>
      <c r="H309" s="224">
        <v>33.96</v>
      </c>
      <c r="I309" s="225"/>
      <c r="J309" s="226">
        <f>ROUND(I309*H309,2)</f>
        <v>0</v>
      </c>
      <c r="K309" s="227"/>
      <c r="L309" s="45"/>
      <c r="M309" s="228" t="s">
        <v>1</v>
      </c>
      <c r="N309" s="229" t="s">
        <v>38</v>
      </c>
      <c r="O309" s="92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2" t="s">
        <v>131</v>
      </c>
      <c r="AT309" s="232" t="s">
        <v>127</v>
      </c>
      <c r="AU309" s="232" t="s">
        <v>83</v>
      </c>
      <c r="AY309" s="18" t="s">
        <v>124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8" t="s">
        <v>81</v>
      </c>
      <c r="BK309" s="233">
        <f>ROUND(I309*H309,2)</f>
        <v>0</v>
      </c>
      <c r="BL309" s="18" t="s">
        <v>131</v>
      </c>
      <c r="BM309" s="232" t="s">
        <v>326</v>
      </c>
    </row>
    <row r="310" spans="1:65" s="2" customFormat="1" ht="33" customHeight="1">
      <c r="A310" s="39"/>
      <c r="B310" s="40"/>
      <c r="C310" s="220" t="s">
        <v>327</v>
      </c>
      <c r="D310" s="220" t="s">
        <v>127</v>
      </c>
      <c r="E310" s="221" t="s">
        <v>316</v>
      </c>
      <c r="F310" s="222" t="s">
        <v>317</v>
      </c>
      <c r="G310" s="223" t="s">
        <v>199</v>
      </c>
      <c r="H310" s="224">
        <v>33.96</v>
      </c>
      <c r="I310" s="225"/>
      <c r="J310" s="226">
        <f>ROUND(I310*H310,2)</f>
        <v>0</v>
      </c>
      <c r="K310" s="227"/>
      <c r="L310" s="45"/>
      <c r="M310" s="228" t="s">
        <v>1</v>
      </c>
      <c r="N310" s="229" t="s">
        <v>38</v>
      </c>
      <c r="O310" s="92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2" t="s">
        <v>131</v>
      </c>
      <c r="AT310" s="232" t="s">
        <v>127</v>
      </c>
      <c r="AU310" s="232" t="s">
        <v>83</v>
      </c>
      <c r="AY310" s="18" t="s">
        <v>124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8" t="s">
        <v>81</v>
      </c>
      <c r="BK310" s="233">
        <f>ROUND(I310*H310,2)</f>
        <v>0</v>
      </c>
      <c r="BL310" s="18" t="s">
        <v>131</v>
      </c>
      <c r="BM310" s="232" t="s">
        <v>330</v>
      </c>
    </row>
    <row r="311" spans="1:65" s="2" customFormat="1" ht="44.25" customHeight="1">
      <c r="A311" s="39"/>
      <c r="B311" s="40"/>
      <c r="C311" s="220" t="s">
        <v>235</v>
      </c>
      <c r="D311" s="220" t="s">
        <v>127</v>
      </c>
      <c r="E311" s="221" t="s">
        <v>320</v>
      </c>
      <c r="F311" s="222" t="s">
        <v>321</v>
      </c>
      <c r="G311" s="223" t="s">
        <v>199</v>
      </c>
      <c r="H311" s="224">
        <v>339.6</v>
      </c>
      <c r="I311" s="225"/>
      <c r="J311" s="226">
        <f>ROUND(I311*H311,2)</f>
        <v>0</v>
      </c>
      <c r="K311" s="227"/>
      <c r="L311" s="45"/>
      <c r="M311" s="228" t="s">
        <v>1</v>
      </c>
      <c r="N311" s="229" t="s">
        <v>38</v>
      </c>
      <c r="O311" s="92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131</v>
      </c>
      <c r="AT311" s="232" t="s">
        <v>127</v>
      </c>
      <c r="AU311" s="232" t="s">
        <v>83</v>
      </c>
      <c r="AY311" s="18" t="s">
        <v>124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81</v>
      </c>
      <c r="BK311" s="233">
        <f>ROUND(I311*H311,2)</f>
        <v>0</v>
      </c>
      <c r="BL311" s="18" t="s">
        <v>131</v>
      </c>
      <c r="BM311" s="232" t="s">
        <v>335</v>
      </c>
    </row>
    <row r="312" spans="1:51" s="14" customFormat="1" ht="12">
      <c r="A312" s="14"/>
      <c r="B312" s="250"/>
      <c r="C312" s="251"/>
      <c r="D312" s="241" t="s">
        <v>167</v>
      </c>
      <c r="E312" s="252" t="s">
        <v>1</v>
      </c>
      <c r="F312" s="253" t="s">
        <v>618</v>
      </c>
      <c r="G312" s="251"/>
      <c r="H312" s="254">
        <v>339.6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0" t="s">
        <v>167</v>
      </c>
      <c r="AU312" s="260" t="s">
        <v>83</v>
      </c>
      <c r="AV312" s="14" t="s">
        <v>83</v>
      </c>
      <c r="AW312" s="14" t="s">
        <v>30</v>
      </c>
      <c r="AX312" s="14" t="s">
        <v>73</v>
      </c>
      <c r="AY312" s="260" t="s">
        <v>124</v>
      </c>
    </row>
    <row r="313" spans="1:51" s="15" customFormat="1" ht="12">
      <c r="A313" s="15"/>
      <c r="B313" s="261"/>
      <c r="C313" s="262"/>
      <c r="D313" s="241" t="s">
        <v>167</v>
      </c>
      <c r="E313" s="263" t="s">
        <v>1</v>
      </c>
      <c r="F313" s="264" t="s">
        <v>172</v>
      </c>
      <c r="G313" s="262"/>
      <c r="H313" s="265">
        <v>339.6</v>
      </c>
      <c r="I313" s="266"/>
      <c r="J313" s="262"/>
      <c r="K313" s="262"/>
      <c r="L313" s="267"/>
      <c r="M313" s="268"/>
      <c r="N313" s="269"/>
      <c r="O313" s="269"/>
      <c r="P313" s="269"/>
      <c r="Q313" s="269"/>
      <c r="R313" s="269"/>
      <c r="S313" s="269"/>
      <c r="T313" s="270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1" t="s">
        <v>167</v>
      </c>
      <c r="AU313" s="271" t="s">
        <v>83</v>
      </c>
      <c r="AV313" s="15" t="s">
        <v>131</v>
      </c>
      <c r="AW313" s="15" t="s">
        <v>30</v>
      </c>
      <c r="AX313" s="15" t="s">
        <v>81</v>
      </c>
      <c r="AY313" s="271" t="s">
        <v>124</v>
      </c>
    </row>
    <row r="314" spans="1:65" s="2" customFormat="1" ht="44.25" customHeight="1">
      <c r="A314" s="39"/>
      <c r="B314" s="40"/>
      <c r="C314" s="220" t="s">
        <v>340</v>
      </c>
      <c r="D314" s="220" t="s">
        <v>127</v>
      </c>
      <c r="E314" s="221" t="s">
        <v>324</v>
      </c>
      <c r="F314" s="222" t="s">
        <v>325</v>
      </c>
      <c r="G314" s="223" t="s">
        <v>199</v>
      </c>
      <c r="H314" s="224">
        <v>33.96</v>
      </c>
      <c r="I314" s="225"/>
      <c r="J314" s="226">
        <f>ROUND(I314*H314,2)</f>
        <v>0</v>
      </c>
      <c r="K314" s="227"/>
      <c r="L314" s="45"/>
      <c r="M314" s="228" t="s">
        <v>1</v>
      </c>
      <c r="N314" s="229" t="s">
        <v>38</v>
      </c>
      <c r="O314" s="92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2" t="s">
        <v>131</v>
      </c>
      <c r="AT314" s="232" t="s">
        <v>127</v>
      </c>
      <c r="AU314" s="232" t="s">
        <v>83</v>
      </c>
      <c r="AY314" s="18" t="s">
        <v>124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8" t="s">
        <v>81</v>
      </c>
      <c r="BK314" s="233">
        <f>ROUND(I314*H314,2)</f>
        <v>0</v>
      </c>
      <c r="BL314" s="18" t="s">
        <v>131</v>
      </c>
      <c r="BM314" s="232" t="s">
        <v>343</v>
      </c>
    </row>
    <row r="315" spans="1:65" s="2" customFormat="1" ht="24.15" customHeight="1">
      <c r="A315" s="39"/>
      <c r="B315" s="40"/>
      <c r="C315" s="220" t="s">
        <v>240</v>
      </c>
      <c r="D315" s="220" t="s">
        <v>127</v>
      </c>
      <c r="E315" s="221" t="s">
        <v>328</v>
      </c>
      <c r="F315" s="222" t="s">
        <v>329</v>
      </c>
      <c r="G315" s="223" t="s">
        <v>199</v>
      </c>
      <c r="H315" s="224">
        <v>33.96</v>
      </c>
      <c r="I315" s="225"/>
      <c r="J315" s="226">
        <f>ROUND(I315*H315,2)</f>
        <v>0</v>
      </c>
      <c r="K315" s="227"/>
      <c r="L315" s="45"/>
      <c r="M315" s="228" t="s">
        <v>1</v>
      </c>
      <c r="N315" s="229" t="s">
        <v>38</v>
      </c>
      <c r="O315" s="92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2" t="s">
        <v>131</v>
      </c>
      <c r="AT315" s="232" t="s">
        <v>127</v>
      </c>
      <c r="AU315" s="232" t="s">
        <v>83</v>
      </c>
      <c r="AY315" s="18" t="s">
        <v>124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8" t="s">
        <v>81</v>
      </c>
      <c r="BK315" s="233">
        <f>ROUND(I315*H315,2)</f>
        <v>0</v>
      </c>
      <c r="BL315" s="18" t="s">
        <v>131</v>
      </c>
      <c r="BM315" s="232" t="s">
        <v>348</v>
      </c>
    </row>
    <row r="316" spans="1:63" s="12" customFormat="1" ht="22.8" customHeight="1">
      <c r="A316" s="12"/>
      <c r="B316" s="204"/>
      <c r="C316" s="205"/>
      <c r="D316" s="206" t="s">
        <v>72</v>
      </c>
      <c r="E316" s="218" t="s">
        <v>331</v>
      </c>
      <c r="F316" s="218" t="s">
        <v>332</v>
      </c>
      <c r="G316" s="205"/>
      <c r="H316" s="205"/>
      <c r="I316" s="208"/>
      <c r="J316" s="219">
        <f>BK316</f>
        <v>0</v>
      </c>
      <c r="K316" s="205"/>
      <c r="L316" s="210"/>
      <c r="M316" s="211"/>
      <c r="N316" s="212"/>
      <c r="O316" s="212"/>
      <c r="P316" s="213">
        <f>P317</f>
        <v>0</v>
      </c>
      <c r="Q316" s="212"/>
      <c r="R316" s="213">
        <f>R317</f>
        <v>0</v>
      </c>
      <c r="S316" s="212"/>
      <c r="T316" s="214">
        <f>T317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5" t="s">
        <v>81</v>
      </c>
      <c r="AT316" s="216" t="s">
        <v>72</v>
      </c>
      <c r="AU316" s="216" t="s">
        <v>81</v>
      </c>
      <c r="AY316" s="215" t="s">
        <v>124</v>
      </c>
      <c r="BK316" s="217">
        <f>BK317</f>
        <v>0</v>
      </c>
    </row>
    <row r="317" spans="1:65" s="2" customFormat="1" ht="55.5" customHeight="1">
      <c r="A317" s="39"/>
      <c r="B317" s="40"/>
      <c r="C317" s="220" t="s">
        <v>352</v>
      </c>
      <c r="D317" s="220" t="s">
        <v>127</v>
      </c>
      <c r="E317" s="221" t="s">
        <v>333</v>
      </c>
      <c r="F317" s="222" t="s">
        <v>334</v>
      </c>
      <c r="G317" s="223" t="s">
        <v>199</v>
      </c>
      <c r="H317" s="224">
        <v>87.598</v>
      </c>
      <c r="I317" s="225"/>
      <c r="J317" s="226">
        <f>ROUND(I317*H317,2)</f>
        <v>0</v>
      </c>
      <c r="K317" s="227"/>
      <c r="L317" s="45"/>
      <c r="M317" s="228" t="s">
        <v>1</v>
      </c>
      <c r="N317" s="229" t="s">
        <v>38</v>
      </c>
      <c r="O317" s="92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131</v>
      </c>
      <c r="AT317" s="232" t="s">
        <v>127</v>
      </c>
      <c r="AU317" s="232" t="s">
        <v>83</v>
      </c>
      <c r="AY317" s="18" t="s">
        <v>124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81</v>
      </c>
      <c r="BK317" s="233">
        <f>ROUND(I317*H317,2)</f>
        <v>0</v>
      </c>
      <c r="BL317" s="18" t="s">
        <v>131</v>
      </c>
      <c r="BM317" s="232" t="s">
        <v>355</v>
      </c>
    </row>
    <row r="318" spans="1:63" s="12" customFormat="1" ht="25.9" customHeight="1">
      <c r="A318" s="12"/>
      <c r="B318" s="204"/>
      <c r="C318" s="205"/>
      <c r="D318" s="206" t="s">
        <v>72</v>
      </c>
      <c r="E318" s="207" t="s">
        <v>336</v>
      </c>
      <c r="F318" s="207" t="s">
        <v>337</v>
      </c>
      <c r="G318" s="205"/>
      <c r="H318" s="205"/>
      <c r="I318" s="208"/>
      <c r="J318" s="209">
        <f>BK318</f>
        <v>0</v>
      </c>
      <c r="K318" s="205"/>
      <c r="L318" s="210"/>
      <c r="M318" s="211"/>
      <c r="N318" s="212"/>
      <c r="O318" s="212"/>
      <c r="P318" s="213">
        <f>P319+P349</f>
        <v>0</v>
      </c>
      <c r="Q318" s="212"/>
      <c r="R318" s="213">
        <f>R319+R349</f>
        <v>0</v>
      </c>
      <c r="S318" s="212"/>
      <c r="T318" s="214">
        <f>T319+T349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5" t="s">
        <v>83</v>
      </c>
      <c r="AT318" s="216" t="s">
        <v>72</v>
      </c>
      <c r="AU318" s="216" t="s">
        <v>73</v>
      </c>
      <c r="AY318" s="215" t="s">
        <v>124</v>
      </c>
      <c r="BK318" s="217">
        <f>BK319+BK349</f>
        <v>0</v>
      </c>
    </row>
    <row r="319" spans="1:63" s="12" customFormat="1" ht="22.8" customHeight="1">
      <c r="A319" s="12"/>
      <c r="B319" s="204"/>
      <c r="C319" s="205"/>
      <c r="D319" s="206" t="s">
        <v>72</v>
      </c>
      <c r="E319" s="218" t="s">
        <v>338</v>
      </c>
      <c r="F319" s="218" t="s">
        <v>339</v>
      </c>
      <c r="G319" s="205"/>
      <c r="H319" s="205"/>
      <c r="I319" s="208"/>
      <c r="J319" s="219">
        <f>BK319</f>
        <v>0</v>
      </c>
      <c r="K319" s="205"/>
      <c r="L319" s="210"/>
      <c r="M319" s="211"/>
      <c r="N319" s="212"/>
      <c r="O319" s="212"/>
      <c r="P319" s="213">
        <f>SUM(P320:P348)</f>
        <v>0</v>
      </c>
      <c r="Q319" s="212"/>
      <c r="R319" s="213">
        <f>SUM(R320:R348)</f>
        <v>0</v>
      </c>
      <c r="S319" s="212"/>
      <c r="T319" s="214">
        <f>SUM(T320:T348)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5" t="s">
        <v>83</v>
      </c>
      <c r="AT319" s="216" t="s">
        <v>72</v>
      </c>
      <c r="AU319" s="216" t="s">
        <v>81</v>
      </c>
      <c r="AY319" s="215" t="s">
        <v>124</v>
      </c>
      <c r="BK319" s="217">
        <f>SUM(BK320:BK348)</f>
        <v>0</v>
      </c>
    </row>
    <row r="320" spans="1:65" s="2" customFormat="1" ht="44.25" customHeight="1">
      <c r="A320" s="39"/>
      <c r="B320" s="40"/>
      <c r="C320" s="220" t="s">
        <v>249</v>
      </c>
      <c r="D320" s="220" t="s">
        <v>127</v>
      </c>
      <c r="E320" s="221" t="s">
        <v>341</v>
      </c>
      <c r="F320" s="222" t="s">
        <v>342</v>
      </c>
      <c r="G320" s="223" t="s">
        <v>166</v>
      </c>
      <c r="H320" s="224">
        <v>70.86</v>
      </c>
      <c r="I320" s="225"/>
      <c r="J320" s="226">
        <f>ROUND(I320*H320,2)</f>
        <v>0</v>
      </c>
      <c r="K320" s="227"/>
      <c r="L320" s="45"/>
      <c r="M320" s="228" t="s">
        <v>1</v>
      </c>
      <c r="N320" s="229" t="s">
        <v>38</v>
      </c>
      <c r="O320" s="92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2" t="s">
        <v>200</v>
      </c>
      <c r="AT320" s="232" t="s">
        <v>127</v>
      </c>
      <c r="AU320" s="232" t="s">
        <v>83</v>
      </c>
      <c r="AY320" s="18" t="s">
        <v>124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8" t="s">
        <v>81</v>
      </c>
      <c r="BK320" s="233">
        <f>ROUND(I320*H320,2)</f>
        <v>0</v>
      </c>
      <c r="BL320" s="18" t="s">
        <v>200</v>
      </c>
      <c r="BM320" s="232" t="s">
        <v>360</v>
      </c>
    </row>
    <row r="321" spans="1:51" s="13" customFormat="1" ht="12">
      <c r="A321" s="13"/>
      <c r="B321" s="239"/>
      <c r="C321" s="240"/>
      <c r="D321" s="241" t="s">
        <v>167</v>
      </c>
      <c r="E321" s="242" t="s">
        <v>1</v>
      </c>
      <c r="F321" s="243" t="s">
        <v>344</v>
      </c>
      <c r="G321" s="240"/>
      <c r="H321" s="242" t="s">
        <v>1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9" t="s">
        <v>167</v>
      </c>
      <c r="AU321" s="249" t="s">
        <v>83</v>
      </c>
      <c r="AV321" s="13" t="s">
        <v>81</v>
      </c>
      <c r="AW321" s="13" t="s">
        <v>30</v>
      </c>
      <c r="AX321" s="13" t="s">
        <v>73</v>
      </c>
      <c r="AY321" s="249" t="s">
        <v>124</v>
      </c>
    </row>
    <row r="322" spans="1:51" s="13" customFormat="1" ht="12">
      <c r="A322" s="13"/>
      <c r="B322" s="239"/>
      <c r="C322" s="240"/>
      <c r="D322" s="241" t="s">
        <v>167</v>
      </c>
      <c r="E322" s="242" t="s">
        <v>1</v>
      </c>
      <c r="F322" s="243" t="s">
        <v>345</v>
      </c>
      <c r="G322" s="240"/>
      <c r="H322" s="242" t="s">
        <v>1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167</v>
      </c>
      <c r="AU322" s="249" t="s">
        <v>83</v>
      </c>
      <c r="AV322" s="13" t="s">
        <v>81</v>
      </c>
      <c r="AW322" s="13" t="s">
        <v>30</v>
      </c>
      <c r="AX322" s="13" t="s">
        <v>73</v>
      </c>
      <c r="AY322" s="249" t="s">
        <v>124</v>
      </c>
    </row>
    <row r="323" spans="1:51" s="14" customFormat="1" ht="12">
      <c r="A323" s="14"/>
      <c r="B323" s="250"/>
      <c r="C323" s="251"/>
      <c r="D323" s="241" t="s">
        <v>167</v>
      </c>
      <c r="E323" s="252" t="s">
        <v>1</v>
      </c>
      <c r="F323" s="253" t="s">
        <v>612</v>
      </c>
      <c r="G323" s="251"/>
      <c r="H323" s="254">
        <v>27.768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0" t="s">
        <v>167</v>
      </c>
      <c r="AU323" s="260" t="s">
        <v>83</v>
      </c>
      <c r="AV323" s="14" t="s">
        <v>83</v>
      </c>
      <c r="AW323" s="14" t="s">
        <v>30</v>
      </c>
      <c r="AX323" s="14" t="s">
        <v>73</v>
      </c>
      <c r="AY323" s="260" t="s">
        <v>124</v>
      </c>
    </row>
    <row r="324" spans="1:51" s="14" customFormat="1" ht="12">
      <c r="A324" s="14"/>
      <c r="B324" s="250"/>
      <c r="C324" s="251"/>
      <c r="D324" s="241" t="s">
        <v>167</v>
      </c>
      <c r="E324" s="252" t="s">
        <v>1</v>
      </c>
      <c r="F324" s="253" t="s">
        <v>613</v>
      </c>
      <c r="G324" s="251"/>
      <c r="H324" s="254">
        <v>43.092</v>
      </c>
      <c r="I324" s="255"/>
      <c r="J324" s="251"/>
      <c r="K324" s="251"/>
      <c r="L324" s="256"/>
      <c r="M324" s="257"/>
      <c r="N324" s="258"/>
      <c r="O324" s="258"/>
      <c r="P324" s="258"/>
      <c r="Q324" s="258"/>
      <c r="R324" s="258"/>
      <c r="S324" s="258"/>
      <c r="T324" s="25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0" t="s">
        <v>167</v>
      </c>
      <c r="AU324" s="260" t="s">
        <v>83</v>
      </c>
      <c r="AV324" s="14" t="s">
        <v>83</v>
      </c>
      <c r="AW324" s="14" t="s">
        <v>30</v>
      </c>
      <c r="AX324" s="14" t="s">
        <v>73</v>
      </c>
      <c r="AY324" s="260" t="s">
        <v>124</v>
      </c>
    </row>
    <row r="325" spans="1:51" s="15" customFormat="1" ht="12">
      <c r="A325" s="15"/>
      <c r="B325" s="261"/>
      <c r="C325" s="262"/>
      <c r="D325" s="241" t="s">
        <v>167</v>
      </c>
      <c r="E325" s="263" t="s">
        <v>1</v>
      </c>
      <c r="F325" s="264" t="s">
        <v>172</v>
      </c>
      <c r="G325" s="262"/>
      <c r="H325" s="265">
        <v>70.86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71" t="s">
        <v>167</v>
      </c>
      <c r="AU325" s="271" t="s">
        <v>83</v>
      </c>
      <c r="AV325" s="15" t="s">
        <v>131</v>
      </c>
      <c r="AW325" s="15" t="s">
        <v>30</v>
      </c>
      <c r="AX325" s="15" t="s">
        <v>81</v>
      </c>
      <c r="AY325" s="271" t="s">
        <v>124</v>
      </c>
    </row>
    <row r="326" spans="1:65" s="2" customFormat="1" ht="33" customHeight="1">
      <c r="A326" s="39"/>
      <c r="B326" s="40"/>
      <c r="C326" s="220" t="s">
        <v>362</v>
      </c>
      <c r="D326" s="220" t="s">
        <v>127</v>
      </c>
      <c r="E326" s="221" t="s">
        <v>346</v>
      </c>
      <c r="F326" s="222" t="s">
        <v>347</v>
      </c>
      <c r="G326" s="223" t="s">
        <v>239</v>
      </c>
      <c r="H326" s="224">
        <v>31.8</v>
      </c>
      <c r="I326" s="225"/>
      <c r="J326" s="226">
        <f>ROUND(I326*H326,2)</f>
        <v>0</v>
      </c>
      <c r="K326" s="227"/>
      <c r="L326" s="45"/>
      <c r="M326" s="228" t="s">
        <v>1</v>
      </c>
      <c r="N326" s="229" t="s">
        <v>38</v>
      </c>
      <c r="O326" s="92"/>
      <c r="P326" s="230">
        <f>O326*H326</f>
        <v>0</v>
      </c>
      <c r="Q326" s="230">
        <v>0</v>
      </c>
      <c r="R326" s="230">
        <f>Q326*H326</f>
        <v>0</v>
      </c>
      <c r="S326" s="230">
        <v>0</v>
      </c>
      <c r="T326" s="231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2" t="s">
        <v>200</v>
      </c>
      <c r="AT326" s="232" t="s">
        <v>127</v>
      </c>
      <c r="AU326" s="232" t="s">
        <v>83</v>
      </c>
      <c r="AY326" s="18" t="s">
        <v>124</v>
      </c>
      <c r="BE326" s="233">
        <f>IF(N326="základní",J326,0)</f>
        <v>0</v>
      </c>
      <c r="BF326" s="233">
        <f>IF(N326="snížená",J326,0)</f>
        <v>0</v>
      </c>
      <c r="BG326" s="233">
        <f>IF(N326="zákl. přenesená",J326,0)</f>
        <v>0</v>
      </c>
      <c r="BH326" s="233">
        <f>IF(N326="sníž. přenesená",J326,0)</f>
        <v>0</v>
      </c>
      <c r="BI326" s="233">
        <f>IF(N326="nulová",J326,0)</f>
        <v>0</v>
      </c>
      <c r="BJ326" s="18" t="s">
        <v>81</v>
      </c>
      <c r="BK326" s="233">
        <f>ROUND(I326*H326,2)</f>
        <v>0</v>
      </c>
      <c r="BL326" s="18" t="s">
        <v>200</v>
      </c>
      <c r="BM326" s="232" t="s">
        <v>365</v>
      </c>
    </row>
    <row r="327" spans="1:51" s="13" customFormat="1" ht="12">
      <c r="A327" s="13"/>
      <c r="B327" s="239"/>
      <c r="C327" s="240"/>
      <c r="D327" s="241" t="s">
        <v>167</v>
      </c>
      <c r="E327" s="242" t="s">
        <v>1</v>
      </c>
      <c r="F327" s="243" t="s">
        <v>349</v>
      </c>
      <c r="G327" s="240"/>
      <c r="H327" s="242" t="s">
        <v>1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167</v>
      </c>
      <c r="AU327" s="249" t="s">
        <v>83</v>
      </c>
      <c r="AV327" s="13" t="s">
        <v>81</v>
      </c>
      <c r="AW327" s="13" t="s">
        <v>30</v>
      </c>
      <c r="AX327" s="13" t="s">
        <v>73</v>
      </c>
      <c r="AY327" s="249" t="s">
        <v>124</v>
      </c>
    </row>
    <row r="328" spans="1:51" s="13" customFormat="1" ht="12">
      <c r="A328" s="13"/>
      <c r="B328" s="239"/>
      <c r="C328" s="240"/>
      <c r="D328" s="241" t="s">
        <v>167</v>
      </c>
      <c r="E328" s="242" t="s">
        <v>1</v>
      </c>
      <c r="F328" s="243" t="s">
        <v>345</v>
      </c>
      <c r="G328" s="240"/>
      <c r="H328" s="242" t="s">
        <v>1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9" t="s">
        <v>167</v>
      </c>
      <c r="AU328" s="249" t="s">
        <v>83</v>
      </c>
      <c r="AV328" s="13" t="s">
        <v>81</v>
      </c>
      <c r="AW328" s="13" t="s">
        <v>30</v>
      </c>
      <c r="AX328" s="13" t="s">
        <v>73</v>
      </c>
      <c r="AY328" s="249" t="s">
        <v>124</v>
      </c>
    </row>
    <row r="329" spans="1:51" s="14" customFormat="1" ht="12">
      <c r="A329" s="14"/>
      <c r="B329" s="250"/>
      <c r="C329" s="251"/>
      <c r="D329" s="241" t="s">
        <v>167</v>
      </c>
      <c r="E329" s="252" t="s">
        <v>1</v>
      </c>
      <c r="F329" s="253" t="s">
        <v>619</v>
      </c>
      <c r="G329" s="251"/>
      <c r="H329" s="254">
        <v>31.8</v>
      </c>
      <c r="I329" s="255"/>
      <c r="J329" s="251"/>
      <c r="K329" s="251"/>
      <c r="L329" s="256"/>
      <c r="M329" s="257"/>
      <c r="N329" s="258"/>
      <c r="O329" s="258"/>
      <c r="P329" s="258"/>
      <c r="Q329" s="258"/>
      <c r="R329" s="258"/>
      <c r="S329" s="258"/>
      <c r="T329" s="25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0" t="s">
        <v>167</v>
      </c>
      <c r="AU329" s="260" t="s">
        <v>83</v>
      </c>
      <c r="AV329" s="14" t="s">
        <v>83</v>
      </c>
      <c r="AW329" s="14" t="s">
        <v>30</v>
      </c>
      <c r="AX329" s="14" t="s">
        <v>73</v>
      </c>
      <c r="AY329" s="260" t="s">
        <v>124</v>
      </c>
    </row>
    <row r="330" spans="1:51" s="15" customFormat="1" ht="12">
      <c r="A330" s="15"/>
      <c r="B330" s="261"/>
      <c r="C330" s="262"/>
      <c r="D330" s="241" t="s">
        <v>167</v>
      </c>
      <c r="E330" s="263" t="s">
        <v>1</v>
      </c>
      <c r="F330" s="264" t="s">
        <v>172</v>
      </c>
      <c r="G330" s="262"/>
      <c r="H330" s="265">
        <v>31.8</v>
      </c>
      <c r="I330" s="266"/>
      <c r="J330" s="262"/>
      <c r="K330" s="262"/>
      <c r="L330" s="267"/>
      <c r="M330" s="268"/>
      <c r="N330" s="269"/>
      <c r="O330" s="269"/>
      <c r="P330" s="269"/>
      <c r="Q330" s="269"/>
      <c r="R330" s="269"/>
      <c r="S330" s="269"/>
      <c r="T330" s="270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71" t="s">
        <v>167</v>
      </c>
      <c r="AU330" s="271" t="s">
        <v>83</v>
      </c>
      <c r="AV330" s="15" t="s">
        <v>131</v>
      </c>
      <c r="AW330" s="15" t="s">
        <v>30</v>
      </c>
      <c r="AX330" s="15" t="s">
        <v>81</v>
      </c>
      <c r="AY330" s="271" t="s">
        <v>124</v>
      </c>
    </row>
    <row r="331" spans="1:65" s="2" customFormat="1" ht="24.15" customHeight="1">
      <c r="A331" s="39"/>
      <c r="B331" s="40"/>
      <c r="C331" s="220" t="s">
        <v>253</v>
      </c>
      <c r="D331" s="220" t="s">
        <v>127</v>
      </c>
      <c r="E331" s="221" t="s">
        <v>353</v>
      </c>
      <c r="F331" s="222" t="s">
        <v>354</v>
      </c>
      <c r="G331" s="223" t="s">
        <v>166</v>
      </c>
      <c r="H331" s="224">
        <v>77.946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38</v>
      </c>
      <c r="O331" s="92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200</v>
      </c>
      <c r="AT331" s="232" t="s">
        <v>127</v>
      </c>
      <c r="AU331" s="232" t="s">
        <v>83</v>
      </c>
      <c r="AY331" s="18" t="s">
        <v>124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81</v>
      </c>
      <c r="BK331" s="233">
        <f>ROUND(I331*H331,2)</f>
        <v>0</v>
      </c>
      <c r="BL331" s="18" t="s">
        <v>200</v>
      </c>
      <c r="BM331" s="232" t="s">
        <v>369</v>
      </c>
    </row>
    <row r="332" spans="1:51" s="13" customFormat="1" ht="12">
      <c r="A332" s="13"/>
      <c r="B332" s="239"/>
      <c r="C332" s="240"/>
      <c r="D332" s="241" t="s">
        <v>167</v>
      </c>
      <c r="E332" s="242" t="s">
        <v>1</v>
      </c>
      <c r="F332" s="243" t="s">
        <v>356</v>
      </c>
      <c r="G332" s="240"/>
      <c r="H332" s="242" t="s">
        <v>1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9" t="s">
        <v>167</v>
      </c>
      <c r="AU332" s="249" t="s">
        <v>83</v>
      </c>
      <c r="AV332" s="13" t="s">
        <v>81</v>
      </c>
      <c r="AW332" s="13" t="s">
        <v>30</v>
      </c>
      <c r="AX332" s="13" t="s">
        <v>73</v>
      </c>
      <c r="AY332" s="249" t="s">
        <v>124</v>
      </c>
    </row>
    <row r="333" spans="1:51" s="13" customFormat="1" ht="12">
      <c r="A333" s="13"/>
      <c r="B333" s="239"/>
      <c r="C333" s="240"/>
      <c r="D333" s="241" t="s">
        <v>167</v>
      </c>
      <c r="E333" s="242" t="s">
        <v>1</v>
      </c>
      <c r="F333" s="243" t="s">
        <v>345</v>
      </c>
      <c r="G333" s="240"/>
      <c r="H333" s="242" t="s">
        <v>1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9" t="s">
        <v>167</v>
      </c>
      <c r="AU333" s="249" t="s">
        <v>83</v>
      </c>
      <c r="AV333" s="13" t="s">
        <v>81</v>
      </c>
      <c r="AW333" s="13" t="s">
        <v>30</v>
      </c>
      <c r="AX333" s="13" t="s">
        <v>73</v>
      </c>
      <c r="AY333" s="249" t="s">
        <v>124</v>
      </c>
    </row>
    <row r="334" spans="1:51" s="14" customFormat="1" ht="12">
      <c r="A334" s="14"/>
      <c r="B334" s="250"/>
      <c r="C334" s="251"/>
      <c r="D334" s="241" t="s">
        <v>167</v>
      </c>
      <c r="E334" s="252" t="s">
        <v>1</v>
      </c>
      <c r="F334" s="253" t="s">
        <v>612</v>
      </c>
      <c r="G334" s="251"/>
      <c r="H334" s="254">
        <v>27.768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0" t="s">
        <v>167</v>
      </c>
      <c r="AU334" s="260" t="s">
        <v>83</v>
      </c>
      <c r="AV334" s="14" t="s">
        <v>83</v>
      </c>
      <c r="AW334" s="14" t="s">
        <v>30</v>
      </c>
      <c r="AX334" s="14" t="s">
        <v>73</v>
      </c>
      <c r="AY334" s="260" t="s">
        <v>124</v>
      </c>
    </row>
    <row r="335" spans="1:51" s="14" customFormat="1" ht="12">
      <c r="A335" s="14"/>
      <c r="B335" s="250"/>
      <c r="C335" s="251"/>
      <c r="D335" s="241" t="s">
        <v>167</v>
      </c>
      <c r="E335" s="252" t="s">
        <v>1</v>
      </c>
      <c r="F335" s="253" t="s">
        <v>613</v>
      </c>
      <c r="G335" s="251"/>
      <c r="H335" s="254">
        <v>43.092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167</v>
      </c>
      <c r="AU335" s="260" t="s">
        <v>83</v>
      </c>
      <c r="AV335" s="14" t="s">
        <v>83</v>
      </c>
      <c r="AW335" s="14" t="s">
        <v>30</v>
      </c>
      <c r="AX335" s="14" t="s">
        <v>73</v>
      </c>
      <c r="AY335" s="260" t="s">
        <v>124</v>
      </c>
    </row>
    <row r="336" spans="1:51" s="15" customFormat="1" ht="12">
      <c r="A336" s="15"/>
      <c r="B336" s="261"/>
      <c r="C336" s="262"/>
      <c r="D336" s="241" t="s">
        <v>167</v>
      </c>
      <c r="E336" s="263" t="s">
        <v>1</v>
      </c>
      <c r="F336" s="264" t="s">
        <v>172</v>
      </c>
      <c r="G336" s="262"/>
      <c r="H336" s="265">
        <v>70.86</v>
      </c>
      <c r="I336" s="266"/>
      <c r="J336" s="262"/>
      <c r="K336" s="262"/>
      <c r="L336" s="267"/>
      <c r="M336" s="268"/>
      <c r="N336" s="269"/>
      <c r="O336" s="269"/>
      <c r="P336" s="269"/>
      <c r="Q336" s="269"/>
      <c r="R336" s="269"/>
      <c r="S336" s="269"/>
      <c r="T336" s="270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1" t="s">
        <v>167</v>
      </c>
      <c r="AU336" s="271" t="s">
        <v>83</v>
      </c>
      <c r="AV336" s="15" t="s">
        <v>131</v>
      </c>
      <c r="AW336" s="15" t="s">
        <v>30</v>
      </c>
      <c r="AX336" s="15" t="s">
        <v>73</v>
      </c>
      <c r="AY336" s="271" t="s">
        <v>124</v>
      </c>
    </row>
    <row r="337" spans="1:51" s="14" customFormat="1" ht="12">
      <c r="A337" s="14"/>
      <c r="B337" s="250"/>
      <c r="C337" s="251"/>
      <c r="D337" s="241" t="s">
        <v>167</v>
      </c>
      <c r="E337" s="252" t="s">
        <v>1</v>
      </c>
      <c r="F337" s="253" t="s">
        <v>620</v>
      </c>
      <c r="G337" s="251"/>
      <c r="H337" s="254">
        <v>77.946</v>
      </c>
      <c r="I337" s="255"/>
      <c r="J337" s="251"/>
      <c r="K337" s="251"/>
      <c r="L337" s="256"/>
      <c r="M337" s="257"/>
      <c r="N337" s="258"/>
      <c r="O337" s="258"/>
      <c r="P337" s="258"/>
      <c r="Q337" s="258"/>
      <c r="R337" s="258"/>
      <c r="S337" s="258"/>
      <c r="T337" s="25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0" t="s">
        <v>167</v>
      </c>
      <c r="AU337" s="260" t="s">
        <v>83</v>
      </c>
      <c r="AV337" s="14" t="s">
        <v>83</v>
      </c>
      <c r="AW337" s="14" t="s">
        <v>30</v>
      </c>
      <c r="AX337" s="14" t="s">
        <v>73</v>
      </c>
      <c r="AY337" s="260" t="s">
        <v>124</v>
      </c>
    </row>
    <row r="338" spans="1:51" s="15" customFormat="1" ht="12">
      <c r="A338" s="15"/>
      <c r="B338" s="261"/>
      <c r="C338" s="262"/>
      <c r="D338" s="241" t="s">
        <v>167</v>
      </c>
      <c r="E338" s="263" t="s">
        <v>1</v>
      </c>
      <c r="F338" s="264" t="s">
        <v>172</v>
      </c>
      <c r="G338" s="262"/>
      <c r="H338" s="265">
        <v>77.946</v>
      </c>
      <c r="I338" s="266"/>
      <c r="J338" s="262"/>
      <c r="K338" s="262"/>
      <c r="L338" s="267"/>
      <c r="M338" s="268"/>
      <c r="N338" s="269"/>
      <c r="O338" s="269"/>
      <c r="P338" s="269"/>
      <c r="Q338" s="269"/>
      <c r="R338" s="269"/>
      <c r="S338" s="269"/>
      <c r="T338" s="270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71" t="s">
        <v>167</v>
      </c>
      <c r="AU338" s="271" t="s">
        <v>83</v>
      </c>
      <c r="AV338" s="15" t="s">
        <v>131</v>
      </c>
      <c r="AW338" s="15" t="s">
        <v>30</v>
      </c>
      <c r="AX338" s="15" t="s">
        <v>81</v>
      </c>
      <c r="AY338" s="271" t="s">
        <v>124</v>
      </c>
    </row>
    <row r="339" spans="1:65" s="2" customFormat="1" ht="24.15" customHeight="1">
      <c r="A339" s="39"/>
      <c r="B339" s="40"/>
      <c r="C339" s="272" t="s">
        <v>372</v>
      </c>
      <c r="D339" s="272" t="s">
        <v>215</v>
      </c>
      <c r="E339" s="273" t="s">
        <v>358</v>
      </c>
      <c r="F339" s="274" t="s">
        <v>359</v>
      </c>
      <c r="G339" s="275" t="s">
        <v>166</v>
      </c>
      <c r="H339" s="276">
        <v>74.403</v>
      </c>
      <c r="I339" s="277"/>
      <c r="J339" s="278">
        <f>ROUND(I339*H339,2)</f>
        <v>0</v>
      </c>
      <c r="K339" s="279"/>
      <c r="L339" s="280"/>
      <c r="M339" s="281" t="s">
        <v>1</v>
      </c>
      <c r="N339" s="282" t="s">
        <v>38</v>
      </c>
      <c r="O339" s="92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240</v>
      </c>
      <c r="AT339" s="232" t="s">
        <v>215</v>
      </c>
      <c r="AU339" s="232" t="s">
        <v>83</v>
      </c>
      <c r="AY339" s="18" t="s">
        <v>124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81</v>
      </c>
      <c r="BK339" s="233">
        <f>ROUND(I339*H339,2)</f>
        <v>0</v>
      </c>
      <c r="BL339" s="18" t="s">
        <v>200</v>
      </c>
      <c r="BM339" s="232" t="s">
        <v>375</v>
      </c>
    </row>
    <row r="340" spans="1:51" s="14" customFormat="1" ht="12">
      <c r="A340" s="14"/>
      <c r="B340" s="250"/>
      <c r="C340" s="251"/>
      <c r="D340" s="241" t="s">
        <v>167</v>
      </c>
      <c r="E340" s="252" t="s">
        <v>1</v>
      </c>
      <c r="F340" s="253" t="s">
        <v>621</v>
      </c>
      <c r="G340" s="251"/>
      <c r="H340" s="254">
        <v>74.403</v>
      </c>
      <c r="I340" s="255"/>
      <c r="J340" s="251"/>
      <c r="K340" s="251"/>
      <c r="L340" s="256"/>
      <c r="M340" s="257"/>
      <c r="N340" s="258"/>
      <c r="O340" s="258"/>
      <c r="P340" s="258"/>
      <c r="Q340" s="258"/>
      <c r="R340" s="258"/>
      <c r="S340" s="258"/>
      <c r="T340" s="25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0" t="s">
        <v>167</v>
      </c>
      <c r="AU340" s="260" t="s">
        <v>83</v>
      </c>
      <c r="AV340" s="14" t="s">
        <v>83</v>
      </c>
      <c r="AW340" s="14" t="s">
        <v>30</v>
      </c>
      <c r="AX340" s="14" t="s">
        <v>73</v>
      </c>
      <c r="AY340" s="260" t="s">
        <v>124</v>
      </c>
    </row>
    <row r="341" spans="1:51" s="15" customFormat="1" ht="12">
      <c r="A341" s="15"/>
      <c r="B341" s="261"/>
      <c r="C341" s="262"/>
      <c r="D341" s="241" t="s">
        <v>167</v>
      </c>
      <c r="E341" s="263" t="s">
        <v>1</v>
      </c>
      <c r="F341" s="264" t="s">
        <v>172</v>
      </c>
      <c r="G341" s="262"/>
      <c r="H341" s="265">
        <v>74.403</v>
      </c>
      <c r="I341" s="266"/>
      <c r="J341" s="262"/>
      <c r="K341" s="262"/>
      <c r="L341" s="267"/>
      <c r="M341" s="268"/>
      <c r="N341" s="269"/>
      <c r="O341" s="269"/>
      <c r="P341" s="269"/>
      <c r="Q341" s="269"/>
      <c r="R341" s="269"/>
      <c r="S341" s="269"/>
      <c r="T341" s="270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1" t="s">
        <v>167</v>
      </c>
      <c r="AU341" s="271" t="s">
        <v>83</v>
      </c>
      <c r="AV341" s="15" t="s">
        <v>131</v>
      </c>
      <c r="AW341" s="15" t="s">
        <v>30</v>
      </c>
      <c r="AX341" s="15" t="s">
        <v>81</v>
      </c>
      <c r="AY341" s="271" t="s">
        <v>124</v>
      </c>
    </row>
    <row r="342" spans="1:65" s="2" customFormat="1" ht="33" customHeight="1">
      <c r="A342" s="39"/>
      <c r="B342" s="40"/>
      <c r="C342" s="220" t="s">
        <v>258</v>
      </c>
      <c r="D342" s="220" t="s">
        <v>127</v>
      </c>
      <c r="E342" s="221" t="s">
        <v>363</v>
      </c>
      <c r="F342" s="222" t="s">
        <v>364</v>
      </c>
      <c r="G342" s="223" t="s">
        <v>166</v>
      </c>
      <c r="H342" s="224">
        <v>70.86</v>
      </c>
      <c r="I342" s="225"/>
      <c r="J342" s="226">
        <f>ROUND(I342*H342,2)</f>
        <v>0</v>
      </c>
      <c r="K342" s="227"/>
      <c r="L342" s="45"/>
      <c r="M342" s="228" t="s">
        <v>1</v>
      </c>
      <c r="N342" s="229" t="s">
        <v>38</v>
      </c>
      <c r="O342" s="92"/>
      <c r="P342" s="230">
        <f>O342*H342</f>
        <v>0</v>
      </c>
      <c r="Q342" s="230">
        <v>0</v>
      </c>
      <c r="R342" s="230">
        <f>Q342*H342</f>
        <v>0</v>
      </c>
      <c r="S342" s="230">
        <v>0</v>
      </c>
      <c r="T342" s="231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2" t="s">
        <v>200</v>
      </c>
      <c r="AT342" s="232" t="s">
        <v>127</v>
      </c>
      <c r="AU342" s="232" t="s">
        <v>83</v>
      </c>
      <c r="AY342" s="18" t="s">
        <v>124</v>
      </c>
      <c r="BE342" s="233">
        <f>IF(N342="základní",J342,0)</f>
        <v>0</v>
      </c>
      <c r="BF342" s="233">
        <f>IF(N342="snížená",J342,0)</f>
        <v>0</v>
      </c>
      <c r="BG342" s="233">
        <f>IF(N342="zákl. přenesená",J342,0)</f>
        <v>0</v>
      </c>
      <c r="BH342" s="233">
        <f>IF(N342="sníž. přenesená",J342,0)</f>
        <v>0</v>
      </c>
      <c r="BI342" s="233">
        <f>IF(N342="nulová",J342,0)</f>
        <v>0</v>
      </c>
      <c r="BJ342" s="18" t="s">
        <v>81</v>
      </c>
      <c r="BK342" s="233">
        <f>ROUND(I342*H342,2)</f>
        <v>0</v>
      </c>
      <c r="BL342" s="18" t="s">
        <v>200</v>
      </c>
      <c r="BM342" s="232" t="s">
        <v>379</v>
      </c>
    </row>
    <row r="343" spans="1:51" s="13" customFormat="1" ht="12">
      <c r="A343" s="13"/>
      <c r="B343" s="239"/>
      <c r="C343" s="240"/>
      <c r="D343" s="241" t="s">
        <v>167</v>
      </c>
      <c r="E343" s="242" t="s">
        <v>1</v>
      </c>
      <c r="F343" s="243" t="s">
        <v>366</v>
      </c>
      <c r="G343" s="240"/>
      <c r="H343" s="242" t="s">
        <v>1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9" t="s">
        <v>167</v>
      </c>
      <c r="AU343" s="249" t="s">
        <v>83</v>
      </c>
      <c r="AV343" s="13" t="s">
        <v>81</v>
      </c>
      <c r="AW343" s="13" t="s">
        <v>30</v>
      </c>
      <c r="AX343" s="13" t="s">
        <v>73</v>
      </c>
      <c r="AY343" s="249" t="s">
        <v>124</v>
      </c>
    </row>
    <row r="344" spans="1:51" s="13" customFormat="1" ht="12">
      <c r="A344" s="13"/>
      <c r="B344" s="239"/>
      <c r="C344" s="240"/>
      <c r="D344" s="241" t="s">
        <v>167</v>
      </c>
      <c r="E344" s="242" t="s">
        <v>1</v>
      </c>
      <c r="F344" s="243" t="s">
        <v>345</v>
      </c>
      <c r="G344" s="240"/>
      <c r="H344" s="242" t="s">
        <v>1</v>
      </c>
      <c r="I344" s="244"/>
      <c r="J344" s="240"/>
      <c r="K344" s="240"/>
      <c r="L344" s="245"/>
      <c r="M344" s="246"/>
      <c r="N344" s="247"/>
      <c r="O344" s="247"/>
      <c r="P344" s="247"/>
      <c r="Q344" s="247"/>
      <c r="R344" s="247"/>
      <c r="S344" s="247"/>
      <c r="T344" s="24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9" t="s">
        <v>167</v>
      </c>
      <c r="AU344" s="249" t="s">
        <v>83</v>
      </c>
      <c r="AV344" s="13" t="s">
        <v>81</v>
      </c>
      <c r="AW344" s="13" t="s">
        <v>30</v>
      </c>
      <c r="AX344" s="13" t="s">
        <v>73</v>
      </c>
      <c r="AY344" s="249" t="s">
        <v>124</v>
      </c>
    </row>
    <row r="345" spans="1:51" s="14" customFormat="1" ht="12">
      <c r="A345" s="14"/>
      <c r="B345" s="250"/>
      <c r="C345" s="251"/>
      <c r="D345" s="241" t="s">
        <v>167</v>
      </c>
      <c r="E345" s="252" t="s">
        <v>1</v>
      </c>
      <c r="F345" s="253" t="s">
        <v>612</v>
      </c>
      <c r="G345" s="251"/>
      <c r="H345" s="254">
        <v>27.768</v>
      </c>
      <c r="I345" s="255"/>
      <c r="J345" s="251"/>
      <c r="K345" s="251"/>
      <c r="L345" s="256"/>
      <c r="M345" s="257"/>
      <c r="N345" s="258"/>
      <c r="O345" s="258"/>
      <c r="P345" s="258"/>
      <c r="Q345" s="258"/>
      <c r="R345" s="258"/>
      <c r="S345" s="258"/>
      <c r="T345" s="25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0" t="s">
        <v>167</v>
      </c>
      <c r="AU345" s="260" t="s">
        <v>83</v>
      </c>
      <c r="AV345" s="14" t="s">
        <v>83</v>
      </c>
      <c r="AW345" s="14" t="s">
        <v>30</v>
      </c>
      <c r="AX345" s="14" t="s">
        <v>73</v>
      </c>
      <c r="AY345" s="260" t="s">
        <v>124</v>
      </c>
    </row>
    <row r="346" spans="1:51" s="14" customFormat="1" ht="12">
      <c r="A346" s="14"/>
      <c r="B346" s="250"/>
      <c r="C346" s="251"/>
      <c r="D346" s="241" t="s">
        <v>167</v>
      </c>
      <c r="E346" s="252" t="s">
        <v>1</v>
      </c>
      <c r="F346" s="253" t="s">
        <v>613</v>
      </c>
      <c r="G346" s="251"/>
      <c r="H346" s="254">
        <v>43.092</v>
      </c>
      <c r="I346" s="255"/>
      <c r="J346" s="251"/>
      <c r="K346" s="251"/>
      <c r="L346" s="256"/>
      <c r="M346" s="257"/>
      <c r="N346" s="258"/>
      <c r="O346" s="258"/>
      <c r="P346" s="258"/>
      <c r="Q346" s="258"/>
      <c r="R346" s="258"/>
      <c r="S346" s="258"/>
      <c r="T346" s="25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0" t="s">
        <v>167</v>
      </c>
      <c r="AU346" s="260" t="s">
        <v>83</v>
      </c>
      <c r="AV346" s="14" t="s">
        <v>83</v>
      </c>
      <c r="AW346" s="14" t="s">
        <v>30</v>
      </c>
      <c r="AX346" s="14" t="s">
        <v>73</v>
      </c>
      <c r="AY346" s="260" t="s">
        <v>124</v>
      </c>
    </row>
    <row r="347" spans="1:51" s="15" customFormat="1" ht="12">
      <c r="A347" s="15"/>
      <c r="B347" s="261"/>
      <c r="C347" s="262"/>
      <c r="D347" s="241" t="s">
        <v>167</v>
      </c>
      <c r="E347" s="263" t="s">
        <v>1</v>
      </c>
      <c r="F347" s="264" t="s">
        <v>172</v>
      </c>
      <c r="G347" s="262"/>
      <c r="H347" s="265">
        <v>70.86</v>
      </c>
      <c r="I347" s="266"/>
      <c r="J347" s="262"/>
      <c r="K347" s="262"/>
      <c r="L347" s="267"/>
      <c r="M347" s="268"/>
      <c r="N347" s="269"/>
      <c r="O347" s="269"/>
      <c r="P347" s="269"/>
      <c r="Q347" s="269"/>
      <c r="R347" s="269"/>
      <c r="S347" s="269"/>
      <c r="T347" s="270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1" t="s">
        <v>167</v>
      </c>
      <c r="AU347" s="271" t="s">
        <v>83</v>
      </c>
      <c r="AV347" s="15" t="s">
        <v>131</v>
      </c>
      <c r="AW347" s="15" t="s">
        <v>30</v>
      </c>
      <c r="AX347" s="15" t="s">
        <v>81</v>
      </c>
      <c r="AY347" s="271" t="s">
        <v>124</v>
      </c>
    </row>
    <row r="348" spans="1:65" s="2" customFormat="1" ht="49.05" customHeight="1">
      <c r="A348" s="39"/>
      <c r="B348" s="40"/>
      <c r="C348" s="220" t="s">
        <v>380</v>
      </c>
      <c r="D348" s="220" t="s">
        <v>127</v>
      </c>
      <c r="E348" s="221" t="s">
        <v>367</v>
      </c>
      <c r="F348" s="222" t="s">
        <v>368</v>
      </c>
      <c r="G348" s="223" t="s">
        <v>199</v>
      </c>
      <c r="H348" s="224">
        <v>0.404</v>
      </c>
      <c r="I348" s="225"/>
      <c r="J348" s="226">
        <f>ROUND(I348*H348,2)</f>
        <v>0</v>
      </c>
      <c r="K348" s="227"/>
      <c r="L348" s="45"/>
      <c r="M348" s="228" t="s">
        <v>1</v>
      </c>
      <c r="N348" s="229" t="s">
        <v>38</v>
      </c>
      <c r="O348" s="92"/>
      <c r="P348" s="230">
        <f>O348*H348</f>
        <v>0</v>
      </c>
      <c r="Q348" s="230">
        <v>0</v>
      </c>
      <c r="R348" s="230">
        <f>Q348*H348</f>
        <v>0</v>
      </c>
      <c r="S348" s="230">
        <v>0</v>
      </c>
      <c r="T348" s="231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2" t="s">
        <v>200</v>
      </c>
      <c r="AT348" s="232" t="s">
        <v>127</v>
      </c>
      <c r="AU348" s="232" t="s">
        <v>83</v>
      </c>
      <c r="AY348" s="18" t="s">
        <v>124</v>
      </c>
      <c r="BE348" s="233">
        <f>IF(N348="základní",J348,0)</f>
        <v>0</v>
      </c>
      <c r="BF348" s="233">
        <f>IF(N348="snížená",J348,0)</f>
        <v>0</v>
      </c>
      <c r="BG348" s="233">
        <f>IF(N348="zákl. přenesená",J348,0)</f>
        <v>0</v>
      </c>
      <c r="BH348" s="233">
        <f>IF(N348="sníž. přenesená",J348,0)</f>
        <v>0</v>
      </c>
      <c r="BI348" s="233">
        <f>IF(N348="nulová",J348,0)</f>
        <v>0</v>
      </c>
      <c r="BJ348" s="18" t="s">
        <v>81</v>
      </c>
      <c r="BK348" s="233">
        <f>ROUND(I348*H348,2)</f>
        <v>0</v>
      </c>
      <c r="BL348" s="18" t="s">
        <v>200</v>
      </c>
      <c r="BM348" s="232" t="s">
        <v>383</v>
      </c>
    </row>
    <row r="349" spans="1:63" s="12" customFormat="1" ht="22.8" customHeight="1">
      <c r="A349" s="12"/>
      <c r="B349" s="204"/>
      <c r="C349" s="205"/>
      <c r="D349" s="206" t="s">
        <v>72</v>
      </c>
      <c r="E349" s="218" t="s">
        <v>384</v>
      </c>
      <c r="F349" s="218" t="s">
        <v>385</v>
      </c>
      <c r="G349" s="205"/>
      <c r="H349" s="205"/>
      <c r="I349" s="208"/>
      <c r="J349" s="219">
        <f>BK349</f>
        <v>0</v>
      </c>
      <c r="K349" s="205"/>
      <c r="L349" s="210"/>
      <c r="M349" s="211"/>
      <c r="N349" s="212"/>
      <c r="O349" s="212"/>
      <c r="P349" s="213">
        <f>SUM(P350:P393)</f>
        <v>0</v>
      </c>
      <c r="Q349" s="212"/>
      <c r="R349" s="213">
        <f>SUM(R350:R393)</f>
        <v>0</v>
      </c>
      <c r="S349" s="212"/>
      <c r="T349" s="214">
        <f>SUM(T350:T393)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5" t="s">
        <v>83</v>
      </c>
      <c r="AT349" s="216" t="s">
        <v>72</v>
      </c>
      <c r="AU349" s="216" t="s">
        <v>81</v>
      </c>
      <c r="AY349" s="215" t="s">
        <v>124</v>
      </c>
      <c r="BK349" s="217">
        <f>SUM(BK350:BK393)</f>
        <v>0</v>
      </c>
    </row>
    <row r="350" spans="1:65" s="2" customFormat="1" ht="16.5" customHeight="1">
      <c r="A350" s="39"/>
      <c r="B350" s="40"/>
      <c r="C350" s="220" t="s">
        <v>267</v>
      </c>
      <c r="D350" s="220" t="s">
        <v>127</v>
      </c>
      <c r="E350" s="221" t="s">
        <v>386</v>
      </c>
      <c r="F350" s="222" t="s">
        <v>387</v>
      </c>
      <c r="G350" s="223" t="s">
        <v>388</v>
      </c>
      <c r="H350" s="224">
        <v>52.791</v>
      </c>
      <c r="I350" s="225"/>
      <c r="J350" s="226">
        <f>ROUND(I350*H350,2)</f>
        <v>0</v>
      </c>
      <c r="K350" s="227"/>
      <c r="L350" s="45"/>
      <c r="M350" s="228" t="s">
        <v>1</v>
      </c>
      <c r="N350" s="229" t="s">
        <v>38</v>
      </c>
      <c r="O350" s="92"/>
      <c r="P350" s="230">
        <f>O350*H350</f>
        <v>0</v>
      </c>
      <c r="Q350" s="230">
        <v>0</v>
      </c>
      <c r="R350" s="230">
        <f>Q350*H350</f>
        <v>0</v>
      </c>
      <c r="S350" s="230">
        <v>0</v>
      </c>
      <c r="T350" s="231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2" t="s">
        <v>200</v>
      </c>
      <c r="AT350" s="232" t="s">
        <v>127</v>
      </c>
      <c r="AU350" s="232" t="s">
        <v>83</v>
      </c>
      <c r="AY350" s="18" t="s">
        <v>124</v>
      </c>
      <c r="BE350" s="233">
        <f>IF(N350="základní",J350,0)</f>
        <v>0</v>
      </c>
      <c r="BF350" s="233">
        <f>IF(N350="snížená",J350,0)</f>
        <v>0</v>
      </c>
      <c r="BG350" s="233">
        <f>IF(N350="zákl. přenesená",J350,0)</f>
        <v>0</v>
      </c>
      <c r="BH350" s="233">
        <f>IF(N350="sníž. přenesená",J350,0)</f>
        <v>0</v>
      </c>
      <c r="BI350" s="233">
        <f>IF(N350="nulová",J350,0)</f>
        <v>0</v>
      </c>
      <c r="BJ350" s="18" t="s">
        <v>81</v>
      </c>
      <c r="BK350" s="233">
        <f>ROUND(I350*H350,2)</f>
        <v>0</v>
      </c>
      <c r="BL350" s="18" t="s">
        <v>200</v>
      </c>
      <c r="BM350" s="232" t="s">
        <v>389</v>
      </c>
    </row>
    <row r="351" spans="1:65" s="2" customFormat="1" ht="24.15" customHeight="1">
      <c r="A351" s="39"/>
      <c r="B351" s="40"/>
      <c r="C351" s="220" t="s">
        <v>390</v>
      </c>
      <c r="D351" s="220" t="s">
        <v>127</v>
      </c>
      <c r="E351" s="221" t="s">
        <v>391</v>
      </c>
      <c r="F351" s="222" t="s">
        <v>392</v>
      </c>
      <c r="G351" s="223" t="s">
        <v>388</v>
      </c>
      <c r="H351" s="224">
        <v>52.791</v>
      </c>
      <c r="I351" s="225"/>
      <c r="J351" s="226">
        <f>ROUND(I351*H351,2)</f>
        <v>0</v>
      </c>
      <c r="K351" s="227"/>
      <c r="L351" s="45"/>
      <c r="M351" s="228" t="s">
        <v>1</v>
      </c>
      <c r="N351" s="229" t="s">
        <v>38</v>
      </c>
      <c r="O351" s="92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2" t="s">
        <v>200</v>
      </c>
      <c r="AT351" s="232" t="s">
        <v>127</v>
      </c>
      <c r="AU351" s="232" t="s">
        <v>83</v>
      </c>
      <c r="AY351" s="18" t="s">
        <v>124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8" t="s">
        <v>81</v>
      </c>
      <c r="BK351" s="233">
        <f>ROUND(I351*H351,2)</f>
        <v>0</v>
      </c>
      <c r="BL351" s="18" t="s">
        <v>200</v>
      </c>
      <c r="BM351" s="232" t="s">
        <v>393</v>
      </c>
    </row>
    <row r="352" spans="1:51" s="13" customFormat="1" ht="12">
      <c r="A352" s="13"/>
      <c r="B352" s="239"/>
      <c r="C352" s="240"/>
      <c r="D352" s="241" t="s">
        <v>167</v>
      </c>
      <c r="E352" s="242" t="s">
        <v>1</v>
      </c>
      <c r="F352" s="243" t="s">
        <v>622</v>
      </c>
      <c r="G352" s="240"/>
      <c r="H352" s="242" t="s">
        <v>1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9" t="s">
        <v>167</v>
      </c>
      <c r="AU352" s="249" t="s">
        <v>83</v>
      </c>
      <c r="AV352" s="13" t="s">
        <v>81</v>
      </c>
      <c r="AW352" s="13" t="s">
        <v>30</v>
      </c>
      <c r="AX352" s="13" t="s">
        <v>73</v>
      </c>
      <c r="AY352" s="249" t="s">
        <v>124</v>
      </c>
    </row>
    <row r="353" spans="1:51" s="13" customFormat="1" ht="12">
      <c r="A353" s="13"/>
      <c r="B353" s="239"/>
      <c r="C353" s="240"/>
      <c r="D353" s="241" t="s">
        <v>167</v>
      </c>
      <c r="E353" s="242" t="s">
        <v>1</v>
      </c>
      <c r="F353" s="243" t="s">
        <v>395</v>
      </c>
      <c r="G353" s="240"/>
      <c r="H353" s="242" t="s">
        <v>1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9" t="s">
        <v>167</v>
      </c>
      <c r="AU353" s="249" t="s">
        <v>83</v>
      </c>
      <c r="AV353" s="13" t="s">
        <v>81</v>
      </c>
      <c r="AW353" s="13" t="s">
        <v>30</v>
      </c>
      <c r="AX353" s="13" t="s">
        <v>73</v>
      </c>
      <c r="AY353" s="249" t="s">
        <v>124</v>
      </c>
    </row>
    <row r="354" spans="1:51" s="14" customFormat="1" ht="12">
      <c r="A354" s="14"/>
      <c r="B354" s="250"/>
      <c r="C354" s="251"/>
      <c r="D354" s="241" t="s">
        <v>167</v>
      </c>
      <c r="E354" s="252" t="s">
        <v>1</v>
      </c>
      <c r="F354" s="253" t="s">
        <v>623</v>
      </c>
      <c r="G354" s="251"/>
      <c r="H354" s="254">
        <v>2.339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0" t="s">
        <v>167</v>
      </c>
      <c r="AU354" s="260" t="s">
        <v>83</v>
      </c>
      <c r="AV354" s="14" t="s">
        <v>83</v>
      </c>
      <c r="AW354" s="14" t="s">
        <v>30</v>
      </c>
      <c r="AX354" s="14" t="s">
        <v>73</v>
      </c>
      <c r="AY354" s="260" t="s">
        <v>124</v>
      </c>
    </row>
    <row r="355" spans="1:51" s="14" customFormat="1" ht="12">
      <c r="A355" s="14"/>
      <c r="B355" s="250"/>
      <c r="C355" s="251"/>
      <c r="D355" s="241" t="s">
        <v>167</v>
      </c>
      <c r="E355" s="252" t="s">
        <v>1</v>
      </c>
      <c r="F355" s="253" t="s">
        <v>624</v>
      </c>
      <c r="G355" s="251"/>
      <c r="H355" s="254">
        <v>1.85</v>
      </c>
      <c r="I355" s="255"/>
      <c r="J355" s="251"/>
      <c r="K355" s="251"/>
      <c r="L355" s="256"/>
      <c r="M355" s="257"/>
      <c r="N355" s="258"/>
      <c r="O355" s="258"/>
      <c r="P355" s="258"/>
      <c r="Q355" s="258"/>
      <c r="R355" s="258"/>
      <c r="S355" s="258"/>
      <c r="T355" s="25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0" t="s">
        <v>167</v>
      </c>
      <c r="AU355" s="260" t="s">
        <v>83</v>
      </c>
      <c r="AV355" s="14" t="s">
        <v>83</v>
      </c>
      <c r="AW355" s="14" t="s">
        <v>30</v>
      </c>
      <c r="AX355" s="14" t="s">
        <v>73</v>
      </c>
      <c r="AY355" s="260" t="s">
        <v>124</v>
      </c>
    </row>
    <row r="356" spans="1:51" s="14" customFormat="1" ht="12">
      <c r="A356" s="14"/>
      <c r="B356" s="250"/>
      <c r="C356" s="251"/>
      <c r="D356" s="241" t="s">
        <v>167</v>
      </c>
      <c r="E356" s="252" t="s">
        <v>1</v>
      </c>
      <c r="F356" s="253" t="s">
        <v>625</v>
      </c>
      <c r="G356" s="251"/>
      <c r="H356" s="254">
        <v>2.04</v>
      </c>
      <c r="I356" s="255"/>
      <c r="J356" s="251"/>
      <c r="K356" s="251"/>
      <c r="L356" s="256"/>
      <c r="M356" s="257"/>
      <c r="N356" s="258"/>
      <c r="O356" s="258"/>
      <c r="P356" s="258"/>
      <c r="Q356" s="258"/>
      <c r="R356" s="258"/>
      <c r="S356" s="258"/>
      <c r="T356" s="25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0" t="s">
        <v>167</v>
      </c>
      <c r="AU356" s="260" t="s">
        <v>83</v>
      </c>
      <c r="AV356" s="14" t="s">
        <v>83</v>
      </c>
      <c r="AW356" s="14" t="s">
        <v>30</v>
      </c>
      <c r="AX356" s="14" t="s">
        <v>73</v>
      </c>
      <c r="AY356" s="260" t="s">
        <v>124</v>
      </c>
    </row>
    <row r="357" spans="1:51" s="14" customFormat="1" ht="12">
      <c r="A357" s="14"/>
      <c r="B357" s="250"/>
      <c r="C357" s="251"/>
      <c r="D357" s="241" t="s">
        <v>167</v>
      </c>
      <c r="E357" s="252" t="s">
        <v>1</v>
      </c>
      <c r="F357" s="253" t="s">
        <v>626</v>
      </c>
      <c r="G357" s="251"/>
      <c r="H357" s="254">
        <v>2.122</v>
      </c>
      <c r="I357" s="255"/>
      <c r="J357" s="251"/>
      <c r="K357" s="251"/>
      <c r="L357" s="256"/>
      <c r="M357" s="257"/>
      <c r="N357" s="258"/>
      <c r="O357" s="258"/>
      <c r="P357" s="258"/>
      <c r="Q357" s="258"/>
      <c r="R357" s="258"/>
      <c r="S357" s="258"/>
      <c r="T357" s="25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0" t="s">
        <v>167</v>
      </c>
      <c r="AU357" s="260" t="s">
        <v>83</v>
      </c>
      <c r="AV357" s="14" t="s">
        <v>83</v>
      </c>
      <c r="AW357" s="14" t="s">
        <v>30</v>
      </c>
      <c r="AX357" s="14" t="s">
        <v>73</v>
      </c>
      <c r="AY357" s="260" t="s">
        <v>124</v>
      </c>
    </row>
    <row r="358" spans="1:51" s="14" customFormat="1" ht="12">
      <c r="A358" s="14"/>
      <c r="B358" s="250"/>
      <c r="C358" s="251"/>
      <c r="D358" s="241" t="s">
        <v>167</v>
      </c>
      <c r="E358" s="252" t="s">
        <v>1</v>
      </c>
      <c r="F358" s="253" t="s">
        <v>627</v>
      </c>
      <c r="G358" s="251"/>
      <c r="H358" s="254">
        <v>4.624</v>
      </c>
      <c r="I358" s="255"/>
      <c r="J358" s="251"/>
      <c r="K358" s="251"/>
      <c r="L358" s="256"/>
      <c r="M358" s="257"/>
      <c r="N358" s="258"/>
      <c r="O358" s="258"/>
      <c r="P358" s="258"/>
      <c r="Q358" s="258"/>
      <c r="R358" s="258"/>
      <c r="S358" s="258"/>
      <c r="T358" s="25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0" t="s">
        <v>167</v>
      </c>
      <c r="AU358" s="260" t="s">
        <v>83</v>
      </c>
      <c r="AV358" s="14" t="s">
        <v>83</v>
      </c>
      <c r="AW358" s="14" t="s">
        <v>30</v>
      </c>
      <c r="AX358" s="14" t="s">
        <v>73</v>
      </c>
      <c r="AY358" s="260" t="s">
        <v>124</v>
      </c>
    </row>
    <row r="359" spans="1:51" s="14" customFormat="1" ht="12">
      <c r="A359" s="14"/>
      <c r="B359" s="250"/>
      <c r="C359" s="251"/>
      <c r="D359" s="241" t="s">
        <v>167</v>
      </c>
      <c r="E359" s="252" t="s">
        <v>1</v>
      </c>
      <c r="F359" s="253" t="s">
        <v>628</v>
      </c>
      <c r="G359" s="251"/>
      <c r="H359" s="254">
        <v>4.488</v>
      </c>
      <c r="I359" s="255"/>
      <c r="J359" s="251"/>
      <c r="K359" s="251"/>
      <c r="L359" s="256"/>
      <c r="M359" s="257"/>
      <c r="N359" s="258"/>
      <c r="O359" s="258"/>
      <c r="P359" s="258"/>
      <c r="Q359" s="258"/>
      <c r="R359" s="258"/>
      <c r="S359" s="258"/>
      <c r="T359" s="25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0" t="s">
        <v>167</v>
      </c>
      <c r="AU359" s="260" t="s">
        <v>83</v>
      </c>
      <c r="AV359" s="14" t="s">
        <v>83</v>
      </c>
      <c r="AW359" s="14" t="s">
        <v>30</v>
      </c>
      <c r="AX359" s="14" t="s">
        <v>73</v>
      </c>
      <c r="AY359" s="260" t="s">
        <v>124</v>
      </c>
    </row>
    <row r="360" spans="1:51" s="14" customFormat="1" ht="12">
      <c r="A360" s="14"/>
      <c r="B360" s="250"/>
      <c r="C360" s="251"/>
      <c r="D360" s="241" t="s">
        <v>167</v>
      </c>
      <c r="E360" s="252" t="s">
        <v>1</v>
      </c>
      <c r="F360" s="253" t="s">
        <v>629</v>
      </c>
      <c r="G360" s="251"/>
      <c r="H360" s="254">
        <v>7.507</v>
      </c>
      <c r="I360" s="255"/>
      <c r="J360" s="251"/>
      <c r="K360" s="251"/>
      <c r="L360" s="256"/>
      <c r="M360" s="257"/>
      <c r="N360" s="258"/>
      <c r="O360" s="258"/>
      <c r="P360" s="258"/>
      <c r="Q360" s="258"/>
      <c r="R360" s="258"/>
      <c r="S360" s="258"/>
      <c r="T360" s="25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0" t="s">
        <v>167</v>
      </c>
      <c r="AU360" s="260" t="s">
        <v>83</v>
      </c>
      <c r="AV360" s="14" t="s">
        <v>83</v>
      </c>
      <c r="AW360" s="14" t="s">
        <v>30</v>
      </c>
      <c r="AX360" s="14" t="s">
        <v>73</v>
      </c>
      <c r="AY360" s="260" t="s">
        <v>124</v>
      </c>
    </row>
    <row r="361" spans="1:51" s="16" customFormat="1" ht="12">
      <c r="A361" s="16"/>
      <c r="B361" s="283"/>
      <c r="C361" s="284"/>
      <c r="D361" s="241" t="s">
        <v>167</v>
      </c>
      <c r="E361" s="285" t="s">
        <v>1</v>
      </c>
      <c r="F361" s="286" t="s">
        <v>409</v>
      </c>
      <c r="G361" s="284"/>
      <c r="H361" s="287">
        <v>24.97</v>
      </c>
      <c r="I361" s="288"/>
      <c r="J361" s="284"/>
      <c r="K361" s="284"/>
      <c r="L361" s="289"/>
      <c r="M361" s="290"/>
      <c r="N361" s="291"/>
      <c r="O361" s="291"/>
      <c r="P361" s="291"/>
      <c r="Q361" s="291"/>
      <c r="R361" s="291"/>
      <c r="S361" s="291"/>
      <c r="T361" s="292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93" t="s">
        <v>167</v>
      </c>
      <c r="AU361" s="293" t="s">
        <v>83</v>
      </c>
      <c r="AV361" s="16" t="s">
        <v>137</v>
      </c>
      <c r="AW361" s="16" t="s">
        <v>30</v>
      </c>
      <c r="AX361" s="16" t="s">
        <v>73</v>
      </c>
      <c r="AY361" s="293" t="s">
        <v>124</v>
      </c>
    </row>
    <row r="362" spans="1:51" s="13" customFormat="1" ht="12">
      <c r="A362" s="13"/>
      <c r="B362" s="239"/>
      <c r="C362" s="240"/>
      <c r="D362" s="241" t="s">
        <v>167</v>
      </c>
      <c r="E362" s="242" t="s">
        <v>1</v>
      </c>
      <c r="F362" s="243" t="s">
        <v>410</v>
      </c>
      <c r="G362" s="240"/>
      <c r="H362" s="242" t="s">
        <v>1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167</v>
      </c>
      <c r="AU362" s="249" t="s">
        <v>83</v>
      </c>
      <c r="AV362" s="13" t="s">
        <v>81</v>
      </c>
      <c r="AW362" s="13" t="s">
        <v>30</v>
      </c>
      <c r="AX362" s="13" t="s">
        <v>73</v>
      </c>
      <c r="AY362" s="249" t="s">
        <v>124</v>
      </c>
    </row>
    <row r="363" spans="1:51" s="14" customFormat="1" ht="12">
      <c r="A363" s="14"/>
      <c r="B363" s="250"/>
      <c r="C363" s="251"/>
      <c r="D363" s="241" t="s">
        <v>167</v>
      </c>
      <c r="E363" s="252" t="s">
        <v>1</v>
      </c>
      <c r="F363" s="253" t="s">
        <v>630</v>
      </c>
      <c r="G363" s="251"/>
      <c r="H363" s="254">
        <v>0.236</v>
      </c>
      <c r="I363" s="255"/>
      <c r="J363" s="251"/>
      <c r="K363" s="251"/>
      <c r="L363" s="256"/>
      <c r="M363" s="257"/>
      <c r="N363" s="258"/>
      <c r="O363" s="258"/>
      <c r="P363" s="258"/>
      <c r="Q363" s="258"/>
      <c r="R363" s="258"/>
      <c r="S363" s="258"/>
      <c r="T363" s="25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0" t="s">
        <v>167</v>
      </c>
      <c r="AU363" s="260" t="s">
        <v>83</v>
      </c>
      <c r="AV363" s="14" t="s">
        <v>83</v>
      </c>
      <c r="AW363" s="14" t="s">
        <v>30</v>
      </c>
      <c r="AX363" s="14" t="s">
        <v>73</v>
      </c>
      <c r="AY363" s="260" t="s">
        <v>124</v>
      </c>
    </row>
    <row r="364" spans="1:51" s="14" customFormat="1" ht="12">
      <c r="A364" s="14"/>
      <c r="B364" s="250"/>
      <c r="C364" s="251"/>
      <c r="D364" s="241" t="s">
        <v>167</v>
      </c>
      <c r="E364" s="252" t="s">
        <v>1</v>
      </c>
      <c r="F364" s="253" t="s">
        <v>631</v>
      </c>
      <c r="G364" s="251"/>
      <c r="H364" s="254">
        <v>0.236</v>
      </c>
      <c r="I364" s="255"/>
      <c r="J364" s="251"/>
      <c r="K364" s="251"/>
      <c r="L364" s="256"/>
      <c r="M364" s="257"/>
      <c r="N364" s="258"/>
      <c r="O364" s="258"/>
      <c r="P364" s="258"/>
      <c r="Q364" s="258"/>
      <c r="R364" s="258"/>
      <c r="S364" s="258"/>
      <c r="T364" s="25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0" t="s">
        <v>167</v>
      </c>
      <c r="AU364" s="260" t="s">
        <v>83</v>
      </c>
      <c r="AV364" s="14" t="s">
        <v>83</v>
      </c>
      <c r="AW364" s="14" t="s">
        <v>30</v>
      </c>
      <c r="AX364" s="14" t="s">
        <v>73</v>
      </c>
      <c r="AY364" s="260" t="s">
        <v>124</v>
      </c>
    </row>
    <row r="365" spans="1:51" s="14" customFormat="1" ht="12">
      <c r="A365" s="14"/>
      <c r="B365" s="250"/>
      <c r="C365" s="251"/>
      <c r="D365" s="241" t="s">
        <v>167</v>
      </c>
      <c r="E365" s="252" t="s">
        <v>1</v>
      </c>
      <c r="F365" s="253" t="s">
        <v>632</v>
      </c>
      <c r="G365" s="251"/>
      <c r="H365" s="254">
        <v>0.236</v>
      </c>
      <c r="I365" s="255"/>
      <c r="J365" s="251"/>
      <c r="K365" s="251"/>
      <c r="L365" s="256"/>
      <c r="M365" s="257"/>
      <c r="N365" s="258"/>
      <c r="O365" s="258"/>
      <c r="P365" s="258"/>
      <c r="Q365" s="258"/>
      <c r="R365" s="258"/>
      <c r="S365" s="258"/>
      <c r="T365" s="25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0" t="s">
        <v>167</v>
      </c>
      <c r="AU365" s="260" t="s">
        <v>83</v>
      </c>
      <c r="AV365" s="14" t="s">
        <v>83</v>
      </c>
      <c r="AW365" s="14" t="s">
        <v>30</v>
      </c>
      <c r="AX365" s="14" t="s">
        <v>73</v>
      </c>
      <c r="AY365" s="260" t="s">
        <v>124</v>
      </c>
    </row>
    <row r="366" spans="1:51" s="14" customFormat="1" ht="12">
      <c r="A366" s="14"/>
      <c r="B366" s="250"/>
      <c r="C366" s="251"/>
      <c r="D366" s="241" t="s">
        <v>167</v>
      </c>
      <c r="E366" s="252" t="s">
        <v>1</v>
      </c>
      <c r="F366" s="253" t="s">
        <v>633</v>
      </c>
      <c r="G366" s="251"/>
      <c r="H366" s="254">
        <v>0.236</v>
      </c>
      <c r="I366" s="255"/>
      <c r="J366" s="251"/>
      <c r="K366" s="251"/>
      <c r="L366" s="256"/>
      <c r="M366" s="257"/>
      <c r="N366" s="258"/>
      <c r="O366" s="258"/>
      <c r="P366" s="258"/>
      <c r="Q366" s="258"/>
      <c r="R366" s="258"/>
      <c r="S366" s="258"/>
      <c r="T366" s="25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0" t="s">
        <v>167</v>
      </c>
      <c r="AU366" s="260" t="s">
        <v>83</v>
      </c>
      <c r="AV366" s="14" t="s">
        <v>83</v>
      </c>
      <c r="AW366" s="14" t="s">
        <v>30</v>
      </c>
      <c r="AX366" s="14" t="s">
        <v>73</v>
      </c>
      <c r="AY366" s="260" t="s">
        <v>124</v>
      </c>
    </row>
    <row r="367" spans="1:51" s="14" customFormat="1" ht="12">
      <c r="A367" s="14"/>
      <c r="B367" s="250"/>
      <c r="C367" s="251"/>
      <c r="D367" s="241" t="s">
        <v>167</v>
      </c>
      <c r="E367" s="252" t="s">
        <v>1</v>
      </c>
      <c r="F367" s="253" t="s">
        <v>634</v>
      </c>
      <c r="G367" s="251"/>
      <c r="H367" s="254">
        <v>0.59</v>
      </c>
      <c r="I367" s="255"/>
      <c r="J367" s="251"/>
      <c r="K367" s="251"/>
      <c r="L367" s="256"/>
      <c r="M367" s="257"/>
      <c r="N367" s="258"/>
      <c r="O367" s="258"/>
      <c r="P367" s="258"/>
      <c r="Q367" s="258"/>
      <c r="R367" s="258"/>
      <c r="S367" s="258"/>
      <c r="T367" s="25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0" t="s">
        <v>167</v>
      </c>
      <c r="AU367" s="260" t="s">
        <v>83</v>
      </c>
      <c r="AV367" s="14" t="s">
        <v>83</v>
      </c>
      <c r="AW367" s="14" t="s">
        <v>30</v>
      </c>
      <c r="AX367" s="14" t="s">
        <v>73</v>
      </c>
      <c r="AY367" s="260" t="s">
        <v>124</v>
      </c>
    </row>
    <row r="368" spans="1:51" s="14" customFormat="1" ht="12">
      <c r="A368" s="14"/>
      <c r="B368" s="250"/>
      <c r="C368" s="251"/>
      <c r="D368" s="241" t="s">
        <v>167</v>
      </c>
      <c r="E368" s="252" t="s">
        <v>1</v>
      </c>
      <c r="F368" s="253" t="s">
        <v>635</v>
      </c>
      <c r="G368" s="251"/>
      <c r="H368" s="254">
        <v>0.59</v>
      </c>
      <c r="I368" s="255"/>
      <c r="J368" s="251"/>
      <c r="K368" s="251"/>
      <c r="L368" s="256"/>
      <c r="M368" s="257"/>
      <c r="N368" s="258"/>
      <c r="O368" s="258"/>
      <c r="P368" s="258"/>
      <c r="Q368" s="258"/>
      <c r="R368" s="258"/>
      <c r="S368" s="258"/>
      <c r="T368" s="25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0" t="s">
        <v>167</v>
      </c>
      <c r="AU368" s="260" t="s">
        <v>83</v>
      </c>
      <c r="AV368" s="14" t="s">
        <v>83</v>
      </c>
      <c r="AW368" s="14" t="s">
        <v>30</v>
      </c>
      <c r="AX368" s="14" t="s">
        <v>73</v>
      </c>
      <c r="AY368" s="260" t="s">
        <v>124</v>
      </c>
    </row>
    <row r="369" spans="1:51" s="14" customFormat="1" ht="12">
      <c r="A369" s="14"/>
      <c r="B369" s="250"/>
      <c r="C369" s="251"/>
      <c r="D369" s="241" t="s">
        <v>167</v>
      </c>
      <c r="E369" s="252" t="s">
        <v>1</v>
      </c>
      <c r="F369" s="253" t="s">
        <v>636</v>
      </c>
      <c r="G369" s="251"/>
      <c r="H369" s="254">
        <v>1.18</v>
      </c>
      <c r="I369" s="255"/>
      <c r="J369" s="251"/>
      <c r="K369" s="251"/>
      <c r="L369" s="256"/>
      <c r="M369" s="257"/>
      <c r="N369" s="258"/>
      <c r="O369" s="258"/>
      <c r="P369" s="258"/>
      <c r="Q369" s="258"/>
      <c r="R369" s="258"/>
      <c r="S369" s="258"/>
      <c r="T369" s="25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0" t="s">
        <v>167</v>
      </c>
      <c r="AU369" s="260" t="s">
        <v>83</v>
      </c>
      <c r="AV369" s="14" t="s">
        <v>83</v>
      </c>
      <c r="AW369" s="14" t="s">
        <v>30</v>
      </c>
      <c r="AX369" s="14" t="s">
        <v>73</v>
      </c>
      <c r="AY369" s="260" t="s">
        <v>124</v>
      </c>
    </row>
    <row r="370" spans="1:51" s="16" customFormat="1" ht="12">
      <c r="A370" s="16"/>
      <c r="B370" s="283"/>
      <c r="C370" s="284"/>
      <c r="D370" s="241" t="s">
        <v>167</v>
      </c>
      <c r="E370" s="285" t="s">
        <v>1</v>
      </c>
      <c r="F370" s="286" t="s">
        <v>412</v>
      </c>
      <c r="G370" s="284"/>
      <c r="H370" s="287">
        <v>3.304</v>
      </c>
      <c r="I370" s="288"/>
      <c r="J370" s="284"/>
      <c r="K370" s="284"/>
      <c r="L370" s="289"/>
      <c r="M370" s="290"/>
      <c r="N370" s="291"/>
      <c r="O370" s="291"/>
      <c r="P370" s="291"/>
      <c r="Q370" s="291"/>
      <c r="R370" s="291"/>
      <c r="S370" s="291"/>
      <c r="T370" s="292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T370" s="293" t="s">
        <v>167</v>
      </c>
      <c r="AU370" s="293" t="s">
        <v>83</v>
      </c>
      <c r="AV370" s="16" t="s">
        <v>137</v>
      </c>
      <c r="AW370" s="16" t="s">
        <v>30</v>
      </c>
      <c r="AX370" s="16" t="s">
        <v>73</v>
      </c>
      <c r="AY370" s="293" t="s">
        <v>124</v>
      </c>
    </row>
    <row r="371" spans="1:51" s="13" customFormat="1" ht="12">
      <c r="A371" s="13"/>
      <c r="B371" s="239"/>
      <c r="C371" s="240"/>
      <c r="D371" s="241" t="s">
        <v>167</v>
      </c>
      <c r="E371" s="242" t="s">
        <v>1</v>
      </c>
      <c r="F371" s="243" t="s">
        <v>413</v>
      </c>
      <c r="G371" s="240"/>
      <c r="H371" s="242" t="s">
        <v>1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9" t="s">
        <v>167</v>
      </c>
      <c r="AU371" s="249" t="s">
        <v>83</v>
      </c>
      <c r="AV371" s="13" t="s">
        <v>81</v>
      </c>
      <c r="AW371" s="13" t="s">
        <v>30</v>
      </c>
      <c r="AX371" s="13" t="s">
        <v>73</v>
      </c>
      <c r="AY371" s="249" t="s">
        <v>124</v>
      </c>
    </row>
    <row r="372" spans="1:51" s="14" customFormat="1" ht="12">
      <c r="A372" s="14"/>
      <c r="B372" s="250"/>
      <c r="C372" s="251"/>
      <c r="D372" s="241" t="s">
        <v>167</v>
      </c>
      <c r="E372" s="252" t="s">
        <v>1</v>
      </c>
      <c r="F372" s="253" t="s">
        <v>637</v>
      </c>
      <c r="G372" s="251"/>
      <c r="H372" s="254">
        <v>0.85</v>
      </c>
      <c r="I372" s="255"/>
      <c r="J372" s="251"/>
      <c r="K372" s="251"/>
      <c r="L372" s="256"/>
      <c r="M372" s="257"/>
      <c r="N372" s="258"/>
      <c r="O372" s="258"/>
      <c r="P372" s="258"/>
      <c r="Q372" s="258"/>
      <c r="R372" s="258"/>
      <c r="S372" s="258"/>
      <c r="T372" s="25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0" t="s">
        <v>167</v>
      </c>
      <c r="AU372" s="260" t="s">
        <v>83</v>
      </c>
      <c r="AV372" s="14" t="s">
        <v>83</v>
      </c>
      <c r="AW372" s="14" t="s">
        <v>30</v>
      </c>
      <c r="AX372" s="14" t="s">
        <v>73</v>
      </c>
      <c r="AY372" s="260" t="s">
        <v>124</v>
      </c>
    </row>
    <row r="373" spans="1:51" s="14" customFormat="1" ht="12">
      <c r="A373" s="14"/>
      <c r="B373" s="250"/>
      <c r="C373" s="251"/>
      <c r="D373" s="241" t="s">
        <v>167</v>
      </c>
      <c r="E373" s="252" t="s">
        <v>1</v>
      </c>
      <c r="F373" s="253" t="s">
        <v>638</v>
      </c>
      <c r="G373" s="251"/>
      <c r="H373" s="254">
        <v>0.471</v>
      </c>
      <c r="I373" s="255"/>
      <c r="J373" s="251"/>
      <c r="K373" s="251"/>
      <c r="L373" s="256"/>
      <c r="M373" s="257"/>
      <c r="N373" s="258"/>
      <c r="O373" s="258"/>
      <c r="P373" s="258"/>
      <c r="Q373" s="258"/>
      <c r="R373" s="258"/>
      <c r="S373" s="258"/>
      <c r="T373" s="25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0" t="s">
        <v>167</v>
      </c>
      <c r="AU373" s="260" t="s">
        <v>83</v>
      </c>
      <c r="AV373" s="14" t="s">
        <v>83</v>
      </c>
      <c r="AW373" s="14" t="s">
        <v>30</v>
      </c>
      <c r="AX373" s="14" t="s">
        <v>73</v>
      </c>
      <c r="AY373" s="260" t="s">
        <v>124</v>
      </c>
    </row>
    <row r="374" spans="1:51" s="14" customFormat="1" ht="12">
      <c r="A374" s="14"/>
      <c r="B374" s="250"/>
      <c r="C374" s="251"/>
      <c r="D374" s="241" t="s">
        <v>167</v>
      </c>
      <c r="E374" s="252" t="s">
        <v>1</v>
      </c>
      <c r="F374" s="253" t="s">
        <v>639</v>
      </c>
      <c r="G374" s="251"/>
      <c r="H374" s="254">
        <v>0.626</v>
      </c>
      <c r="I374" s="255"/>
      <c r="J374" s="251"/>
      <c r="K374" s="251"/>
      <c r="L374" s="256"/>
      <c r="M374" s="257"/>
      <c r="N374" s="258"/>
      <c r="O374" s="258"/>
      <c r="P374" s="258"/>
      <c r="Q374" s="258"/>
      <c r="R374" s="258"/>
      <c r="S374" s="258"/>
      <c r="T374" s="25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0" t="s">
        <v>167</v>
      </c>
      <c r="AU374" s="260" t="s">
        <v>83</v>
      </c>
      <c r="AV374" s="14" t="s">
        <v>83</v>
      </c>
      <c r="AW374" s="14" t="s">
        <v>30</v>
      </c>
      <c r="AX374" s="14" t="s">
        <v>73</v>
      </c>
      <c r="AY374" s="260" t="s">
        <v>124</v>
      </c>
    </row>
    <row r="375" spans="1:51" s="14" customFormat="1" ht="12">
      <c r="A375" s="14"/>
      <c r="B375" s="250"/>
      <c r="C375" s="251"/>
      <c r="D375" s="241" t="s">
        <v>167</v>
      </c>
      <c r="E375" s="252" t="s">
        <v>1</v>
      </c>
      <c r="F375" s="253" t="s">
        <v>640</v>
      </c>
      <c r="G375" s="251"/>
      <c r="H375" s="254">
        <v>0.733</v>
      </c>
      <c r="I375" s="255"/>
      <c r="J375" s="251"/>
      <c r="K375" s="251"/>
      <c r="L375" s="256"/>
      <c r="M375" s="257"/>
      <c r="N375" s="258"/>
      <c r="O375" s="258"/>
      <c r="P375" s="258"/>
      <c r="Q375" s="258"/>
      <c r="R375" s="258"/>
      <c r="S375" s="258"/>
      <c r="T375" s="25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0" t="s">
        <v>167</v>
      </c>
      <c r="AU375" s="260" t="s">
        <v>83</v>
      </c>
      <c r="AV375" s="14" t="s">
        <v>83</v>
      </c>
      <c r="AW375" s="14" t="s">
        <v>30</v>
      </c>
      <c r="AX375" s="14" t="s">
        <v>73</v>
      </c>
      <c r="AY375" s="260" t="s">
        <v>124</v>
      </c>
    </row>
    <row r="376" spans="1:51" s="14" customFormat="1" ht="12">
      <c r="A376" s="14"/>
      <c r="B376" s="250"/>
      <c r="C376" s="251"/>
      <c r="D376" s="241" t="s">
        <v>167</v>
      </c>
      <c r="E376" s="252" t="s">
        <v>1</v>
      </c>
      <c r="F376" s="253" t="s">
        <v>641</v>
      </c>
      <c r="G376" s="251"/>
      <c r="H376" s="254">
        <v>3.665</v>
      </c>
      <c r="I376" s="255"/>
      <c r="J376" s="251"/>
      <c r="K376" s="251"/>
      <c r="L376" s="256"/>
      <c r="M376" s="257"/>
      <c r="N376" s="258"/>
      <c r="O376" s="258"/>
      <c r="P376" s="258"/>
      <c r="Q376" s="258"/>
      <c r="R376" s="258"/>
      <c r="S376" s="258"/>
      <c r="T376" s="25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0" t="s">
        <v>167</v>
      </c>
      <c r="AU376" s="260" t="s">
        <v>83</v>
      </c>
      <c r="AV376" s="14" t="s">
        <v>83</v>
      </c>
      <c r="AW376" s="14" t="s">
        <v>30</v>
      </c>
      <c r="AX376" s="14" t="s">
        <v>73</v>
      </c>
      <c r="AY376" s="260" t="s">
        <v>124</v>
      </c>
    </row>
    <row r="377" spans="1:51" s="14" customFormat="1" ht="12">
      <c r="A377" s="14"/>
      <c r="B377" s="250"/>
      <c r="C377" s="251"/>
      <c r="D377" s="241" t="s">
        <v>167</v>
      </c>
      <c r="E377" s="252" t="s">
        <v>1</v>
      </c>
      <c r="F377" s="253" t="s">
        <v>642</v>
      </c>
      <c r="G377" s="251"/>
      <c r="H377" s="254">
        <v>3.403</v>
      </c>
      <c r="I377" s="255"/>
      <c r="J377" s="251"/>
      <c r="K377" s="251"/>
      <c r="L377" s="256"/>
      <c r="M377" s="257"/>
      <c r="N377" s="258"/>
      <c r="O377" s="258"/>
      <c r="P377" s="258"/>
      <c r="Q377" s="258"/>
      <c r="R377" s="258"/>
      <c r="S377" s="258"/>
      <c r="T377" s="25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0" t="s">
        <v>167</v>
      </c>
      <c r="AU377" s="260" t="s">
        <v>83</v>
      </c>
      <c r="AV377" s="14" t="s">
        <v>83</v>
      </c>
      <c r="AW377" s="14" t="s">
        <v>30</v>
      </c>
      <c r="AX377" s="14" t="s">
        <v>73</v>
      </c>
      <c r="AY377" s="260" t="s">
        <v>124</v>
      </c>
    </row>
    <row r="378" spans="1:51" s="14" customFormat="1" ht="12">
      <c r="A378" s="14"/>
      <c r="B378" s="250"/>
      <c r="C378" s="251"/>
      <c r="D378" s="241" t="s">
        <v>167</v>
      </c>
      <c r="E378" s="252" t="s">
        <v>1</v>
      </c>
      <c r="F378" s="253" t="s">
        <v>643</v>
      </c>
      <c r="G378" s="251"/>
      <c r="H378" s="254">
        <v>9.97</v>
      </c>
      <c r="I378" s="255"/>
      <c r="J378" s="251"/>
      <c r="K378" s="251"/>
      <c r="L378" s="256"/>
      <c r="M378" s="257"/>
      <c r="N378" s="258"/>
      <c r="O378" s="258"/>
      <c r="P378" s="258"/>
      <c r="Q378" s="258"/>
      <c r="R378" s="258"/>
      <c r="S378" s="258"/>
      <c r="T378" s="25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0" t="s">
        <v>167</v>
      </c>
      <c r="AU378" s="260" t="s">
        <v>83</v>
      </c>
      <c r="AV378" s="14" t="s">
        <v>83</v>
      </c>
      <c r="AW378" s="14" t="s">
        <v>30</v>
      </c>
      <c r="AX378" s="14" t="s">
        <v>73</v>
      </c>
      <c r="AY378" s="260" t="s">
        <v>124</v>
      </c>
    </row>
    <row r="379" spans="1:51" s="16" customFormat="1" ht="12">
      <c r="A379" s="16"/>
      <c r="B379" s="283"/>
      <c r="C379" s="284"/>
      <c r="D379" s="241" t="s">
        <v>167</v>
      </c>
      <c r="E379" s="285" t="s">
        <v>1</v>
      </c>
      <c r="F379" s="286" t="s">
        <v>427</v>
      </c>
      <c r="G379" s="284"/>
      <c r="H379" s="287">
        <v>19.718</v>
      </c>
      <c r="I379" s="288"/>
      <c r="J379" s="284"/>
      <c r="K379" s="284"/>
      <c r="L379" s="289"/>
      <c r="M379" s="290"/>
      <c r="N379" s="291"/>
      <c r="O379" s="291"/>
      <c r="P379" s="291"/>
      <c r="Q379" s="291"/>
      <c r="R379" s="291"/>
      <c r="S379" s="291"/>
      <c r="T379" s="292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T379" s="293" t="s">
        <v>167</v>
      </c>
      <c r="AU379" s="293" t="s">
        <v>83</v>
      </c>
      <c r="AV379" s="16" t="s">
        <v>137</v>
      </c>
      <c r="AW379" s="16" t="s">
        <v>30</v>
      </c>
      <c r="AX379" s="16" t="s">
        <v>73</v>
      </c>
      <c r="AY379" s="293" t="s">
        <v>124</v>
      </c>
    </row>
    <row r="380" spans="1:51" s="13" customFormat="1" ht="12">
      <c r="A380" s="13"/>
      <c r="B380" s="239"/>
      <c r="C380" s="240"/>
      <c r="D380" s="241" t="s">
        <v>167</v>
      </c>
      <c r="E380" s="242" t="s">
        <v>1</v>
      </c>
      <c r="F380" s="243" t="s">
        <v>428</v>
      </c>
      <c r="G380" s="240"/>
      <c r="H380" s="242" t="s">
        <v>1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167</v>
      </c>
      <c r="AU380" s="249" t="s">
        <v>83</v>
      </c>
      <c r="AV380" s="13" t="s">
        <v>81</v>
      </c>
      <c r="AW380" s="13" t="s">
        <v>30</v>
      </c>
      <c r="AX380" s="13" t="s">
        <v>73</v>
      </c>
      <c r="AY380" s="249" t="s">
        <v>124</v>
      </c>
    </row>
    <row r="381" spans="1:51" s="14" customFormat="1" ht="12">
      <c r="A381" s="14"/>
      <c r="B381" s="250"/>
      <c r="C381" s="251"/>
      <c r="D381" s="241" t="s">
        <v>167</v>
      </c>
      <c r="E381" s="252" t="s">
        <v>1</v>
      </c>
      <c r="F381" s="253" t="s">
        <v>644</v>
      </c>
      <c r="G381" s="251"/>
      <c r="H381" s="254">
        <v>4.799</v>
      </c>
      <c r="I381" s="255"/>
      <c r="J381" s="251"/>
      <c r="K381" s="251"/>
      <c r="L381" s="256"/>
      <c r="M381" s="257"/>
      <c r="N381" s="258"/>
      <c r="O381" s="258"/>
      <c r="P381" s="258"/>
      <c r="Q381" s="258"/>
      <c r="R381" s="258"/>
      <c r="S381" s="258"/>
      <c r="T381" s="25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0" t="s">
        <v>167</v>
      </c>
      <c r="AU381" s="260" t="s">
        <v>83</v>
      </c>
      <c r="AV381" s="14" t="s">
        <v>83</v>
      </c>
      <c r="AW381" s="14" t="s">
        <v>30</v>
      </c>
      <c r="AX381" s="14" t="s">
        <v>73</v>
      </c>
      <c r="AY381" s="260" t="s">
        <v>124</v>
      </c>
    </row>
    <row r="382" spans="1:51" s="16" customFormat="1" ht="12">
      <c r="A382" s="16"/>
      <c r="B382" s="283"/>
      <c r="C382" s="284"/>
      <c r="D382" s="241" t="s">
        <v>167</v>
      </c>
      <c r="E382" s="285" t="s">
        <v>1</v>
      </c>
      <c r="F382" s="286" t="s">
        <v>430</v>
      </c>
      <c r="G382" s="284"/>
      <c r="H382" s="287">
        <v>4.799</v>
      </c>
      <c r="I382" s="288"/>
      <c r="J382" s="284"/>
      <c r="K382" s="284"/>
      <c r="L382" s="289"/>
      <c r="M382" s="290"/>
      <c r="N382" s="291"/>
      <c r="O382" s="291"/>
      <c r="P382" s="291"/>
      <c r="Q382" s="291"/>
      <c r="R382" s="291"/>
      <c r="S382" s="291"/>
      <c r="T382" s="292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T382" s="293" t="s">
        <v>167</v>
      </c>
      <c r="AU382" s="293" t="s">
        <v>83</v>
      </c>
      <c r="AV382" s="16" t="s">
        <v>137</v>
      </c>
      <c r="AW382" s="16" t="s">
        <v>30</v>
      </c>
      <c r="AX382" s="16" t="s">
        <v>73</v>
      </c>
      <c r="AY382" s="293" t="s">
        <v>124</v>
      </c>
    </row>
    <row r="383" spans="1:51" s="15" customFormat="1" ht="12">
      <c r="A383" s="15"/>
      <c r="B383" s="261"/>
      <c r="C383" s="262"/>
      <c r="D383" s="241" t="s">
        <v>167</v>
      </c>
      <c r="E383" s="263" t="s">
        <v>1</v>
      </c>
      <c r="F383" s="264" t="s">
        <v>172</v>
      </c>
      <c r="G383" s="262"/>
      <c r="H383" s="265">
        <v>52.791</v>
      </c>
      <c r="I383" s="266"/>
      <c r="J383" s="262"/>
      <c r="K383" s="262"/>
      <c r="L383" s="267"/>
      <c r="M383" s="268"/>
      <c r="N383" s="269"/>
      <c r="O383" s="269"/>
      <c r="P383" s="269"/>
      <c r="Q383" s="269"/>
      <c r="R383" s="269"/>
      <c r="S383" s="269"/>
      <c r="T383" s="270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71" t="s">
        <v>167</v>
      </c>
      <c r="AU383" s="271" t="s">
        <v>83</v>
      </c>
      <c r="AV383" s="15" t="s">
        <v>131</v>
      </c>
      <c r="AW383" s="15" t="s">
        <v>30</v>
      </c>
      <c r="AX383" s="15" t="s">
        <v>81</v>
      </c>
      <c r="AY383" s="271" t="s">
        <v>124</v>
      </c>
    </row>
    <row r="384" spans="1:65" s="2" customFormat="1" ht="21.75" customHeight="1">
      <c r="A384" s="39"/>
      <c r="B384" s="40"/>
      <c r="C384" s="272" t="s">
        <v>299</v>
      </c>
      <c r="D384" s="272" t="s">
        <v>215</v>
      </c>
      <c r="E384" s="273" t="s">
        <v>431</v>
      </c>
      <c r="F384" s="274" t="s">
        <v>432</v>
      </c>
      <c r="G384" s="275" t="s">
        <v>199</v>
      </c>
      <c r="H384" s="276">
        <v>0.022</v>
      </c>
      <c r="I384" s="277"/>
      <c r="J384" s="278">
        <f>ROUND(I384*H384,2)</f>
        <v>0</v>
      </c>
      <c r="K384" s="279"/>
      <c r="L384" s="280"/>
      <c r="M384" s="281" t="s">
        <v>1</v>
      </c>
      <c r="N384" s="282" t="s">
        <v>38</v>
      </c>
      <c r="O384" s="92"/>
      <c r="P384" s="230">
        <f>O384*H384</f>
        <v>0</v>
      </c>
      <c r="Q384" s="230">
        <v>0</v>
      </c>
      <c r="R384" s="230">
        <f>Q384*H384</f>
        <v>0</v>
      </c>
      <c r="S384" s="230">
        <v>0</v>
      </c>
      <c r="T384" s="231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2" t="s">
        <v>240</v>
      </c>
      <c r="AT384" s="232" t="s">
        <v>215</v>
      </c>
      <c r="AU384" s="232" t="s">
        <v>83</v>
      </c>
      <c r="AY384" s="18" t="s">
        <v>124</v>
      </c>
      <c r="BE384" s="233">
        <f>IF(N384="základní",J384,0)</f>
        <v>0</v>
      </c>
      <c r="BF384" s="233">
        <f>IF(N384="snížená",J384,0)</f>
        <v>0</v>
      </c>
      <c r="BG384" s="233">
        <f>IF(N384="zákl. přenesená",J384,0)</f>
        <v>0</v>
      </c>
      <c r="BH384" s="233">
        <f>IF(N384="sníž. přenesená",J384,0)</f>
        <v>0</v>
      </c>
      <c r="BI384" s="233">
        <f>IF(N384="nulová",J384,0)</f>
        <v>0</v>
      </c>
      <c r="BJ384" s="18" t="s">
        <v>81</v>
      </c>
      <c r="BK384" s="233">
        <f>ROUND(I384*H384,2)</f>
        <v>0</v>
      </c>
      <c r="BL384" s="18" t="s">
        <v>200</v>
      </c>
      <c r="BM384" s="232" t="s">
        <v>433</v>
      </c>
    </row>
    <row r="385" spans="1:51" s="14" customFormat="1" ht="12">
      <c r="A385" s="14"/>
      <c r="B385" s="250"/>
      <c r="C385" s="251"/>
      <c r="D385" s="241" t="s">
        <v>167</v>
      </c>
      <c r="E385" s="252" t="s">
        <v>1</v>
      </c>
      <c r="F385" s="253" t="s">
        <v>645</v>
      </c>
      <c r="G385" s="251"/>
      <c r="H385" s="254">
        <v>0.022</v>
      </c>
      <c r="I385" s="255"/>
      <c r="J385" s="251"/>
      <c r="K385" s="251"/>
      <c r="L385" s="256"/>
      <c r="M385" s="257"/>
      <c r="N385" s="258"/>
      <c r="O385" s="258"/>
      <c r="P385" s="258"/>
      <c r="Q385" s="258"/>
      <c r="R385" s="258"/>
      <c r="S385" s="258"/>
      <c r="T385" s="25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0" t="s">
        <v>167</v>
      </c>
      <c r="AU385" s="260" t="s">
        <v>83</v>
      </c>
      <c r="AV385" s="14" t="s">
        <v>83</v>
      </c>
      <c r="AW385" s="14" t="s">
        <v>30</v>
      </c>
      <c r="AX385" s="14" t="s">
        <v>73</v>
      </c>
      <c r="AY385" s="260" t="s">
        <v>124</v>
      </c>
    </row>
    <row r="386" spans="1:51" s="15" customFormat="1" ht="12">
      <c r="A386" s="15"/>
      <c r="B386" s="261"/>
      <c r="C386" s="262"/>
      <c r="D386" s="241" t="s">
        <v>167</v>
      </c>
      <c r="E386" s="263" t="s">
        <v>1</v>
      </c>
      <c r="F386" s="264" t="s">
        <v>172</v>
      </c>
      <c r="G386" s="262"/>
      <c r="H386" s="265">
        <v>0.022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71" t="s">
        <v>167</v>
      </c>
      <c r="AU386" s="271" t="s">
        <v>83</v>
      </c>
      <c r="AV386" s="15" t="s">
        <v>131</v>
      </c>
      <c r="AW386" s="15" t="s">
        <v>30</v>
      </c>
      <c r="AX386" s="15" t="s">
        <v>81</v>
      </c>
      <c r="AY386" s="271" t="s">
        <v>124</v>
      </c>
    </row>
    <row r="387" spans="1:65" s="2" customFormat="1" ht="24.15" customHeight="1">
      <c r="A387" s="39"/>
      <c r="B387" s="40"/>
      <c r="C387" s="272" t="s">
        <v>435</v>
      </c>
      <c r="D387" s="272" t="s">
        <v>215</v>
      </c>
      <c r="E387" s="273" t="s">
        <v>436</v>
      </c>
      <c r="F387" s="274" t="s">
        <v>437</v>
      </c>
      <c r="G387" s="275" t="s">
        <v>199</v>
      </c>
      <c r="H387" s="276">
        <v>0.028</v>
      </c>
      <c r="I387" s="277"/>
      <c r="J387" s="278">
        <f>ROUND(I387*H387,2)</f>
        <v>0</v>
      </c>
      <c r="K387" s="279"/>
      <c r="L387" s="280"/>
      <c r="M387" s="281" t="s">
        <v>1</v>
      </c>
      <c r="N387" s="282" t="s">
        <v>38</v>
      </c>
      <c r="O387" s="92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240</v>
      </c>
      <c r="AT387" s="232" t="s">
        <v>215</v>
      </c>
      <c r="AU387" s="232" t="s">
        <v>83</v>
      </c>
      <c r="AY387" s="18" t="s">
        <v>124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81</v>
      </c>
      <c r="BK387" s="233">
        <f>ROUND(I387*H387,2)</f>
        <v>0</v>
      </c>
      <c r="BL387" s="18" t="s">
        <v>200</v>
      </c>
      <c r="BM387" s="232" t="s">
        <v>438</v>
      </c>
    </row>
    <row r="388" spans="1:51" s="14" customFormat="1" ht="12">
      <c r="A388" s="14"/>
      <c r="B388" s="250"/>
      <c r="C388" s="251"/>
      <c r="D388" s="241" t="s">
        <v>167</v>
      </c>
      <c r="E388" s="252" t="s">
        <v>1</v>
      </c>
      <c r="F388" s="253" t="s">
        <v>646</v>
      </c>
      <c r="G388" s="251"/>
      <c r="H388" s="254">
        <v>0.028</v>
      </c>
      <c r="I388" s="255"/>
      <c r="J388" s="251"/>
      <c r="K388" s="251"/>
      <c r="L388" s="256"/>
      <c r="M388" s="257"/>
      <c r="N388" s="258"/>
      <c r="O388" s="258"/>
      <c r="P388" s="258"/>
      <c r="Q388" s="258"/>
      <c r="R388" s="258"/>
      <c r="S388" s="258"/>
      <c r="T388" s="25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0" t="s">
        <v>167</v>
      </c>
      <c r="AU388" s="260" t="s">
        <v>83</v>
      </c>
      <c r="AV388" s="14" t="s">
        <v>83</v>
      </c>
      <c r="AW388" s="14" t="s">
        <v>30</v>
      </c>
      <c r="AX388" s="14" t="s">
        <v>73</v>
      </c>
      <c r="AY388" s="260" t="s">
        <v>124</v>
      </c>
    </row>
    <row r="389" spans="1:51" s="15" customFormat="1" ht="12">
      <c r="A389" s="15"/>
      <c r="B389" s="261"/>
      <c r="C389" s="262"/>
      <c r="D389" s="241" t="s">
        <v>167</v>
      </c>
      <c r="E389" s="263" t="s">
        <v>1</v>
      </c>
      <c r="F389" s="264" t="s">
        <v>172</v>
      </c>
      <c r="G389" s="262"/>
      <c r="H389" s="265">
        <v>0.028</v>
      </c>
      <c r="I389" s="266"/>
      <c r="J389" s="262"/>
      <c r="K389" s="262"/>
      <c r="L389" s="267"/>
      <c r="M389" s="268"/>
      <c r="N389" s="269"/>
      <c r="O389" s="269"/>
      <c r="P389" s="269"/>
      <c r="Q389" s="269"/>
      <c r="R389" s="269"/>
      <c r="S389" s="269"/>
      <c r="T389" s="270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71" t="s">
        <v>167</v>
      </c>
      <c r="AU389" s="271" t="s">
        <v>83</v>
      </c>
      <c r="AV389" s="15" t="s">
        <v>131</v>
      </c>
      <c r="AW389" s="15" t="s">
        <v>30</v>
      </c>
      <c r="AX389" s="15" t="s">
        <v>81</v>
      </c>
      <c r="AY389" s="271" t="s">
        <v>124</v>
      </c>
    </row>
    <row r="390" spans="1:65" s="2" customFormat="1" ht="16.5" customHeight="1">
      <c r="A390" s="39"/>
      <c r="B390" s="40"/>
      <c r="C390" s="272" t="s">
        <v>304</v>
      </c>
      <c r="D390" s="272" t="s">
        <v>215</v>
      </c>
      <c r="E390" s="273" t="s">
        <v>440</v>
      </c>
      <c r="F390" s="274" t="s">
        <v>441</v>
      </c>
      <c r="G390" s="275" t="s">
        <v>199</v>
      </c>
      <c r="H390" s="276">
        <v>0.003</v>
      </c>
      <c r="I390" s="277"/>
      <c r="J390" s="278">
        <f>ROUND(I390*H390,2)</f>
        <v>0</v>
      </c>
      <c r="K390" s="279"/>
      <c r="L390" s="280"/>
      <c r="M390" s="281" t="s">
        <v>1</v>
      </c>
      <c r="N390" s="282" t="s">
        <v>38</v>
      </c>
      <c r="O390" s="92"/>
      <c r="P390" s="230">
        <f>O390*H390</f>
        <v>0</v>
      </c>
      <c r="Q390" s="230">
        <v>0</v>
      </c>
      <c r="R390" s="230">
        <f>Q390*H390</f>
        <v>0</v>
      </c>
      <c r="S390" s="230">
        <v>0</v>
      </c>
      <c r="T390" s="231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2" t="s">
        <v>240</v>
      </c>
      <c r="AT390" s="232" t="s">
        <v>215</v>
      </c>
      <c r="AU390" s="232" t="s">
        <v>83</v>
      </c>
      <c r="AY390" s="18" t="s">
        <v>124</v>
      </c>
      <c r="BE390" s="233">
        <f>IF(N390="základní",J390,0)</f>
        <v>0</v>
      </c>
      <c r="BF390" s="233">
        <f>IF(N390="snížená",J390,0)</f>
        <v>0</v>
      </c>
      <c r="BG390" s="233">
        <f>IF(N390="zákl. přenesená",J390,0)</f>
        <v>0</v>
      </c>
      <c r="BH390" s="233">
        <f>IF(N390="sníž. přenesená",J390,0)</f>
        <v>0</v>
      </c>
      <c r="BI390" s="233">
        <f>IF(N390="nulová",J390,0)</f>
        <v>0</v>
      </c>
      <c r="BJ390" s="18" t="s">
        <v>81</v>
      </c>
      <c r="BK390" s="233">
        <f>ROUND(I390*H390,2)</f>
        <v>0</v>
      </c>
      <c r="BL390" s="18" t="s">
        <v>200</v>
      </c>
      <c r="BM390" s="232" t="s">
        <v>442</v>
      </c>
    </row>
    <row r="391" spans="1:51" s="14" customFormat="1" ht="12">
      <c r="A391" s="14"/>
      <c r="B391" s="250"/>
      <c r="C391" s="251"/>
      <c r="D391" s="241" t="s">
        <v>167</v>
      </c>
      <c r="E391" s="252" t="s">
        <v>1</v>
      </c>
      <c r="F391" s="253" t="s">
        <v>647</v>
      </c>
      <c r="G391" s="251"/>
      <c r="H391" s="254">
        <v>0.003</v>
      </c>
      <c r="I391" s="255"/>
      <c r="J391" s="251"/>
      <c r="K391" s="251"/>
      <c r="L391" s="256"/>
      <c r="M391" s="257"/>
      <c r="N391" s="258"/>
      <c r="O391" s="258"/>
      <c r="P391" s="258"/>
      <c r="Q391" s="258"/>
      <c r="R391" s="258"/>
      <c r="S391" s="258"/>
      <c r="T391" s="25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0" t="s">
        <v>167</v>
      </c>
      <c r="AU391" s="260" t="s">
        <v>83</v>
      </c>
      <c r="AV391" s="14" t="s">
        <v>83</v>
      </c>
      <c r="AW391" s="14" t="s">
        <v>30</v>
      </c>
      <c r="AX391" s="14" t="s">
        <v>73</v>
      </c>
      <c r="AY391" s="260" t="s">
        <v>124</v>
      </c>
    </row>
    <row r="392" spans="1:51" s="15" customFormat="1" ht="12">
      <c r="A392" s="15"/>
      <c r="B392" s="261"/>
      <c r="C392" s="262"/>
      <c r="D392" s="241" t="s">
        <v>167</v>
      </c>
      <c r="E392" s="263" t="s">
        <v>1</v>
      </c>
      <c r="F392" s="264" t="s">
        <v>172</v>
      </c>
      <c r="G392" s="262"/>
      <c r="H392" s="265">
        <v>0.003</v>
      </c>
      <c r="I392" s="266"/>
      <c r="J392" s="262"/>
      <c r="K392" s="262"/>
      <c r="L392" s="267"/>
      <c r="M392" s="268"/>
      <c r="N392" s="269"/>
      <c r="O392" s="269"/>
      <c r="P392" s="269"/>
      <c r="Q392" s="269"/>
      <c r="R392" s="269"/>
      <c r="S392" s="269"/>
      <c r="T392" s="270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1" t="s">
        <v>167</v>
      </c>
      <c r="AU392" s="271" t="s">
        <v>83</v>
      </c>
      <c r="AV392" s="15" t="s">
        <v>131</v>
      </c>
      <c r="AW392" s="15" t="s">
        <v>30</v>
      </c>
      <c r="AX392" s="15" t="s">
        <v>81</v>
      </c>
      <c r="AY392" s="271" t="s">
        <v>124</v>
      </c>
    </row>
    <row r="393" spans="1:65" s="2" customFormat="1" ht="44.25" customHeight="1">
      <c r="A393" s="39"/>
      <c r="B393" s="40"/>
      <c r="C393" s="220" t="s">
        <v>444</v>
      </c>
      <c r="D393" s="220" t="s">
        <v>127</v>
      </c>
      <c r="E393" s="221" t="s">
        <v>445</v>
      </c>
      <c r="F393" s="222" t="s">
        <v>446</v>
      </c>
      <c r="G393" s="223" t="s">
        <v>199</v>
      </c>
      <c r="H393" s="224">
        <v>0.109</v>
      </c>
      <c r="I393" s="225"/>
      <c r="J393" s="226">
        <f>ROUND(I393*H393,2)</f>
        <v>0</v>
      </c>
      <c r="K393" s="227"/>
      <c r="L393" s="45"/>
      <c r="M393" s="234" t="s">
        <v>1</v>
      </c>
      <c r="N393" s="235" t="s">
        <v>38</v>
      </c>
      <c r="O393" s="236"/>
      <c r="P393" s="237">
        <f>O393*H393</f>
        <v>0</v>
      </c>
      <c r="Q393" s="237">
        <v>0</v>
      </c>
      <c r="R393" s="237">
        <f>Q393*H393</f>
        <v>0</v>
      </c>
      <c r="S393" s="237">
        <v>0</v>
      </c>
      <c r="T393" s="238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2" t="s">
        <v>200</v>
      </c>
      <c r="AT393" s="232" t="s">
        <v>127</v>
      </c>
      <c r="AU393" s="232" t="s">
        <v>83</v>
      </c>
      <c r="AY393" s="18" t="s">
        <v>124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8" t="s">
        <v>81</v>
      </c>
      <c r="BK393" s="233">
        <f>ROUND(I393*H393,2)</f>
        <v>0</v>
      </c>
      <c r="BL393" s="18" t="s">
        <v>200</v>
      </c>
      <c r="BM393" s="232" t="s">
        <v>447</v>
      </c>
    </row>
    <row r="394" spans="1:31" s="2" customFormat="1" ht="6.95" customHeight="1">
      <c r="A394" s="39"/>
      <c r="B394" s="67"/>
      <c r="C394" s="68"/>
      <c r="D394" s="68"/>
      <c r="E394" s="68"/>
      <c r="F394" s="68"/>
      <c r="G394" s="68"/>
      <c r="H394" s="68"/>
      <c r="I394" s="68"/>
      <c r="J394" s="68"/>
      <c r="K394" s="68"/>
      <c r="L394" s="45"/>
      <c r="M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</row>
  </sheetData>
  <sheetProtection password="CC71" sheet="1" objects="1" scenarios="1" formatColumns="0" formatRows="0" autoFilter="0"/>
  <autoFilter ref="C126:K39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 xml:space="preserve"> Oprava hydroizolace - Sládkova ul. č.p. 541-6, 580-4b, 579-4a a 161-2, Cheb (1)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648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22. 11. 2022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ROUND((SUM(BE128:BE363)),2)</f>
        <v>0</v>
      </c>
      <c r="G33" s="39"/>
      <c r="H33" s="39"/>
      <c r="I33" s="156">
        <v>0.21</v>
      </c>
      <c r="J33" s="155">
        <f>ROUND(((SUM(BE128:BE363))*I33),2)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ROUND((SUM(BF128:BF363)),2)</f>
        <v>0</v>
      </c>
      <c r="G34" s="39"/>
      <c r="H34" s="39"/>
      <c r="I34" s="156">
        <v>0.15</v>
      </c>
      <c r="J34" s="155">
        <f>ROUND(((SUM(BF128:BF363))*I34),2)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ROUND((SUM(BG128:BG363)),2)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ROUND((SUM(BH128:BH363)),2)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ROUND((SUM(BI128:BI363)),2)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 xml:space="preserve"> Oprava hydroizolace - Sládkova ul. č.p. 541-6, 580-4b, 579-4a a 161-2, Cheb (1)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05 - Dům č.p. 161-2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22. 11. 2022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149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150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151</v>
      </c>
      <c r="E99" s="189"/>
      <c r="F99" s="189"/>
      <c r="G99" s="189"/>
      <c r="H99" s="189"/>
      <c r="I99" s="189"/>
      <c r="J99" s="190">
        <f>J178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152</v>
      </c>
      <c r="E100" s="189"/>
      <c r="F100" s="189"/>
      <c r="G100" s="189"/>
      <c r="H100" s="189"/>
      <c r="I100" s="189"/>
      <c r="J100" s="190">
        <f>J199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153</v>
      </c>
      <c r="E101" s="189"/>
      <c r="F101" s="189"/>
      <c r="G101" s="189"/>
      <c r="H101" s="189"/>
      <c r="I101" s="189"/>
      <c r="J101" s="190">
        <f>J204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154</v>
      </c>
      <c r="E102" s="189"/>
      <c r="F102" s="189"/>
      <c r="G102" s="189"/>
      <c r="H102" s="189"/>
      <c r="I102" s="189"/>
      <c r="J102" s="190">
        <f>J215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155</v>
      </c>
      <c r="E103" s="189"/>
      <c r="F103" s="189"/>
      <c r="G103" s="189"/>
      <c r="H103" s="189"/>
      <c r="I103" s="189"/>
      <c r="J103" s="190">
        <f>J291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156</v>
      </c>
      <c r="E104" s="189"/>
      <c r="F104" s="189"/>
      <c r="G104" s="189"/>
      <c r="H104" s="189"/>
      <c r="I104" s="189"/>
      <c r="J104" s="190">
        <f>J299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157</v>
      </c>
      <c r="E105" s="183"/>
      <c r="F105" s="183"/>
      <c r="G105" s="183"/>
      <c r="H105" s="183"/>
      <c r="I105" s="183"/>
      <c r="J105" s="184">
        <f>J301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158</v>
      </c>
      <c r="E106" s="189"/>
      <c r="F106" s="189"/>
      <c r="G106" s="189"/>
      <c r="H106" s="189"/>
      <c r="I106" s="189"/>
      <c r="J106" s="190">
        <f>J302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159</v>
      </c>
      <c r="E107" s="189"/>
      <c r="F107" s="189"/>
      <c r="G107" s="189"/>
      <c r="H107" s="189"/>
      <c r="I107" s="189"/>
      <c r="J107" s="190">
        <f>J323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160</v>
      </c>
      <c r="E108" s="189"/>
      <c r="F108" s="189"/>
      <c r="G108" s="189"/>
      <c r="H108" s="189"/>
      <c r="I108" s="189"/>
      <c r="J108" s="190">
        <f>J329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108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6.25" customHeight="1">
      <c r="A118" s="39"/>
      <c r="B118" s="40"/>
      <c r="C118" s="41"/>
      <c r="D118" s="41"/>
      <c r="E118" s="175" t="str">
        <f>E7</f>
        <v xml:space="preserve"> Oprava hydroizolace - Sládkova ul. č.p. 541-6, 580-4b, 579-4a a 161-2, Cheb (1)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97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05 - Dům č.p. 161-2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 xml:space="preserve"> </v>
      </c>
      <c r="G122" s="41"/>
      <c r="H122" s="41"/>
      <c r="I122" s="33" t="s">
        <v>22</v>
      </c>
      <c r="J122" s="80" t="str">
        <f>IF(J12="","",J12)</f>
        <v>22. 11. 2022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 xml:space="preserve"> </v>
      </c>
      <c r="G124" s="41"/>
      <c r="H124" s="41"/>
      <c r="I124" s="33" t="s">
        <v>29</v>
      </c>
      <c r="J124" s="37" t="str">
        <f>E21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27</v>
      </c>
      <c r="D125" s="41"/>
      <c r="E125" s="41"/>
      <c r="F125" s="28" t="str">
        <f>IF(E18="","",E18)</f>
        <v>Vyplň údaj</v>
      </c>
      <c r="G125" s="41"/>
      <c r="H125" s="41"/>
      <c r="I125" s="33" t="s">
        <v>31</v>
      </c>
      <c r="J125" s="37" t="str">
        <f>E24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109</v>
      </c>
      <c r="D127" s="195" t="s">
        <v>58</v>
      </c>
      <c r="E127" s="195" t="s">
        <v>54</v>
      </c>
      <c r="F127" s="195" t="s">
        <v>55</v>
      </c>
      <c r="G127" s="195" t="s">
        <v>110</v>
      </c>
      <c r="H127" s="195" t="s">
        <v>111</v>
      </c>
      <c r="I127" s="195" t="s">
        <v>112</v>
      </c>
      <c r="J127" s="196" t="s">
        <v>101</v>
      </c>
      <c r="K127" s="197" t="s">
        <v>113</v>
      </c>
      <c r="L127" s="198"/>
      <c r="M127" s="101" t="s">
        <v>1</v>
      </c>
      <c r="N127" s="102" t="s">
        <v>37</v>
      </c>
      <c r="O127" s="102" t="s">
        <v>114</v>
      </c>
      <c r="P127" s="102" t="s">
        <v>115</v>
      </c>
      <c r="Q127" s="102" t="s">
        <v>116</v>
      </c>
      <c r="R127" s="102" t="s">
        <v>117</v>
      </c>
      <c r="S127" s="102" t="s">
        <v>118</v>
      </c>
      <c r="T127" s="103" t="s">
        <v>119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120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P129+P301</f>
        <v>0</v>
      </c>
      <c r="Q128" s="105"/>
      <c r="R128" s="201">
        <f>R129+R301</f>
        <v>0</v>
      </c>
      <c r="S128" s="105"/>
      <c r="T128" s="202">
        <f>T129+T301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72</v>
      </c>
      <c r="AU128" s="18" t="s">
        <v>103</v>
      </c>
      <c r="BK128" s="203">
        <f>BK129+BK301</f>
        <v>0</v>
      </c>
    </row>
    <row r="129" spans="1:63" s="12" customFormat="1" ht="25.9" customHeight="1">
      <c r="A129" s="12"/>
      <c r="B129" s="204"/>
      <c r="C129" s="205"/>
      <c r="D129" s="206" t="s">
        <v>72</v>
      </c>
      <c r="E129" s="207" t="s">
        <v>161</v>
      </c>
      <c r="F129" s="207" t="s">
        <v>162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P130+P178+P199+P204+P215+P291+P299</f>
        <v>0</v>
      </c>
      <c r="Q129" s="212"/>
      <c r="R129" s="213">
        <f>R130+R178+R199+R204+R215+R291+R299</f>
        <v>0</v>
      </c>
      <c r="S129" s="212"/>
      <c r="T129" s="214">
        <f>T130+T178+T199+T204+T215+T291+T299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81</v>
      </c>
      <c r="AT129" s="216" t="s">
        <v>72</v>
      </c>
      <c r="AU129" s="216" t="s">
        <v>73</v>
      </c>
      <c r="AY129" s="215" t="s">
        <v>124</v>
      </c>
      <c r="BK129" s="217">
        <f>BK130+BK178+BK199+BK204+BK215+BK291+BK299</f>
        <v>0</v>
      </c>
    </row>
    <row r="130" spans="1:63" s="12" customFormat="1" ht="22.8" customHeight="1">
      <c r="A130" s="12"/>
      <c r="B130" s="204"/>
      <c r="C130" s="205"/>
      <c r="D130" s="206" t="s">
        <v>72</v>
      </c>
      <c r="E130" s="218" t="s">
        <v>81</v>
      </c>
      <c r="F130" s="218" t="s">
        <v>163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SUM(P131:P177)</f>
        <v>0</v>
      </c>
      <c r="Q130" s="212"/>
      <c r="R130" s="213">
        <f>SUM(R131:R177)</f>
        <v>0</v>
      </c>
      <c r="S130" s="212"/>
      <c r="T130" s="214">
        <f>SUM(T131:T177)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81</v>
      </c>
      <c r="AT130" s="216" t="s">
        <v>72</v>
      </c>
      <c r="AU130" s="216" t="s">
        <v>81</v>
      </c>
      <c r="AY130" s="215" t="s">
        <v>124</v>
      </c>
      <c r="BK130" s="217">
        <f>SUM(BK131:BK177)</f>
        <v>0</v>
      </c>
    </row>
    <row r="131" spans="1:65" s="2" customFormat="1" ht="66.75" customHeight="1">
      <c r="A131" s="39"/>
      <c r="B131" s="40"/>
      <c r="C131" s="220" t="s">
        <v>81</v>
      </c>
      <c r="D131" s="220" t="s">
        <v>127</v>
      </c>
      <c r="E131" s="221" t="s">
        <v>649</v>
      </c>
      <c r="F131" s="222" t="s">
        <v>650</v>
      </c>
      <c r="G131" s="223" t="s">
        <v>166</v>
      </c>
      <c r="H131" s="224">
        <v>51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131</v>
      </c>
      <c r="AT131" s="232" t="s">
        <v>127</v>
      </c>
      <c r="AU131" s="232" t="s">
        <v>83</v>
      </c>
      <c r="AY131" s="18" t="s">
        <v>124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81</v>
      </c>
      <c r="BK131" s="233">
        <f>ROUND(I131*H131,2)</f>
        <v>0</v>
      </c>
      <c r="BL131" s="18" t="s">
        <v>131</v>
      </c>
      <c r="BM131" s="232" t="s">
        <v>83</v>
      </c>
    </row>
    <row r="132" spans="1:51" s="13" customFormat="1" ht="12">
      <c r="A132" s="13"/>
      <c r="B132" s="239"/>
      <c r="C132" s="240"/>
      <c r="D132" s="241" t="s">
        <v>167</v>
      </c>
      <c r="E132" s="242" t="s">
        <v>1</v>
      </c>
      <c r="F132" s="243" t="s">
        <v>651</v>
      </c>
      <c r="G132" s="240"/>
      <c r="H132" s="242" t="s">
        <v>1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167</v>
      </c>
      <c r="AU132" s="249" t="s">
        <v>83</v>
      </c>
      <c r="AV132" s="13" t="s">
        <v>81</v>
      </c>
      <c r="AW132" s="13" t="s">
        <v>30</v>
      </c>
      <c r="AX132" s="13" t="s">
        <v>73</v>
      </c>
      <c r="AY132" s="249" t="s">
        <v>124</v>
      </c>
    </row>
    <row r="133" spans="1:51" s="14" customFormat="1" ht="12">
      <c r="A133" s="14"/>
      <c r="B133" s="250"/>
      <c r="C133" s="251"/>
      <c r="D133" s="241" t="s">
        <v>167</v>
      </c>
      <c r="E133" s="252" t="s">
        <v>1</v>
      </c>
      <c r="F133" s="253" t="s">
        <v>652</v>
      </c>
      <c r="G133" s="251"/>
      <c r="H133" s="254">
        <v>51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167</v>
      </c>
      <c r="AU133" s="260" t="s">
        <v>83</v>
      </c>
      <c r="AV133" s="14" t="s">
        <v>83</v>
      </c>
      <c r="AW133" s="14" t="s">
        <v>30</v>
      </c>
      <c r="AX133" s="14" t="s">
        <v>73</v>
      </c>
      <c r="AY133" s="260" t="s">
        <v>124</v>
      </c>
    </row>
    <row r="134" spans="1:51" s="15" customFormat="1" ht="12">
      <c r="A134" s="15"/>
      <c r="B134" s="261"/>
      <c r="C134" s="262"/>
      <c r="D134" s="241" t="s">
        <v>167</v>
      </c>
      <c r="E134" s="263" t="s">
        <v>1</v>
      </c>
      <c r="F134" s="264" t="s">
        <v>172</v>
      </c>
      <c r="G134" s="262"/>
      <c r="H134" s="265">
        <v>51</v>
      </c>
      <c r="I134" s="266"/>
      <c r="J134" s="262"/>
      <c r="K134" s="262"/>
      <c r="L134" s="267"/>
      <c r="M134" s="268"/>
      <c r="N134" s="269"/>
      <c r="O134" s="269"/>
      <c r="P134" s="269"/>
      <c r="Q134" s="269"/>
      <c r="R134" s="269"/>
      <c r="S134" s="269"/>
      <c r="T134" s="270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1" t="s">
        <v>167</v>
      </c>
      <c r="AU134" s="271" t="s">
        <v>83</v>
      </c>
      <c r="AV134" s="15" t="s">
        <v>131</v>
      </c>
      <c r="AW134" s="15" t="s">
        <v>30</v>
      </c>
      <c r="AX134" s="15" t="s">
        <v>81</v>
      </c>
      <c r="AY134" s="271" t="s">
        <v>124</v>
      </c>
    </row>
    <row r="135" spans="1:65" s="2" customFormat="1" ht="76.35" customHeight="1">
      <c r="A135" s="39"/>
      <c r="B135" s="40"/>
      <c r="C135" s="220" t="s">
        <v>83</v>
      </c>
      <c r="D135" s="220" t="s">
        <v>127</v>
      </c>
      <c r="E135" s="221" t="s">
        <v>164</v>
      </c>
      <c r="F135" s="222" t="s">
        <v>165</v>
      </c>
      <c r="G135" s="223" t="s">
        <v>166</v>
      </c>
      <c r="H135" s="224">
        <v>16.6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131</v>
      </c>
      <c r="AT135" s="232" t="s">
        <v>127</v>
      </c>
      <c r="AU135" s="232" t="s">
        <v>83</v>
      </c>
      <c r="AY135" s="18" t="s">
        <v>124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81</v>
      </c>
      <c r="BK135" s="233">
        <f>ROUND(I135*H135,2)</f>
        <v>0</v>
      </c>
      <c r="BL135" s="18" t="s">
        <v>131</v>
      </c>
      <c r="BM135" s="232" t="s">
        <v>131</v>
      </c>
    </row>
    <row r="136" spans="1:51" s="13" customFormat="1" ht="12">
      <c r="A136" s="13"/>
      <c r="B136" s="239"/>
      <c r="C136" s="240"/>
      <c r="D136" s="241" t="s">
        <v>167</v>
      </c>
      <c r="E136" s="242" t="s">
        <v>1</v>
      </c>
      <c r="F136" s="243" t="s">
        <v>170</v>
      </c>
      <c r="G136" s="240"/>
      <c r="H136" s="242" t="s">
        <v>1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167</v>
      </c>
      <c r="AU136" s="249" t="s">
        <v>83</v>
      </c>
      <c r="AV136" s="13" t="s">
        <v>81</v>
      </c>
      <c r="AW136" s="13" t="s">
        <v>30</v>
      </c>
      <c r="AX136" s="13" t="s">
        <v>73</v>
      </c>
      <c r="AY136" s="249" t="s">
        <v>124</v>
      </c>
    </row>
    <row r="137" spans="1:51" s="14" customFormat="1" ht="12">
      <c r="A137" s="14"/>
      <c r="B137" s="250"/>
      <c r="C137" s="251"/>
      <c r="D137" s="241" t="s">
        <v>167</v>
      </c>
      <c r="E137" s="252" t="s">
        <v>1</v>
      </c>
      <c r="F137" s="253" t="s">
        <v>653</v>
      </c>
      <c r="G137" s="251"/>
      <c r="H137" s="254">
        <v>16.6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167</v>
      </c>
      <c r="AU137" s="260" t="s">
        <v>83</v>
      </c>
      <c r="AV137" s="14" t="s">
        <v>83</v>
      </c>
      <c r="AW137" s="14" t="s">
        <v>30</v>
      </c>
      <c r="AX137" s="14" t="s">
        <v>73</v>
      </c>
      <c r="AY137" s="260" t="s">
        <v>124</v>
      </c>
    </row>
    <row r="138" spans="1:51" s="15" customFormat="1" ht="12">
      <c r="A138" s="15"/>
      <c r="B138" s="261"/>
      <c r="C138" s="262"/>
      <c r="D138" s="241" t="s">
        <v>167</v>
      </c>
      <c r="E138" s="263" t="s">
        <v>1</v>
      </c>
      <c r="F138" s="264" t="s">
        <v>172</v>
      </c>
      <c r="G138" s="262"/>
      <c r="H138" s="265">
        <v>16.6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1" t="s">
        <v>167</v>
      </c>
      <c r="AU138" s="271" t="s">
        <v>83</v>
      </c>
      <c r="AV138" s="15" t="s">
        <v>131</v>
      </c>
      <c r="AW138" s="15" t="s">
        <v>30</v>
      </c>
      <c r="AX138" s="15" t="s">
        <v>81</v>
      </c>
      <c r="AY138" s="271" t="s">
        <v>124</v>
      </c>
    </row>
    <row r="139" spans="1:65" s="2" customFormat="1" ht="49.05" customHeight="1">
      <c r="A139" s="39"/>
      <c r="B139" s="40"/>
      <c r="C139" s="220" t="s">
        <v>137</v>
      </c>
      <c r="D139" s="220" t="s">
        <v>127</v>
      </c>
      <c r="E139" s="221" t="s">
        <v>173</v>
      </c>
      <c r="F139" s="222" t="s">
        <v>174</v>
      </c>
      <c r="G139" s="223" t="s">
        <v>175</v>
      </c>
      <c r="H139" s="224">
        <v>296.707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131</v>
      </c>
      <c r="AT139" s="232" t="s">
        <v>127</v>
      </c>
      <c r="AU139" s="232" t="s">
        <v>83</v>
      </c>
      <c r="AY139" s="18" t="s">
        <v>124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81</v>
      </c>
      <c r="BK139" s="233">
        <f>ROUND(I139*H139,2)</f>
        <v>0</v>
      </c>
      <c r="BL139" s="18" t="s">
        <v>131</v>
      </c>
      <c r="BM139" s="232" t="s">
        <v>139</v>
      </c>
    </row>
    <row r="140" spans="1:51" s="14" customFormat="1" ht="12">
      <c r="A140" s="14"/>
      <c r="B140" s="250"/>
      <c r="C140" s="251"/>
      <c r="D140" s="241" t="s">
        <v>167</v>
      </c>
      <c r="E140" s="252" t="s">
        <v>1</v>
      </c>
      <c r="F140" s="253" t="s">
        <v>654</v>
      </c>
      <c r="G140" s="251"/>
      <c r="H140" s="254">
        <v>296.707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167</v>
      </c>
      <c r="AU140" s="260" t="s">
        <v>83</v>
      </c>
      <c r="AV140" s="14" t="s">
        <v>83</v>
      </c>
      <c r="AW140" s="14" t="s">
        <v>30</v>
      </c>
      <c r="AX140" s="14" t="s">
        <v>73</v>
      </c>
      <c r="AY140" s="260" t="s">
        <v>124</v>
      </c>
    </row>
    <row r="141" spans="1:51" s="15" customFormat="1" ht="12">
      <c r="A141" s="15"/>
      <c r="B141" s="261"/>
      <c r="C141" s="262"/>
      <c r="D141" s="241" t="s">
        <v>167</v>
      </c>
      <c r="E141" s="263" t="s">
        <v>1</v>
      </c>
      <c r="F141" s="264" t="s">
        <v>172</v>
      </c>
      <c r="G141" s="262"/>
      <c r="H141" s="265">
        <v>296.707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1" t="s">
        <v>167</v>
      </c>
      <c r="AU141" s="271" t="s">
        <v>83</v>
      </c>
      <c r="AV141" s="15" t="s">
        <v>131</v>
      </c>
      <c r="AW141" s="15" t="s">
        <v>30</v>
      </c>
      <c r="AX141" s="15" t="s">
        <v>81</v>
      </c>
      <c r="AY141" s="271" t="s">
        <v>124</v>
      </c>
    </row>
    <row r="142" spans="1:65" s="2" customFormat="1" ht="37.8" customHeight="1">
      <c r="A142" s="39"/>
      <c r="B142" s="40"/>
      <c r="C142" s="220" t="s">
        <v>131</v>
      </c>
      <c r="D142" s="220" t="s">
        <v>127</v>
      </c>
      <c r="E142" s="221" t="s">
        <v>178</v>
      </c>
      <c r="F142" s="222" t="s">
        <v>179</v>
      </c>
      <c r="G142" s="223" t="s">
        <v>175</v>
      </c>
      <c r="H142" s="224">
        <v>29.671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131</v>
      </c>
      <c r="AT142" s="232" t="s">
        <v>127</v>
      </c>
      <c r="AU142" s="232" t="s">
        <v>83</v>
      </c>
      <c r="AY142" s="18" t="s">
        <v>124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81</v>
      </c>
      <c r="BK142" s="233">
        <f>ROUND(I142*H142,2)</f>
        <v>0</v>
      </c>
      <c r="BL142" s="18" t="s">
        <v>131</v>
      </c>
      <c r="BM142" s="232" t="s">
        <v>144</v>
      </c>
    </row>
    <row r="143" spans="1:51" s="13" customFormat="1" ht="12">
      <c r="A143" s="13"/>
      <c r="B143" s="239"/>
      <c r="C143" s="240"/>
      <c r="D143" s="241" t="s">
        <v>167</v>
      </c>
      <c r="E143" s="242" t="s">
        <v>1</v>
      </c>
      <c r="F143" s="243" t="s">
        <v>180</v>
      </c>
      <c r="G143" s="240"/>
      <c r="H143" s="242" t="s">
        <v>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167</v>
      </c>
      <c r="AU143" s="249" t="s">
        <v>83</v>
      </c>
      <c r="AV143" s="13" t="s">
        <v>81</v>
      </c>
      <c r="AW143" s="13" t="s">
        <v>30</v>
      </c>
      <c r="AX143" s="13" t="s">
        <v>73</v>
      </c>
      <c r="AY143" s="249" t="s">
        <v>124</v>
      </c>
    </row>
    <row r="144" spans="1:51" s="14" customFormat="1" ht="12">
      <c r="A144" s="14"/>
      <c r="B144" s="250"/>
      <c r="C144" s="251"/>
      <c r="D144" s="241" t="s">
        <v>167</v>
      </c>
      <c r="E144" s="252" t="s">
        <v>1</v>
      </c>
      <c r="F144" s="253" t="s">
        <v>655</v>
      </c>
      <c r="G144" s="251"/>
      <c r="H144" s="254">
        <v>29.671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167</v>
      </c>
      <c r="AU144" s="260" t="s">
        <v>83</v>
      </c>
      <c r="AV144" s="14" t="s">
        <v>83</v>
      </c>
      <c r="AW144" s="14" t="s">
        <v>30</v>
      </c>
      <c r="AX144" s="14" t="s">
        <v>73</v>
      </c>
      <c r="AY144" s="260" t="s">
        <v>124</v>
      </c>
    </row>
    <row r="145" spans="1:51" s="15" customFormat="1" ht="12">
      <c r="A145" s="15"/>
      <c r="B145" s="261"/>
      <c r="C145" s="262"/>
      <c r="D145" s="241" t="s">
        <v>167</v>
      </c>
      <c r="E145" s="263" t="s">
        <v>1</v>
      </c>
      <c r="F145" s="264" t="s">
        <v>172</v>
      </c>
      <c r="G145" s="262"/>
      <c r="H145" s="265">
        <v>29.671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1" t="s">
        <v>167</v>
      </c>
      <c r="AU145" s="271" t="s">
        <v>83</v>
      </c>
      <c r="AV145" s="15" t="s">
        <v>131</v>
      </c>
      <c r="AW145" s="15" t="s">
        <v>30</v>
      </c>
      <c r="AX145" s="15" t="s">
        <v>81</v>
      </c>
      <c r="AY145" s="271" t="s">
        <v>124</v>
      </c>
    </row>
    <row r="146" spans="1:65" s="2" customFormat="1" ht="37.8" customHeight="1">
      <c r="A146" s="39"/>
      <c r="B146" s="40"/>
      <c r="C146" s="220" t="s">
        <v>123</v>
      </c>
      <c r="D146" s="220" t="s">
        <v>127</v>
      </c>
      <c r="E146" s="221" t="s">
        <v>182</v>
      </c>
      <c r="F146" s="222" t="s">
        <v>183</v>
      </c>
      <c r="G146" s="223" t="s">
        <v>166</v>
      </c>
      <c r="H146" s="224">
        <v>103.2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131</v>
      </c>
      <c r="AT146" s="232" t="s">
        <v>127</v>
      </c>
      <c r="AU146" s="232" t="s">
        <v>83</v>
      </c>
      <c r="AY146" s="18" t="s">
        <v>124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81</v>
      </c>
      <c r="BK146" s="233">
        <f>ROUND(I146*H146,2)</f>
        <v>0</v>
      </c>
      <c r="BL146" s="18" t="s">
        <v>131</v>
      </c>
      <c r="BM146" s="232" t="s">
        <v>147</v>
      </c>
    </row>
    <row r="147" spans="1:51" s="14" customFormat="1" ht="12">
      <c r="A147" s="14"/>
      <c r="B147" s="250"/>
      <c r="C147" s="251"/>
      <c r="D147" s="241" t="s">
        <v>167</v>
      </c>
      <c r="E147" s="252" t="s">
        <v>1</v>
      </c>
      <c r="F147" s="253" t="s">
        <v>656</v>
      </c>
      <c r="G147" s="251"/>
      <c r="H147" s="254">
        <v>103.2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167</v>
      </c>
      <c r="AU147" s="260" t="s">
        <v>83</v>
      </c>
      <c r="AV147" s="14" t="s">
        <v>83</v>
      </c>
      <c r="AW147" s="14" t="s">
        <v>30</v>
      </c>
      <c r="AX147" s="14" t="s">
        <v>73</v>
      </c>
      <c r="AY147" s="260" t="s">
        <v>124</v>
      </c>
    </row>
    <row r="148" spans="1:51" s="15" customFormat="1" ht="12">
      <c r="A148" s="15"/>
      <c r="B148" s="261"/>
      <c r="C148" s="262"/>
      <c r="D148" s="241" t="s">
        <v>167</v>
      </c>
      <c r="E148" s="263" t="s">
        <v>1</v>
      </c>
      <c r="F148" s="264" t="s">
        <v>172</v>
      </c>
      <c r="G148" s="262"/>
      <c r="H148" s="265">
        <v>103.2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1" t="s">
        <v>167</v>
      </c>
      <c r="AU148" s="271" t="s">
        <v>83</v>
      </c>
      <c r="AV148" s="15" t="s">
        <v>131</v>
      </c>
      <c r="AW148" s="15" t="s">
        <v>30</v>
      </c>
      <c r="AX148" s="15" t="s">
        <v>81</v>
      </c>
      <c r="AY148" s="271" t="s">
        <v>124</v>
      </c>
    </row>
    <row r="149" spans="1:65" s="2" customFormat="1" ht="44.25" customHeight="1">
      <c r="A149" s="39"/>
      <c r="B149" s="40"/>
      <c r="C149" s="220" t="s">
        <v>139</v>
      </c>
      <c r="D149" s="220" t="s">
        <v>127</v>
      </c>
      <c r="E149" s="221" t="s">
        <v>186</v>
      </c>
      <c r="F149" s="222" t="s">
        <v>187</v>
      </c>
      <c r="G149" s="223" t="s">
        <v>166</v>
      </c>
      <c r="H149" s="224">
        <v>103.2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131</v>
      </c>
      <c r="AT149" s="232" t="s">
        <v>127</v>
      </c>
      <c r="AU149" s="232" t="s">
        <v>83</v>
      </c>
      <c r="AY149" s="18" t="s">
        <v>124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81</v>
      </c>
      <c r="BK149" s="233">
        <f>ROUND(I149*H149,2)</f>
        <v>0</v>
      </c>
      <c r="BL149" s="18" t="s">
        <v>131</v>
      </c>
      <c r="BM149" s="232" t="s">
        <v>190</v>
      </c>
    </row>
    <row r="150" spans="1:51" s="14" customFormat="1" ht="12">
      <c r="A150" s="14"/>
      <c r="B150" s="250"/>
      <c r="C150" s="251"/>
      <c r="D150" s="241" t="s">
        <v>167</v>
      </c>
      <c r="E150" s="252" t="s">
        <v>1</v>
      </c>
      <c r="F150" s="253" t="s">
        <v>656</v>
      </c>
      <c r="G150" s="251"/>
      <c r="H150" s="254">
        <v>103.2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0" t="s">
        <v>167</v>
      </c>
      <c r="AU150" s="260" t="s">
        <v>83</v>
      </c>
      <c r="AV150" s="14" t="s">
        <v>83</v>
      </c>
      <c r="AW150" s="14" t="s">
        <v>30</v>
      </c>
      <c r="AX150" s="14" t="s">
        <v>73</v>
      </c>
      <c r="AY150" s="260" t="s">
        <v>124</v>
      </c>
    </row>
    <row r="151" spans="1:51" s="15" customFormat="1" ht="12">
      <c r="A151" s="15"/>
      <c r="B151" s="261"/>
      <c r="C151" s="262"/>
      <c r="D151" s="241" t="s">
        <v>167</v>
      </c>
      <c r="E151" s="263" t="s">
        <v>1</v>
      </c>
      <c r="F151" s="264" t="s">
        <v>172</v>
      </c>
      <c r="G151" s="262"/>
      <c r="H151" s="265">
        <v>103.2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1" t="s">
        <v>167</v>
      </c>
      <c r="AU151" s="271" t="s">
        <v>83</v>
      </c>
      <c r="AV151" s="15" t="s">
        <v>131</v>
      </c>
      <c r="AW151" s="15" t="s">
        <v>30</v>
      </c>
      <c r="AX151" s="15" t="s">
        <v>81</v>
      </c>
      <c r="AY151" s="271" t="s">
        <v>124</v>
      </c>
    </row>
    <row r="152" spans="1:65" s="2" customFormat="1" ht="62.7" customHeight="1">
      <c r="A152" s="39"/>
      <c r="B152" s="40"/>
      <c r="C152" s="220" t="s">
        <v>193</v>
      </c>
      <c r="D152" s="220" t="s">
        <v>127</v>
      </c>
      <c r="E152" s="221" t="s">
        <v>188</v>
      </c>
      <c r="F152" s="222" t="s">
        <v>189</v>
      </c>
      <c r="G152" s="223" t="s">
        <v>175</v>
      </c>
      <c r="H152" s="224">
        <v>88.088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131</v>
      </c>
      <c r="AT152" s="232" t="s">
        <v>127</v>
      </c>
      <c r="AU152" s="232" t="s">
        <v>83</v>
      </c>
      <c r="AY152" s="18" t="s">
        <v>124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81</v>
      </c>
      <c r="BK152" s="233">
        <f>ROUND(I152*H152,2)</f>
        <v>0</v>
      </c>
      <c r="BL152" s="18" t="s">
        <v>131</v>
      </c>
      <c r="BM152" s="232" t="s">
        <v>196</v>
      </c>
    </row>
    <row r="153" spans="1:51" s="14" customFormat="1" ht="12">
      <c r="A153" s="14"/>
      <c r="B153" s="250"/>
      <c r="C153" s="251"/>
      <c r="D153" s="241" t="s">
        <v>167</v>
      </c>
      <c r="E153" s="252" t="s">
        <v>1</v>
      </c>
      <c r="F153" s="253" t="s">
        <v>555</v>
      </c>
      <c r="G153" s="251"/>
      <c r="H153" s="254">
        <v>296.707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167</v>
      </c>
      <c r="AU153" s="260" t="s">
        <v>83</v>
      </c>
      <c r="AV153" s="14" t="s">
        <v>83</v>
      </c>
      <c r="AW153" s="14" t="s">
        <v>30</v>
      </c>
      <c r="AX153" s="14" t="s">
        <v>73</v>
      </c>
      <c r="AY153" s="260" t="s">
        <v>124</v>
      </c>
    </row>
    <row r="154" spans="1:51" s="14" customFormat="1" ht="12">
      <c r="A154" s="14"/>
      <c r="B154" s="250"/>
      <c r="C154" s="251"/>
      <c r="D154" s="241" t="s">
        <v>167</v>
      </c>
      <c r="E154" s="252" t="s">
        <v>1</v>
      </c>
      <c r="F154" s="253" t="s">
        <v>657</v>
      </c>
      <c r="G154" s="251"/>
      <c r="H154" s="254">
        <v>-208.619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167</v>
      </c>
      <c r="AU154" s="260" t="s">
        <v>83</v>
      </c>
      <c r="AV154" s="14" t="s">
        <v>83</v>
      </c>
      <c r="AW154" s="14" t="s">
        <v>30</v>
      </c>
      <c r="AX154" s="14" t="s">
        <v>73</v>
      </c>
      <c r="AY154" s="260" t="s">
        <v>124</v>
      </c>
    </row>
    <row r="155" spans="1:51" s="15" customFormat="1" ht="12">
      <c r="A155" s="15"/>
      <c r="B155" s="261"/>
      <c r="C155" s="262"/>
      <c r="D155" s="241" t="s">
        <v>167</v>
      </c>
      <c r="E155" s="263" t="s">
        <v>1</v>
      </c>
      <c r="F155" s="264" t="s">
        <v>172</v>
      </c>
      <c r="G155" s="262"/>
      <c r="H155" s="265">
        <v>88.088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1" t="s">
        <v>167</v>
      </c>
      <c r="AU155" s="271" t="s">
        <v>83</v>
      </c>
      <c r="AV155" s="15" t="s">
        <v>131</v>
      </c>
      <c r="AW155" s="15" t="s">
        <v>30</v>
      </c>
      <c r="AX155" s="15" t="s">
        <v>81</v>
      </c>
      <c r="AY155" s="271" t="s">
        <v>124</v>
      </c>
    </row>
    <row r="156" spans="1:65" s="2" customFormat="1" ht="44.25" customHeight="1">
      <c r="A156" s="39"/>
      <c r="B156" s="40"/>
      <c r="C156" s="220" t="s">
        <v>144</v>
      </c>
      <c r="D156" s="220" t="s">
        <v>127</v>
      </c>
      <c r="E156" s="221" t="s">
        <v>194</v>
      </c>
      <c r="F156" s="222" t="s">
        <v>195</v>
      </c>
      <c r="G156" s="223" t="s">
        <v>175</v>
      </c>
      <c r="H156" s="224">
        <v>208.619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131</v>
      </c>
      <c r="AT156" s="232" t="s">
        <v>127</v>
      </c>
      <c r="AU156" s="232" t="s">
        <v>83</v>
      </c>
      <c r="AY156" s="18" t="s">
        <v>124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81</v>
      </c>
      <c r="BK156" s="233">
        <f>ROUND(I156*H156,2)</f>
        <v>0</v>
      </c>
      <c r="BL156" s="18" t="s">
        <v>131</v>
      </c>
      <c r="BM156" s="232" t="s">
        <v>200</v>
      </c>
    </row>
    <row r="157" spans="1:51" s="14" customFormat="1" ht="12">
      <c r="A157" s="14"/>
      <c r="B157" s="250"/>
      <c r="C157" s="251"/>
      <c r="D157" s="241" t="s">
        <v>167</v>
      </c>
      <c r="E157" s="252" t="s">
        <v>1</v>
      </c>
      <c r="F157" s="253" t="s">
        <v>555</v>
      </c>
      <c r="G157" s="251"/>
      <c r="H157" s="254">
        <v>296.707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167</v>
      </c>
      <c r="AU157" s="260" t="s">
        <v>83</v>
      </c>
      <c r="AV157" s="14" t="s">
        <v>83</v>
      </c>
      <c r="AW157" s="14" t="s">
        <v>30</v>
      </c>
      <c r="AX157" s="14" t="s">
        <v>73</v>
      </c>
      <c r="AY157" s="260" t="s">
        <v>124</v>
      </c>
    </row>
    <row r="158" spans="1:51" s="14" customFormat="1" ht="12">
      <c r="A158" s="14"/>
      <c r="B158" s="250"/>
      <c r="C158" s="251"/>
      <c r="D158" s="241" t="s">
        <v>167</v>
      </c>
      <c r="E158" s="252" t="s">
        <v>1</v>
      </c>
      <c r="F158" s="253" t="s">
        <v>556</v>
      </c>
      <c r="G158" s="251"/>
      <c r="H158" s="254">
        <v>-88.088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167</v>
      </c>
      <c r="AU158" s="260" t="s">
        <v>83</v>
      </c>
      <c r="AV158" s="14" t="s">
        <v>83</v>
      </c>
      <c r="AW158" s="14" t="s">
        <v>30</v>
      </c>
      <c r="AX158" s="14" t="s">
        <v>73</v>
      </c>
      <c r="AY158" s="260" t="s">
        <v>124</v>
      </c>
    </row>
    <row r="159" spans="1:51" s="15" customFormat="1" ht="12">
      <c r="A159" s="15"/>
      <c r="B159" s="261"/>
      <c r="C159" s="262"/>
      <c r="D159" s="241" t="s">
        <v>167</v>
      </c>
      <c r="E159" s="263" t="s">
        <v>1</v>
      </c>
      <c r="F159" s="264" t="s">
        <v>172</v>
      </c>
      <c r="G159" s="262"/>
      <c r="H159" s="265">
        <v>208.619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1" t="s">
        <v>167</v>
      </c>
      <c r="AU159" s="271" t="s">
        <v>83</v>
      </c>
      <c r="AV159" s="15" t="s">
        <v>131</v>
      </c>
      <c r="AW159" s="15" t="s">
        <v>30</v>
      </c>
      <c r="AX159" s="15" t="s">
        <v>81</v>
      </c>
      <c r="AY159" s="271" t="s">
        <v>124</v>
      </c>
    </row>
    <row r="160" spans="1:65" s="2" customFormat="1" ht="44.25" customHeight="1">
      <c r="A160" s="39"/>
      <c r="B160" s="40"/>
      <c r="C160" s="220" t="s">
        <v>202</v>
      </c>
      <c r="D160" s="220" t="s">
        <v>127</v>
      </c>
      <c r="E160" s="221" t="s">
        <v>197</v>
      </c>
      <c r="F160" s="222" t="s">
        <v>198</v>
      </c>
      <c r="G160" s="223" t="s">
        <v>199</v>
      </c>
      <c r="H160" s="224">
        <v>158.558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131</v>
      </c>
      <c r="AT160" s="232" t="s">
        <v>127</v>
      </c>
      <c r="AU160" s="232" t="s">
        <v>83</v>
      </c>
      <c r="AY160" s="18" t="s">
        <v>124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81</v>
      </c>
      <c r="BK160" s="233">
        <f>ROUND(I160*H160,2)</f>
        <v>0</v>
      </c>
      <c r="BL160" s="18" t="s">
        <v>131</v>
      </c>
      <c r="BM160" s="232" t="s">
        <v>205</v>
      </c>
    </row>
    <row r="161" spans="1:51" s="14" customFormat="1" ht="12">
      <c r="A161" s="14"/>
      <c r="B161" s="250"/>
      <c r="C161" s="251"/>
      <c r="D161" s="241" t="s">
        <v>167</v>
      </c>
      <c r="E161" s="252" t="s">
        <v>1</v>
      </c>
      <c r="F161" s="253" t="s">
        <v>555</v>
      </c>
      <c r="G161" s="251"/>
      <c r="H161" s="254">
        <v>296.707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167</v>
      </c>
      <c r="AU161" s="260" t="s">
        <v>83</v>
      </c>
      <c r="AV161" s="14" t="s">
        <v>83</v>
      </c>
      <c r="AW161" s="14" t="s">
        <v>30</v>
      </c>
      <c r="AX161" s="14" t="s">
        <v>73</v>
      </c>
      <c r="AY161" s="260" t="s">
        <v>124</v>
      </c>
    </row>
    <row r="162" spans="1:51" s="14" customFormat="1" ht="12">
      <c r="A162" s="14"/>
      <c r="B162" s="250"/>
      <c r="C162" s="251"/>
      <c r="D162" s="241" t="s">
        <v>167</v>
      </c>
      <c r="E162" s="252" t="s">
        <v>1</v>
      </c>
      <c r="F162" s="253" t="s">
        <v>657</v>
      </c>
      <c r="G162" s="251"/>
      <c r="H162" s="254">
        <v>-208.619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167</v>
      </c>
      <c r="AU162" s="260" t="s">
        <v>83</v>
      </c>
      <c r="AV162" s="14" t="s">
        <v>83</v>
      </c>
      <c r="AW162" s="14" t="s">
        <v>30</v>
      </c>
      <c r="AX162" s="14" t="s">
        <v>73</v>
      </c>
      <c r="AY162" s="260" t="s">
        <v>124</v>
      </c>
    </row>
    <row r="163" spans="1:51" s="15" customFormat="1" ht="12">
      <c r="A163" s="15"/>
      <c r="B163" s="261"/>
      <c r="C163" s="262"/>
      <c r="D163" s="241" t="s">
        <v>167</v>
      </c>
      <c r="E163" s="263" t="s">
        <v>1</v>
      </c>
      <c r="F163" s="264" t="s">
        <v>172</v>
      </c>
      <c r="G163" s="262"/>
      <c r="H163" s="265">
        <v>88.088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1" t="s">
        <v>167</v>
      </c>
      <c r="AU163" s="271" t="s">
        <v>83</v>
      </c>
      <c r="AV163" s="15" t="s">
        <v>131</v>
      </c>
      <c r="AW163" s="15" t="s">
        <v>30</v>
      </c>
      <c r="AX163" s="15" t="s">
        <v>73</v>
      </c>
      <c r="AY163" s="271" t="s">
        <v>124</v>
      </c>
    </row>
    <row r="164" spans="1:51" s="14" customFormat="1" ht="12">
      <c r="A164" s="14"/>
      <c r="B164" s="250"/>
      <c r="C164" s="251"/>
      <c r="D164" s="241" t="s">
        <v>167</v>
      </c>
      <c r="E164" s="252" t="s">
        <v>1</v>
      </c>
      <c r="F164" s="253" t="s">
        <v>658</v>
      </c>
      <c r="G164" s="251"/>
      <c r="H164" s="254">
        <v>158.558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167</v>
      </c>
      <c r="AU164" s="260" t="s">
        <v>83</v>
      </c>
      <c r="AV164" s="14" t="s">
        <v>83</v>
      </c>
      <c r="AW164" s="14" t="s">
        <v>30</v>
      </c>
      <c r="AX164" s="14" t="s">
        <v>73</v>
      </c>
      <c r="AY164" s="260" t="s">
        <v>124</v>
      </c>
    </row>
    <row r="165" spans="1:51" s="15" customFormat="1" ht="12">
      <c r="A165" s="15"/>
      <c r="B165" s="261"/>
      <c r="C165" s="262"/>
      <c r="D165" s="241" t="s">
        <v>167</v>
      </c>
      <c r="E165" s="263" t="s">
        <v>1</v>
      </c>
      <c r="F165" s="264" t="s">
        <v>172</v>
      </c>
      <c r="G165" s="262"/>
      <c r="H165" s="265">
        <v>158.558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1" t="s">
        <v>167</v>
      </c>
      <c r="AU165" s="271" t="s">
        <v>83</v>
      </c>
      <c r="AV165" s="15" t="s">
        <v>131</v>
      </c>
      <c r="AW165" s="15" t="s">
        <v>30</v>
      </c>
      <c r="AX165" s="15" t="s">
        <v>81</v>
      </c>
      <c r="AY165" s="271" t="s">
        <v>124</v>
      </c>
    </row>
    <row r="166" spans="1:65" s="2" customFormat="1" ht="44.25" customHeight="1">
      <c r="A166" s="39"/>
      <c r="B166" s="40"/>
      <c r="C166" s="220" t="s">
        <v>147</v>
      </c>
      <c r="D166" s="220" t="s">
        <v>127</v>
      </c>
      <c r="E166" s="221" t="s">
        <v>203</v>
      </c>
      <c r="F166" s="222" t="s">
        <v>204</v>
      </c>
      <c r="G166" s="223" t="s">
        <v>175</v>
      </c>
      <c r="H166" s="224">
        <v>208.619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131</v>
      </c>
      <c r="AT166" s="232" t="s">
        <v>127</v>
      </c>
      <c r="AU166" s="232" t="s">
        <v>83</v>
      </c>
      <c r="AY166" s="18" t="s">
        <v>124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81</v>
      </c>
      <c r="BK166" s="233">
        <f>ROUND(I166*H166,2)</f>
        <v>0</v>
      </c>
      <c r="BL166" s="18" t="s">
        <v>131</v>
      </c>
      <c r="BM166" s="232" t="s">
        <v>209</v>
      </c>
    </row>
    <row r="167" spans="1:51" s="14" customFormat="1" ht="12">
      <c r="A167" s="14"/>
      <c r="B167" s="250"/>
      <c r="C167" s="251"/>
      <c r="D167" s="241" t="s">
        <v>167</v>
      </c>
      <c r="E167" s="252" t="s">
        <v>1</v>
      </c>
      <c r="F167" s="253" t="s">
        <v>555</v>
      </c>
      <c r="G167" s="251"/>
      <c r="H167" s="254">
        <v>296.707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167</v>
      </c>
      <c r="AU167" s="260" t="s">
        <v>83</v>
      </c>
      <c r="AV167" s="14" t="s">
        <v>83</v>
      </c>
      <c r="AW167" s="14" t="s">
        <v>30</v>
      </c>
      <c r="AX167" s="14" t="s">
        <v>73</v>
      </c>
      <c r="AY167" s="260" t="s">
        <v>124</v>
      </c>
    </row>
    <row r="168" spans="1:51" s="14" customFormat="1" ht="12">
      <c r="A168" s="14"/>
      <c r="B168" s="250"/>
      <c r="C168" s="251"/>
      <c r="D168" s="241" t="s">
        <v>167</v>
      </c>
      <c r="E168" s="252" t="s">
        <v>1</v>
      </c>
      <c r="F168" s="253" t="s">
        <v>556</v>
      </c>
      <c r="G168" s="251"/>
      <c r="H168" s="254">
        <v>-88.088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167</v>
      </c>
      <c r="AU168" s="260" t="s">
        <v>83</v>
      </c>
      <c r="AV168" s="14" t="s">
        <v>83</v>
      </c>
      <c r="AW168" s="14" t="s">
        <v>30</v>
      </c>
      <c r="AX168" s="14" t="s">
        <v>73</v>
      </c>
      <c r="AY168" s="260" t="s">
        <v>124</v>
      </c>
    </row>
    <row r="169" spans="1:51" s="15" customFormat="1" ht="12">
      <c r="A169" s="15"/>
      <c r="B169" s="261"/>
      <c r="C169" s="262"/>
      <c r="D169" s="241" t="s">
        <v>167</v>
      </c>
      <c r="E169" s="263" t="s">
        <v>1</v>
      </c>
      <c r="F169" s="264" t="s">
        <v>172</v>
      </c>
      <c r="G169" s="262"/>
      <c r="H169" s="265">
        <v>208.619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1" t="s">
        <v>167</v>
      </c>
      <c r="AU169" s="271" t="s">
        <v>83</v>
      </c>
      <c r="AV169" s="15" t="s">
        <v>131</v>
      </c>
      <c r="AW169" s="15" t="s">
        <v>30</v>
      </c>
      <c r="AX169" s="15" t="s">
        <v>81</v>
      </c>
      <c r="AY169" s="271" t="s">
        <v>124</v>
      </c>
    </row>
    <row r="170" spans="1:65" s="2" customFormat="1" ht="66.75" customHeight="1">
      <c r="A170" s="39"/>
      <c r="B170" s="40"/>
      <c r="C170" s="220" t="s">
        <v>214</v>
      </c>
      <c r="D170" s="220" t="s">
        <v>127</v>
      </c>
      <c r="E170" s="221" t="s">
        <v>207</v>
      </c>
      <c r="F170" s="222" t="s">
        <v>208</v>
      </c>
      <c r="G170" s="223" t="s">
        <v>175</v>
      </c>
      <c r="H170" s="224">
        <v>88.088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131</v>
      </c>
      <c r="AT170" s="232" t="s">
        <v>127</v>
      </c>
      <c r="AU170" s="232" t="s">
        <v>83</v>
      </c>
      <c r="AY170" s="18" t="s">
        <v>124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81</v>
      </c>
      <c r="BK170" s="233">
        <f>ROUND(I170*H170,2)</f>
        <v>0</v>
      </c>
      <c r="BL170" s="18" t="s">
        <v>131</v>
      </c>
      <c r="BM170" s="232" t="s">
        <v>218</v>
      </c>
    </row>
    <row r="171" spans="1:51" s="13" customFormat="1" ht="12">
      <c r="A171" s="13"/>
      <c r="B171" s="239"/>
      <c r="C171" s="240"/>
      <c r="D171" s="241" t="s">
        <v>167</v>
      </c>
      <c r="E171" s="242" t="s">
        <v>1</v>
      </c>
      <c r="F171" s="243" t="s">
        <v>210</v>
      </c>
      <c r="G171" s="240"/>
      <c r="H171" s="242" t="s">
        <v>1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167</v>
      </c>
      <c r="AU171" s="249" t="s">
        <v>83</v>
      </c>
      <c r="AV171" s="13" t="s">
        <v>81</v>
      </c>
      <c r="AW171" s="13" t="s">
        <v>30</v>
      </c>
      <c r="AX171" s="13" t="s">
        <v>73</v>
      </c>
      <c r="AY171" s="249" t="s">
        <v>124</v>
      </c>
    </row>
    <row r="172" spans="1:51" s="13" customFormat="1" ht="12">
      <c r="A172" s="13"/>
      <c r="B172" s="239"/>
      <c r="C172" s="240"/>
      <c r="D172" s="241" t="s">
        <v>167</v>
      </c>
      <c r="E172" s="242" t="s">
        <v>1</v>
      </c>
      <c r="F172" s="243" t="s">
        <v>211</v>
      </c>
      <c r="G172" s="240"/>
      <c r="H172" s="242" t="s">
        <v>1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167</v>
      </c>
      <c r="AU172" s="249" t="s">
        <v>83</v>
      </c>
      <c r="AV172" s="13" t="s">
        <v>81</v>
      </c>
      <c r="AW172" s="13" t="s">
        <v>30</v>
      </c>
      <c r="AX172" s="13" t="s">
        <v>73</v>
      </c>
      <c r="AY172" s="249" t="s">
        <v>124</v>
      </c>
    </row>
    <row r="173" spans="1:51" s="14" customFormat="1" ht="12">
      <c r="A173" s="14"/>
      <c r="B173" s="250"/>
      <c r="C173" s="251"/>
      <c r="D173" s="241" t="s">
        <v>167</v>
      </c>
      <c r="E173" s="252" t="s">
        <v>1</v>
      </c>
      <c r="F173" s="253" t="s">
        <v>659</v>
      </c>
      <c r="G173" s="251"/>
      <c r="H173" s="254">
        <v>88.088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167</v>
      </c>
      <c r="AU173" s="260" t="s">
        <v>83</v>
      </c>
      <c r="AV173" s="14" t="s">
        <v>83</v>
      </c>
      <c r="AW173" s="14" t="s">
        <v>30</v>
      </c>
      <c r="AX173" s="14" t="s">
        <v>73</v>
      </c>
      <c r="AY173" s="260" t="s">
        <v>124</v>
      </c>
    </row>
    <row r="174" spans="1:51" s="15" customFormat="1" ht="12">
      <c r="A174" s="15"/>
      <c r="B174" s="261"/>
      <c r="C174" s="262"/>
      <c r="D174" s="241" t="s">
        <v>167</v>
      </c>
      <c r="E174" s="263" t="s">
        <v>1</v>
      </c>
      <c r="F174" s="264" t="s">
        <v>172</v>
      </c>
      <c r="G174" s="262"/>
      <c r="H174" s="265">
        <v>88.088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1" t="s">
        <v>167</v>
      </c>
      <c r="AU174" s="271" t="s">
        <v>83</v>
      </c>
      <c r="AV174" s="15" t="s">
        <v>131</v>
      </c>
      <c r="AW174" s="15" t="s">
        <v>30</v>
      </c>
      <c r="AX174" s="15" t="s">
        <v>81</v>
      </c>
      <c r="AY174" s="271" t="s">
        <v>124</v>
      </c>
    </row>
    <row r="175" spans="1:65" s="2" customFormat="1" ht="16.5" customHeight="1">
      <c r="A175" s="39"/>
      <c r="B175" s="40"/>
      <c r="C175" s="272" t="s">
        <v>190</v>
      </c>
      <c r="D175" s="272" t="s">
        <v>215</v>
      </c>
      <c r="E175" s="273" t="s">
        <v>216</v>
      </c>
      <c r="F175" s="274" t="s">
        <v>217</v>
      </c>
      <c r="G175" s="275" t="s">
        <v>199</v>
      </c>
      <c r="H175" s="276">
        <v>176.176</v>
      </c>
      <c r="I175" s="277"/>
      <c r="J175" s="278">
        <f>ROUND(I175*H175,2)</f>
        <v>0</v>
      </c>
      <c r="K175" s="279"/>
      <c r="L175" s="280"/>
      <c r="M175" s="281" t="s">
        <v>1</v>
      </c>
      <c r="N175" s="282" t="s">
        <v>38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144</v>
      </c>
      <c r="AT175" s="232" t="s">
        <v>215</v>
      </c>
      <c r="AU175" s="232" t="s">
        <v>83</v>
      </c>
      <c r="AY175" s="18" t="s">
        <v>124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81</v>
      </c>
      <c r="BK175" s="233">
        <f>ROUND(I175*H175,2)</f>
        <v>0</v>
      </c>
      <c r="BL175" s="18" t="s">
        <v>131</v>
      </c>
      <c r="BM175" s="232" t="s">
        <v>223</v>
      </c>
    </row>
    <row r="176" spans="1:51" s="14" customFormat="1" ht="12">
      <c r="A176" s="14"/>
      <c r="B176" s="250"/>
      <c r="C176" s="251"/>
      <c r="D176" s="241" t="s">
        <v>167</v>
      </c>
      <c r="E176" s="252" t="s">
        <v>1</v>
      </c>
      <c r="F176" s="253" t="s">
        <v>660</v>
      </c>
      <c r="G176" s="251"/>
      <c r="H176" s="254">
        <v>176.176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0" t="s">
        <v>167</v>
      </c>
      <c r="AU176" s="260" t="s">
        <v>83</v>
      </c>
      <c r="AV176" s="14" t="s">
        <v>83</v>
      </c>
      <c r="AW176" s="14" t="s">
        <v>30</v>
      </c>
      <c r="AX176" s="14" t="s">
        <v>73</v>
      </c>
      <c r="AY176" s="260" t="s">
        <v>124</v>
      </c>
    </row>
    <row r="177" spans="1:51" s="15" customFormat="1" ht="12">
      <c r="A177" s="15"/>
      <c r="B177" s="261"/>
      <c r="C177" s="262"/>
      <c r="D177" s="241" t="s">
        <v>167</v>
      </c>
      <c r="E177" s="263" t="s">
        <v>1</v>
      </c>
      <c r="F177" s="264" t="s">
        <v>172</v>
      </c>
      <c r="G177" s="262"/>
      <c r="H177" s="265">
        <v>176.176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1" t="s">
        <v>167</v>
      </c>
      <c r="AU177" s="271" t="s">
        <v>83</v>
      </c>
      <c r="AV177" s="15" t="s">
        <v>131</v>
      </c>
      <c r="AW177" s="15" t="s">
        <v>30</v>
      </c>
      <c r="AX177" s="15" t="s">
        <v>81</v>
      </c>
      <c r="AY177" s="271" t="s">
        <v>124</v>
      </c>
    </row>
    <row r="178" spans="1:63" s="12" customFormat="1" ht="22.8" customHeight="1">
      <c r="A178" s="12"/>
      <c r="B178" s="204"/>
      <c r="C178" s="205"/>
      <c r="D178" s="206" t="s">
        <v>72</v>
      </c>
      <c r="E178" s="218" t="s">
        <v>123</v>
      </c>
      <c r="F178" s="218" t="s">
        <v>220</v>
      </c>
      <c r="G178" s="205"/>
      <c r="H178" s="205"/>
      <c r="I178" s="208"/>
      <c r="J178" s="219">
        <f>BK178</f>
        <v>0</v>
      </c>
      <c r="K178" s="205"/>
      <c r="L178" s="210"/>
      <c r="M178" s="211"/>
      <c r="N178" s="212"/>
      <c r="O178" s="212"/>
      <c r="P178" s="213">
        <f>SUM(P179:P198)</f>
        <v>0</v>
      </c>
      <c r="Q178" s="212"/>
      <c r="R178" s="213">
        <f>SUM(R179:R198)</f>
        <v>0</v>
      </c>
      <c r="S178" s="212"/>
      <c r="T178" s="214">
        <f>SUM(T179:T198)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5" t="s">
        <v>81</v>
      </c>
      <c r="AT178" s="216" t="s">
        <v>72</v>
      </c>
      <c r="AU178" s="216" t="s">
        <v>81</v>
      </c>
      <c r="AY178" s="215" t="s">
        <v>124</v>
      </c>
      <c r="BK178" s="217">
        <f>SUM(BK179:BK198)</f>
        <v>0</v>
      </c>
    </row>
    <row r="179" spans="1:65" s="2" customFormat="1" ht="24.15" customHeight="1">
      <c r="A179" s="39"/>
      <c r="B179" s="40"/>
      <c r="C179" s="220" t="s">
        <v>224</v>
      </c>
      <c r="D179" s="220" t="s">
        <v>127</v>
      </c>
      <c r="E179" s="221" t="s">
        <v>221</v>
      </c>
      <c r="F179" s="222" t="s">
        <v>222</v>
      </c>
      <c r="G179" s="223" t="s">
        <v>166</v>
      </c>
      <c r="H179" s="224">
        <v>147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131</v>
      </c>
      <c r="AT179" s="232" t="s">
        <v>127</v>
      </c>
      <c r="AU179" s="232" t="s">
        <v>83</v>
      </c>
      <c r="AY179" s="18" t="s">
        <v>124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81</v>
      </c>
      <c r="BK179" s="233">
        <f>ROUND(I179*H179,2)</f>
        <v>0</v>
      </c>
      <c r="BL179" s="18" t="s">
        <v>131</v>
      </c>
      <c r="BM179" s="232" t="s">
        <v>227</v>
      </c>
    </row>
    <row r="180" spans="1:51" s="13" customFormat="1" ht="12">
      <c r="A180" s="13"/>
      <c r="B180" s="239"/>
      <c r="C180" s="240"/>
      <c r="D180" s="241" t="s">
        <v>167</v>
      </c>
      <c r="E180" s="242" t="s">
        <v>1</v>
      </c>
      <c r="F180" s="243" t="s">
        <v>651</v>
      </c>
      <c r="G180" s="240"/>
      <c r="H180" s="242" t="s">
        <v>1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167</v>
      </c>
      <c r="AU180" s="249" t="s">
        <v>83</v>
      </c>
      <c r="AV180" s="13" t="s">
        <v>81</v>
      </c>
      <c r="AW180" s="13" t="s">
        <v>30</v>
      </c>
      <c r="AX180" s="13" t="s">
        <v>73</v>
      </c>
      <c r="AY180" s="249" t="s">
        <v>124</v>
      </c>
    </row>
    <row r="181" spans="1:51" s="14" customFormat="1" ht="12">
      <c r="A181" s="14"/>
      <c r="B181" s="250"/>
      <c r="C181" s="251"/>
      <c r="D181" s="241" t="s">
        <v>167</v>
      </c>
      <c r="E181" s="252" t="s">
        <v>1</v>
      </c>
      <c r="F181" s="253" t="s">
        <v>652</v>
      </c>
      <c r="G181" s="251"/>
      <c r="H181" s="254">
        <v>51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167</v>
      </c>
      <c r="AU181" s="260" t="s">
        <v>83</v>
      </c>
      <c r="AV181" s="14" t="s">
        <v>83</v>
      </c>
      <c r="AW181" s="14" t="s">
        <v>30</v>
      </c>
      <c r="AX181" s="14" t="s">
        <v>73</v>
      </c>
      <c r="AY181" s="260" t="s">
        <v>124</v>
      </c>
    </row>
    <row r="182" spans="1:51" s="13" customFormat="1" ht="12">
      <c r="A182" s="13"/>
      <c r="B182" s="239"/>
      <c r="C182" s="240"/>
      <c r="D182" s="241" t="s">
        <v>167</v>
      </c>
      <c r="E182" s="242" t="s">
        <v>1</v>
      </c>
      <c r="F182" s="243" t="s">
        <v>168</v>
      </c>
      <c r="G182" s="240"/>
      <c r="H182" s="242" t="s">
        <v>1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167</v>
      </c>
      <c r="AU182" s="249" t="s">
        <v>83</v>
      </c>
      <c r="AV182" s="13" t="s">
        <v>81</v>
      </c>
      <c r="AW182" s="13" t="s">
        <v>30</v>
      </c>
      <c r="AX182" s="13" t="s">
        <v>73</v>
      </c>
      <c r="AY182" s="249" t="s">
        <v>124</v>
      </c>
    </row>
    <row r="183" spans="1:51" s="14" customFormat="1" ht="12">
      <c r="A183" s="14"/>
      <c r="B183" s="250"/>
      <c r="C183" s="251"/>
      <c r="D183" s="241" t="s">
        <v>167</v>
      </c>
      <c r="E183" s="252" t="s">
        <v>1</v>
      </c>
      <c r="F183" s="253" t="s">
        <v>616</v>
      </c>
      <c r="G183" s="251"/>
      <c r="H183" s="254">
        <v>96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167</v>
      </c>
      <c r="AU183" s="260" t="s">
        <v>83</v>
      </c>
      <c r="AV183" s="14" t="s">
        <v>83</v>
      </c>
      <c r="AW183" s="14" t="s">
        <v>30</v>
      </c>
      <c r="AX183" s="14" t="s">
        <v>73</v>
      </c>
      <c r="AY183" s="260" t="s">
        <v>124</v>
      </c>
    </row>
    <row r="184" spans="1:51" s="15" customFormat="1" ht="12">
      <c r="A184" s="15"/>
      <c r="B184" s="261"/>
      <c r="C184" s="262"/>
      <c r="D184" s="241" t="s">
        <v>167</v>
      </c>
      <c r="E184" s="263" t="s">
        <v>1</v>
      </c>
      <c r="F184" s="264" t="s">
        <v>172</v>
      </c>
      <c r="G184" s="262"/>
      <c r="H184" s="265">
        <v>147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1" t="s">
        <v>167</v>
      </c>
      <c r="AU184" s="271" t="s">
        <v>83</v>
      </c>
      <c r="AV184" s="15" t="s">
        <v>131</v>
      </c>
      <c r="AW184" s="15" t="s">
        <v>30</v>
      </c>
      <c r="AX184" s="15" t="s">
        <v>81</v>
      </c>
      <c r="AY184" s="271" t="s">
        <v>124</v>
      </c>
    </row>
    <row r="185" spans="1:65" s="2" customFormat="1" ht="55.5" customHeight="1">
      <c r="A185" s="39"/>
      <c r="B185" s="40"/>
      <c r="C185" s="220" t="s">
        <v>196</v>
      </c>
      <c r="D185" s="220" t="s">
        <v>127</v>
      </c>
      <c r="E185" s="221" t="s">
        <v>661</v>
      </c>
      <c r="F185" s="222" t="s">
        <v>662</v>
      </c>
      <c r="G185" s="223" t="s">
        <v>166</v>
      </c>
      <c r="H185" s="224">
        <v>51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131</v>
      </c>
      <c r="AT185" s="232" t="s">
        <v>127</v>
      </c>
      <c r="AU185" s="232" t="s">
        <v>83</v>
      </c>
      <c r="AY185" s="18" t="s">
        <v>124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81</v>
      </c>
      <c r="BK185" s="233">
        <f>ROUND(I185*H185,2)</f>
        <v>0</v>
      </c>
      <c r="BL185" s="18" t="s">
        <v>131</v>
      </c>
      <c r="BM185" s="232" t="s">
        <v>230</v>
      </c>
    </row>
    <row r="186" spans="1:51" s="13" customFormat="1" ht="12">
      <c r="A186" s="13"/>
      <c r="B186" s="239"/>
      <c r="C186" s="240"/>
      <c r="D186" s="241" t="s">
        <v>167</v>
      </c>
      <c r="E186" s="242" t="s">
        <v>1</v>
      </c>
      <c r="F186" s="243" t="s">
        <v>651</v>
      </c>
      <c r="G186" s="240"/>
      <c r="H186" s="242" t="s">
        <v>1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167</v>
      </c>
      <c r="AU186" s="249" t="s">
        <v>83</v>
      </c>
      <c r="AV186" s="13" t="s">
        <v>81</v>
      </c>
      <c r="AW186" s="13" t="s">
        <v>30</v>
      </c>
      <c r="AX186" s="13" t="s">
        <v>73</v>
      </c>
      <c r="AY186" s="249" t="s">
        <v>124</v>
      </c>
    </row>
    <row r="187" spans="1:51" s="14" customFormat="1" ht="12">
      <c r="A187" s="14"/>
      <c r="B187" s="250"/>
      <c r="C187" s="251"/>
      <c r="D187" s="241" t="s">
        <v>167</v>
      </c>
      <c r="E187" s="252" t="s">
        <v>1</v>
      </c>
      <c r="F187" s="253" t="s">
        <v>652</v>
      </c>
      <c r="G187" s="251"/>
      <c r="H187" s="254">
        <v>51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167</v>
      </c>
      <c r="AU187" s="260" t="s">
        <v>83</v>
      </c>
      <c r="AV187" s="14" t="s">
        <v>83</v>
      </c>
      <c r="AW187" s="14" t="s">
        <v>30</v>
      </c>
      <c r="AX187" s="14" t="s">
        <v>73</v>
      </c>
      <c r="AY187" s="260" t="s">
        <v>124</v>
      </c>
    </row>
    <row r="188" spans="1:51" s="15" customFormat="1" ht="12">
      <c r="A188" s="15"/>
      <c r="B188" s="261"/>
      <c r="C188" s="262"/>
      <c r="D188" s="241" t="s">
        <v>167</v>
      </c>
      <c r="E188" s="263" t="s">
        <v>1</v>
      </c>
      <c r="F188" s="264" t="s">
        <v>172</v>
      </c>
      <c r="G188" s="262"/>
      <c r="H188" s="265">
        <v>51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1" t="s">
        <v>167</v>
      </c>
      <c r="AU188" s="271" t="s">
        <v>83</v>
      </c>
      <c r="AV188" s="15" t="s">
        <v>131</v>
      </c>
      <c r="AW188" s="15" t="s">
        <v>30</v>
      </c>
      <c r="AX188" s="15" t="s">
        <v>81</v>
      </c>
      <c r="AY188" s="271" t="s">
        <v>124</v>
      </c>
    </row>
    <row r="189" spans="1:65" s="2" customFormat="1" ht="16.5" customHeight="1">
      <c r="A189" s="39"/>
      <c r="B189" s="40"/>
      <c r="C189" s="272" t="s">
        <v>8</v>
      </c>
      <c r="D189" s="272" t="s">
        <v>215</v>
      </c>
      <c r="E189" s="273" t="s">
        <v>663</v>
      </c>
      <c r="F189" s="274" t="s">
        <v>664</v>
      </c>
      <c r="G189" s="275" t="s">
        <v>166</v>
      </c>
      <c r="H189" s="276">
        <v>10.2</v>
      </c>
      <c r="I189" s="277"/>
      <c r="J189" s="278">
        <f>ROUND(I189*H189,2)</f>
        <v>0</v>
      </c>
      <c r="K189" s="279"/>
      <c r="L189" s="280"/>
      <c r="M189" s="281" t="s">
        <v>1</v>
      </c>
      <c r="N189" s="282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144</v>
      </c>
      <c r="AT189" s="232" t="s">
        <v>215</v>
      </c>
      <c r="AU189" s="232" t="s">
        <v>83</v>
      </c>
      <c r="AY189" s="18" t="s">
        <v>124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81</v>
      </c>
      <c r="BK189" s="233">
        <f>ROUND(I189*H189,2)</f>
        <v>0</v>
      </c>
      <c r="BL189" s="18" t="s">
        <v>131</v>
      </c>
      <c r="BM189" s="232" t="s">
        <v>235</v>
      </c>
    </row>
    <row r="190" spans="1:51" s="14" customFormat="1" ht="12">
      <c r="A190" s="14"/>
      <c r="B190" s="250"/>
      <c r="C190" s="251"/>
      <c r="D190" s="241" t="s">
        <v>167</v>
      </c>
      <c r="E190" s="252" t="s">
        <v>1</v>
      </c>
      <c r="F190" s="253" t="s">
        <v>665</v>
      </c>
      <c r="G190" s="251"/>
      <c r="H190" s="254">
        <v>10.2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0" t="s">
        <v>167</v>
      </c>
      <c r="AU190" s="260" t="s">
        <v>83</v>
      </c>
      <c r="AV190" s="14" t="s">
        <v>83</v>
      </c>
      <c r="AW190" s="14" t="s">
        <v>30</v>
      </c>
      <c r="AX190" s="14" t="s">
        <v>73</v>
      </c>
      <c r="AY190" s="260" t="s">
        <v>124</v>
      </c>
    </row>
    <row r="191" spans="1:51" s="15" customFormat="1" ht="12">
      <c r="A191" s="15"/>
      <c r="B191" s="261"/>
      <c r="C191" s="262"/>
      <c r="D191" s="241" t="s">
        <v>167</v>
      </c>
      <c r="E191" s="263" t="s">
        <v>1</v>
      </c>
      <c r="F191" s="264" t="s">
        <v>172</v>
      </c>
      <c r="G191" s="262"/>
      <c r="H191" s="265">
        <v>10.2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1" t="s">
        <v>167</v>
      </c>
      <c r="AU191" s="271" t="s">
        <v>83</v>
      </c>
      <c r="AV191" s="15" t="s">
        <v>131</v>
      </c>
      <c r="AW191" s="15" t="s">
        <v>30</v>
      </c>
      <c r="AX191" s="15" t="s">
        <v>81</v>
      </c>
      <c r="AY191" s="271" t="s">
        <v>124</v>
      </c>
    </row>
    <row r="192" spans="1:65" s="2" customFormat="1" ht="78" customHeight="1">
      <c r="A192" s="39"/>
      <c r="B192" s="40"/>
      <c r="C192" s="220" t="s">
        <v>200</v>
      </c>
      <c r="D192" s="220" t="s">
        <v>127</v>
      </c>
      <c r="E192" s="221" t="s">
        <v>225</v>
      </c>
      <c r="F192" s="222" t="s">
        <v>226</v>
      </c>
      <c r="G192" s="223" t="s">
        <v>166</v>
      </c>
      <c r="H192" s="224">
        <v>96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38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131</v>
      </c>
      <c r="AT192" s="232" t="s">
        <v>127</v>
      </c>
      <c r="AU192" s="232" t="s">
        <v>83</v>
      </c>
      <c r="AY192" s="18" t="s">
        <v>124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81</v>
      </c>
      <c r="BK192" s="233">
        <f>ROUND(I192*H192,2)</f>
        <v>0</v>
      </c>
      <c r="BL192" s="18" t="s">
        <v>131</v>
      </c>
      <c r="BM192" s="232" t="s">
        <v>240</v>
      </c>
    </row>
    <row r="193" spans="1:51" s="13" customFormat="1" ht="12">
      <c r="A193" s="13"/>
      <c r="B193" s="239"/>
      <c r="C193" s="240"/>
      <c r="D193" s="241" t="s">
        <v>167</v>
      </c>
      <c r="E193" s="242" t="s">
        <v>1</v>
      </c>
      <c r="F193" s="243" t="s">
        <v>168</v>
      </c>
      <c r="G193" s="240"/>
      <c r="H193" s="242" t="s">
        <v>1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167</v>
      </c>
      <c r="AU193" s="249" t="s">
        <v>83</v>
      </c>
      <c r="AV193" s="13" t="s">
        <v>81</v>
      </c>
      <c r="AW193" s="13" t="s">
        <v>30</v>
      </c>
      <c r="AX193" s="13" t="s">
        <v>73</v>
      </c>
      <c r="AY193" s="249" t="s">
        <v>124</v>
      </c>
    </row>
    <row r="194" spans="1:51" s="14" customFormat="1" ht="12">
      <c r="A194" s="14"/>
      <c r="B194" s="250"/>
      <c r="C194" s="251"/>
      <c r="D194" s="241" t="s">
        <v>167</v>
      </c>
      <c r="E194" s="252" t="s">
        <v>1</v>
      </c>
      <c r="F194" s="253" t="s">
        <v>616</v>
      </c>
      <c r="G194" s="251"/>
      <c r="H194" s="254">
        <v>96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0" t="s">
        <v>167</v>
      </c>
      <c r="AU194" s="260" t="s">
        <v>83</v>
      </c>
      <c r="AV194" s="14" t="s">
        <v>83</v>
      </c>
      <c r="AW194" s="14" t="s">
        <v>30</v>
      </c>
      <c r="AX194" s="14" t="s">
        <v>73</v>
      </c>
      <c r="AY194" s="260" t="s">
        <v>124</v>
      </c>
    </row>
    <row r="195" spans="1:51" s="15" customFormat="1" ht="12">
      <c r="A195" s="15"/>
      <c r="B195" s="261"/>
      <c r="C195" s="262"/>
      <c r="D195" s="241" t="s">
        <v>167</v>
      </c>
      <c r="E195" s="263" t="s">
        <v>1</v>
      </c>
      <c r="F195" s="264" t="s">
        <v>172</v>
      </c>
      <c r="G195" s="262"/>
      <c r="H195" s="265">
        <v>96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1" t="s">
        <v>167</v>
      </c>
      <c r="AU195" s="271" t="s">
        <v>83</v>
      </c>
      <c r="AV195" s="15" t="s">
        <v>131</v>
      </c>
      <c r="AW195" s="15" t="s">
        <v>30</v>
      </c>
      <c r="AX195" s="15" t="s">
        <v>81</v>
      </c>
      <c r="AY195" s="271" t="s">
        <v>124</v>
      </c>
    </row>
    <row r="196" spans="1:65" s="2" customFormat="1" ht="16.5" customHeight="1">
      <c r="A196" s="39"/>
      <c r="B196" s="40"/>
      <c r="C196" s="272" t="s">
        <v>245</v>
      </c>
      <c r="D196" s="272" t="s">
        <v>215</v>
      </c>
      <c r="E196" s="273" t="s">
        <v>228</v>
      </c>
      <c r="F196" s="274" t="s">
        <v>229</v>
      </c>
      <c r="G196" s="275" t="s">
        <v>166</v>
      </c>
      <c r="H196" s="276">
        <v>19.2</v>
      </c>
      <c r="I196" s="277"/>
      <c r="J196" s="278">
        <f>ROUND(I196*H196,2)</f>
        <v>0</v>
      </c>
      <c r="K196" s="279"/>
      <c r="L196" s="280"/>
      <c r="M196" s="281" t="s">
        <v>1</v>
      </c>
      <c r="N196" s="282" t="s">
        <v>38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144</v>
      </c>
      <c r="AT196" s="232" t="s">
        <v>215</v>
      </c>
      <c r="AU196" s="232" t="s">
        <v>83</v>
      </c>
      <c r="AY196" s="18" t="s">
        <v>124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81</v>
      </c>
      <c r="BK196" s="233">
        <f>ROUND(I196*H196,2)</f>
        <v>0</v>
      </c>
      <c r="BL196" s="18" t="s">
        <v>131</v>
      </c>
      <c r="BM196" s="232" t="s">
        <v>249</v>
      </c>
    </row>
    <row r="197" spans="1:51" s="14" customFormat="1" ht="12">
      <c r="A197" s="14"/>
      <c r="B197" s="250"/>
      <c r="C197" s="251"/>
      <c r="D197" s="241" t="s">
        <v>167</v>
      </c>
      <c r="E197" s="252" t="s">
        <v>1</v>
      </c>
      <c r="F197" s="253" t="s">
        <v>666</v>
      </c>
      <c r="G197" s="251"/>
      <c r="H197" s="254">
        <v>19.2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0" t="s">
        <v>167</v>
      </c>
      <c r="AU197" s="260" t="s">
        <v>83</v>
      </c>
      <c r="AV197" s="14" t="s">
        <v>83</v>
      </c>
      <c r="AW197" s="14" t="s">
        <v>30</v>
      </c>
      <c r="AX197" s="14" t="s">
        <v>73</v>
      </c>
      <c r="AY197" s="260" t="s">
        <v>124</v>
      </c>
    </row>
    <row r="198" spans="1:51" s="15" customFormat="1" ht="12">
      <c r="A198" s="15"/>
      <c r="B198" s="261"/>
      <c r="C198" s="262"/>
      <c r="D198" s="241" t="s">
        <v>167</v>
      </c>
      <c r="E198" s="263" t="s">
        <v>1</v>
      </c>
      <c r="F198" s="264" t="s">
        <v>172</v>
      </c>
      <c r="G198" s="262"/>
      <c r="H198" s="265">
        <v>19.2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1" t="s">
        <v>167</v>
      </c>
      <c r="AU198" s="271" t="s">
        <v>83</v>
      </c>
      <c r="AV198" s="15" t="s">
        <v>131</v>
      </c>
      <c r="AW198" s="15" t="s">
        <v>30</v>
      </c>
      <c r="AX198" s="15" t="s">
        <v>81</v>
      </c>
      <c r="AY198" s="271" t="s">
        <v>124</v>
      </c>
    </row>
    <row r="199" spans="1:63" s="12" customFormat="1" ht="22.8" customHeight="1">
      <c r="A199" s="12"/>
      <c r="B199" s="204"/>
      <c r="C199" s="205"/>
      <c r="D199" s="206" t="s">
        <v>72</v>
      </c>
      <c r="E199" s="218" t="s">
        <v>139</v>
      </c>
      <c r="F199" s="218" t="s">
        <v>232</v>
      </c>
      <c r="G199" s="205"/>
      <c r="H199" s="205"/>
      <c r="I199" s="208"/>
      <c r="J199" s="219">
        <f>BK199</f>
        <v>0</v>
      </c>
      <c r="K199" s="205"/>
      <c r="L199" s="210"/>
      <c r="M199" s="211"/>
      <c r="N199" s="212"/>
      <c r="O199" s="212"/>
      <c r="P199" s="213">
        <f>SUM(P200:P203)</f>
        <v>0</v>
      </c>
      <c r="Q199" s="212"/>
      <c r="R199" s="213">
        <f>SUM(R200:R203)</f>
        <v>0</v>
      </c>
      <c r="S199" s="212"/>
      <c r="T199" s="214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5" t="s">
        <v>81</v>
      </c>
      <c r="AT199" s="216" t="s">
        <v>72</v>
      </c>
      <c r="AU199" s="216" t="s">
        <v>81</v>
      </c>
      <c r="AY199" s="215" t="s">
        <v>124</v>
      </c>
      <c r="BK199" s="217">
        <f>SUM(BK200:BK203)</f>
        <v>0</v>
      </c>
    </row>
    <row r="200" spans="1:65" s="2" customFormat="1" ht="37.8" customHeight="1">
      <c r="A200" s="39"/>
      <c r="B200" s="40"/>
      <c r="C200" s="220" t="s">
        <v>205</v>
      </c>
      <c r="D200" s="220" t="s">
        <v>127</v>
      </c>
      <c r="E200" s="221" t="s">
        <v>233</v>
      </c>
      <c r="F200" s="222" t="s">
        <v>234</v>
      </c>
      <c r="G200" s="223" t="s">
        <v>166</v>
      </c>
      <c r="H200" s="224">
        <v>16.6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38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131</v>
      </c>
      <c r="AT200" s="232" t="s">
        <v>127</v>
      </c>
      <c r="AU200" s="232" t="s">
        <v>83</v>
      </c>
      <c r="AY200" s="18" t="s">
        <v>124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81</v>
      </c>
      <c r="BK200" s="233">
        <f>ROUND(I200*H200,2)</f>
        <v>0</v>
      </c>
      <c r="BL200" s="18" t="s">
        <v>131</v>
      </c>
      <c r="BM200" s="232" t="s">
        <v>253</v>
      </c>
    </row>
    <row r="201" spans="1:51" s="13" customFormat="1" ht="12">
      <c r="A201" s="13"/>
      <c r="B201" s="239"/>
      <c r="C201" s="240"/>
      <c r="D201" s="241" t="s">
        <v>167</v>
      </c>
      <c r="E201" s="242" t="s">
        <v>1</v>
      </c>
      <c r="F201" s="243" t="s">
        <v>170</v>
      </c>
      <c r="G201" s="240"/>
      <c r="H201" s="242" t="s">
        <v>1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167</v>
      </c>
      <c r="AU201" s="249" t="s">
        <v>83</v>
      </c>
      <c r="AV201" s="13" t="s">
        <v>81</v>
      </c>
      <c r="AW201" s="13" t="s">
        <v>30</v>
      </c>
      <c r="AX201" s="13" t="s">
        <v>73</v>
      </c>
      <c r="AY201" s="249" t="s">
        <v>124</v>
      </c>
    </row>
    <row r="202" spans="1:51" s="14" customFormat="1" ht="12">
      <c r="A202" s="14"/>
      <c r="B202" s="250"/>
      <c r="C202" s="251"/>
      <c r="D202" s="241" t="s">
        <v>167</v>
      </c>
      <c r="E202" s="252" t="s">
        <v>1</v>
      </c>
      <c r="F202" s="253" t="s">
        <v>653</v>
      </c>
      <c r="G202" s="251"/>
      <c r="H202" s="254">
        <v>16.6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167</v>
      </c>
      <c r="AU202" s="260" t="s">
        <v>83</v>
      </c>
      <c r="AV202" s="14" t="s">
        <v>83</v>
      </c>
      <c r="AW202" s="14" t="s">
        <v>30</v>
      </c>
      <c r="AX202" s="14" t="s">
        <v>73</v>
      </c>
      <c r="AY202" s="260" t="s">
        <v>124</v>
      </c>
    </row>
    <row r="203" spans="1:51" s="15" customFormat="1" ht="12">
      <c r="A203" s="15"/>
      <c r="B203" s="261"/>
      <c r="C203" s="262"/>
      <c r="D203" s="241" t="s">
        <v>167</v>
      </c>
      <c r="E203" s="263" t="s">
        <v>1</v>
      </c>
      <c r="F203" s="264" t="s">
        <v>172</v>
      </c>
      <c r="G203" s="262"/>
      <c r="H203" s="265">
        <v>16.6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1" t="s">
        <v>167</v>
      </c>
      <c r="AU203" s="271" t="s">
        <v>83</v>
      </c>
      <c r="AV203" s="15" t="s">
        <v>131</v>
      </c>
      <c r="AW203" s="15" t="s">
        <v>30</v>
      </c>
      <c r="AX203" s="15" t="s">
        <v>81</v>
      </c>
      <c r="AY203" s="271" t="s">
        <v>124</v>
      </c>
    </row>
    <row r="204" spans="1:63" s="12" customFormat="1" ht="22.8" customHeight="1">
      <c r="A204" s="12"/>
      <c r="B204" s="204"/>
      <c r="C204" s="205"/>
      <c r="D204" s="206" t="s">
        <v>72</v>
      </c>
      <c r="E204" s="218" t="s">
        <v>144</v>
      </c>
      <c r="F204" s="218" t="s">
        <v>236</v>
      </c>
      <c r="G204" s="205"/>
      <c r="H204" s="205"/>
      <c r="I204" s="208"/>
      <c r="J204" s="219">
        <f>BK204</f>
        <v>0</v>
      </c>
      <c r="K204" s="205"/>
      <c r="L204" s="210"/>
      <c r="M204" s="211"/>
      <c r="N204" s="212"/>
      <c r="O204" s="212"/>
      <c r="P204" s="213">
        <f>SUM(P205:P214)</f>
        <v>0</v>
      </c>
      <c r="Q204" s="212"/>
      <c r="R204" s="213">
        <f>SUM(R205:R214)</f>
        <v>0</v>
      </c>
      <c r="S204" s="212"/>
      <c r="T204" s="214">
        <f>SUM(T205:T214)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5" t="s">
        <v>81</v>
      </c>
      <c r="AT204" s="216" t="s">
        <v>72</v>
      </c>
      <c r="AU204" s="216" t="s">
        <v>81</v>
      </c>
      <c r="AY204" s="215" t="s">
        <v>124</v>
      </c>
      <c r="BK204" s="217">
        <f>SUM(BK205:BK214)</f>
        <v>0</v>
      </c>
    </row>
    <row r="205" spans="1:65" s="2" customFormat="1" ht="44.25" customHeight="1">
      <c r="A205" s="39"/>
      <c r="B205" s="40"/>
      <c r="C205" s="220" t="s">
        <v>255</v>
      </c>
      <c r="D205" s="220" t="s">
        <v>127</v>
      </c>
      <c r="E205" s="221" t="s">
        <v>237</v>
      </c>
      <c r="F205" s="222" t="s">
        <v>238</v>
      </c>
      <c r="G205" s="223" t="s">
        <v>239</v>
      </c>
      <c r="H205" s="224">
        <v>24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38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131</v>
      </c>
      <c r="AT205" s="232" t="s">
        <v>127</v>
      </c>
      <c r="AU205" s="232" t="s">
        <v>83</v>
      </c>
      <c r="AY205" s="18" t="s">
        <v>124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81</v>
      </c>
      <c r="BK205" s="233">
        <f>ROUND(I205*H205,2)</f>
        <v>0</v>
      </c>
      <c r="BL205" s="18" t="s">
        <v>131</v>
      </c>
      <c r="BM205" s="232" t="s">
        <v>258</v>
      </c>
    </row>
    <row r="206" spans="1:51" s="13" customFormat="1" ht="12">
      <c r="A206" s="13"/>
      <c r="B206" s="239"/>
      <c r="C206" s="240"/>
      <c r="D206" s="241" t="s">
        <v>167</v>
      </c>
      <c r="E206" s="242" t="s">
        <v>1</v>
      </c>
      <c r="F206" s="243" t="s">
        <v>241</v>
      </c>
      <c r="G206" s="240"/>
      <c r="H206" s="242" t="s">
        <v>1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167</v>
      </c>
      <c r="AU206" s="249" t="s">
        <v>83</v>
      </c>
      <c r="AV206" s="13" t="s">
        <v>81</v>
      </c>
      <c r="AW206" s="13" t="s">
        <v>30</v>
      </c>
      <c r="AX206" s="13" t="s">
        <v>73</v>
      </c>
      <c r="AY206" s="249" t="s">
        <v>124</v>
      </c>
    </row>
    <row r="207" spans="1:51" s="14" customFormat="1" ht="12">
      <c r="A207" s="14"/>
      <c r="B207" s="250"/>
      <c r="C207" s="251"/>
      <c r="D207" s="241" t="s">
        <v>167</v>
      </c>
      <c r="E207" s="252" t="s">
        <v>1</v>
      </c>
      <c r="F207" s="253" t="s">
        <v>242</v>
      </c>
      <c r="G207" s="251"/>
      <c r="H207" s="254">
        <v>6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0" t="s">
        <v>167</v>
      </c>
      <c r="AU207" s="260" t="s">
        <v>83</v>
      </c>
      <c r="AV207" s="14" t="s">
        <v>83</v>
      </c>
      <c r="AW207" s="14" t="s">
        <v>30</v>
      </c>
      <c r="AX207" s="14" t="s">
        <v>73</v>
      </c>
      <c r="AY207" s="260" t="s">
        <v>124</v>
      </c>
    </row>
    <row r="208" spans="1:51" s="13" customFormat="1" ht="12">
      <c r="A208" s="13"/>
      <c r="B208" s="239"/>
      <c r="C208" s="240"/>
      <c r="D208" s="241" t="s">
        <v>167</v>
      </c>
      <c r="E208" s="242" t="s">
        <v>1</v>
      </c>
      <c r="F208" s="243" t="s">
        <v>243</v>
      </c>
      <c r="G208" s="240"/>
      <c r="H208" s="242" t="s">
        <v>1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167</v>
      </c>
      <c r="AU208" s="249" t="s">
        <v>83</v>
      </c>
      <c r="AV208" s="13" t="s">
        <v>81</v>
      </c>
      <c r="AW208" s="13" t="s">
        <v>30</v>
      </c>
      <c r="AX208" s="13" t="s">
        <v>73</v>
      </c>
      <c r="AY208" s="249" t="s">
        <v>124</v>
      </c>
    </row>
    <row r="209" spans="1:51" s="14" customFormat="1" ht="12">
      <c r="A209" s="14"/>
      <c r="B209" s="250"/>
      <c r="C209" s="251"/>
      <c r="D209" s="241" t="s">
        <v>167</v>
      </c>
      <c r="E209" s="252" t="s">
        <v>1</v>
      </c>
      <c r="F209" s="253" t="s">
        <v>667</v>
      </c>
      <c r="G209" s="251"/>
      <c r="H209" s="254">
        <v>18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167</v>
      </c>
      <c r="AU209" s="260" t="s">
        <v>83</v>
      </c>
      <c r="AV209" s="14" t="s">
        <v>83</v>
      </c>
      <c r="AW209" s="14" t="s">
        <v>30</v>
      </c>
      <c r="AX209" s="14" t="s">
        <v>73</v>
      </c>
      <c r="AY209" s="260" t="s">
        <v>124</v>
      </c>
    </row>
    <row r="210" spans="1:51" s="15" customFormat="1" ht="12">
      <c r="A210" s="15"/>
      <c r="B210" s="261"/>
      <c r="C210" s="262"/>
      <c r="D210" s="241" t="s">
        <v>167</v>
      </c>
      <c r="E210" s="263" t="s">
        <v>1</v>
      </c>
      <c r="F210" s="264" t="s">
        <v>172</v>
      </c>
      <c r="G210" s="262"/>
      <c r="H210" s="265">
        <v>24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1" t="s">
        <v>167</v>
      </c>
      <c r="AU210" s="271" t="s">
        <v>83</v>
      </c>
      <c r="AV210" s="15" t="s">
        <v>131</v>
      </c>
      <c r="AW210" s="15" t="s">
        <v>30</v>
      </c>
      <c r="AX210" s="15" t="s">
        <v>81</v>
      </c>
      <c r="AY210" s="271" t="s">
        <v>124</v>
      </c>
    </row>
    <row r="211" spans="1:65" s="2" customFormat="1" ht="44.25" customHeight="1">
      <c r="A211" s="39"/>
      <c r="B211" s="40"/>
      <c r="C211" s="220" t="s">
        <v>209</v>
      </c>
      <c r="D211" s="220" t="s">
        <v>127</v>
      </c>
      <c r="E211" s="221" t="s">
        <v>246</v>
      </c>
      <c r="F211" s="222" t="s">
        <v>247</v>
      </c>
      <c r="G211" s="223" t="s">
        <v>248</v>
      </c>
      <c r="H211" s="224">
        <v>7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38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131</v>
      </c>
      <c r="AT211" s="232" t="s">
        <v>127</v>
      </c>
      <c r="AU211" s="232" t="s">
        <v>83</v>
      </c>
      <c r="AY211" s="18" t="s">
        <v>124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81</v>
      </c>
      <c r="BK211" s="233">
        <f>ROUND(I211*H211,2)</f>
        <v>0</v>
      </c>
      <c r="BL211" s="18" t="s">
        <v>131</v>
      </c>
      <c r="BM211" s="232" t="s">
        <v>267</v>
      </c>
    </row>
    <row r="212" spans="1:51" s="14" customFormat="1" ht="12">
      <c r="A212" s="14"/>
      <c r="B212" s="250"/>
      <c r="C212" s="251"/>
      <c r="D212" s="241" t="s">
        <v>167</v>
      </c>
      <c r="E212" s="252" t="s">
        <v>1</v>
      </c>
      <c r="F212" s="253" t="s">
        <v>668</v>
      </c>
      <c r="G212" s="251"/>
      <c r="H212" s="254">
        <v>7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167</v>
      </c>
      <c r="AU212" s="260" t="s">
        <v>83</v>
      </c>
      <c r="AV212" s="14" t="s">
        <v>83</v>
      </c>
      <c r="AW212" s="14" t="s">
        <v>30</v>
      </c>
      <c r="AX212" s="14" t="s">
        <v>73</v>
      </c>
      <c r="AY212" s="260" t="s">
        <v>124</v>
      </c>
    </row>
    <row r="213" spans="1:51" s="15" customFormat="1" ht="12">
      <c r="A213" s="15"/>
      <c r="B213" s="261"/>
      <c r="C213" s="262"/>
      <c r="D213" s="241" t="s">
        <v>167</v>
      </c>
      <c r="E213" s="263" t="s">
        <v>1</v>
      </c>
      <c r="F213" s="264" t="s">
        <v>172</v>
      </c>
      <c r="G213" s="262"/>
      <c r="H213" s="265">
        <v>7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1" t="s">
        <v>167</v>
      </c>
      <c r="AU213" s="271" t="s">
        <v>83</v>
      </c>
      <c r="AV213" s="15" t="s">
        <v>131</v>
      </c>
      <c r="AW213" s="15" t="s">
        <v>30</v>
      </c>
      <c r="AX213" s="15" t="s">
        <v>81</v>
      </c>
      <c r="AY213" s="271" t="s">
        <v>124</v>
      </c>
    </row>
    <row r="214" spans="1:65" s="2" customFormat="1" ht="24.15" customHeight="1">
      <c r="A214" s="39"/>
      <c r="B214" s="40"/>
      <c r="C214" s="272" t="s">
        <v>7</v>
      </c>
      <c r="D214" s="272" t="s">
        <v>215</v>
      </c>
      <c r="E214" s="273" t="s">
        <v>251</v>
      </c>
      <c r="F214" s="274" t="s">
        <v>252</v>
      </c>
      <c r="G214" s="275" t="s">
        <v>248</v>
      </c>
      <c r="H214" s="276">
        <v>7</v>
      </c>
      <c r="I214" s="277"/>
      <c r="J214" s="278">
        <f>ROUND(I214*H214,2)</f>
        <v>0</v>
      </c>
      <c r="K214" s="279"/>
      <c r="L214" s="280"/>
      <c r="M214" s="281" t="s">
        <v>1</v>
      </c>
      <c r="N214" s="282" t="s">
        <v>38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144</v>
      </c>
      <c r="AT214" s="232" t="s">
        <v>215</v>
      </c>
      <c r="AU214" s="232" t="s">
        <v>83</v>
      </c>
      <c r="AY214" s="18" t="s">
        <v>124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81</v>
      </c>
      <c r="BK214" s="233">
        <f>ROUND(I214*H214,2)</f>
        <v>0</v>
      </c>
      <c r="BL214" s="18" t="s">
        <v>131</v>
      </c>
      <c r="BM214" s="232" t="s">
        <v>299</v>
      </c>
    </row>
    <row r="215" spans="1:63" s="12" customFormat="1" ht="22.8" customHeight="1">
      <c r="A215" s="12"/>
      <c r="B215" s="204"/>
      <c r="C215" s="205"/>
      <c r="D215" s="206" t="s">
        <v>72</v>
      </c>
      <c r="E215" s="218" t="s">
        <v>202</v>
      </c>
      <c r="F215" s="218" t="s">
        <v>254</v>
      </c>
      <c r="G215" s="205"/>
      <c r="H215" s="205"/>
      <c r="I215" s="208"/>
      <c r="J215" s="219">
        <f>BK215</f>
        <v>0</v>
      </c>
      <c r="K215" s="205"/>
      <c r="L215" s="210"/>
      <c r="M215" s="211"/>
      <c r="N215" s="212"/>
      <c r="O215" s="212"/>
      <c r="P215" s="213">
        <f>SUM(P216:P290)</f>
        <v>0</v>
      </c>
      <c r="Q215" s="212"/>
      <c r="R215" s="213">
        <f>SUM(R216:R290)</f>
        <v>0</v>
      </c>
      <c r="S215" s="212"/>
      <c r="T215" s="214">
        <f>SUM(T216:T290)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5" t="s">
        <v>81</v>
      </c>
      <c r="AT215" s="216" t="s">
        <v>72</v>
      </c>
      <c r="AU215" s="216" t="s">
        <v>81</v>
      </c>
      <c r="AY215" s="215" t="s">
        <v>124</v>
      </c>
      <c r="BK215" s="217">
        <f>SUM(BK216:BK290)</f>
        <v>0</v>
      </c>
    </row>
    <row r="216" spans="1:65" s="2" customFormat="1" ht="44.25" customHeight="1">
      <c r="A216" s="39"/>
      <c r="B216" s="40"/>
      <c r="C216" s="220" t="s">
        <v>218</v>
      </c>
      <c r="D216" s="220" t="s">
        <v>127</v>
      </c>
      <c r="E216" s="221" t="s">
        <v>465</v>
      </c>
      <c r="F216" s="222" t="s">
        <v>466</v>
      </c>
      <c r="G216" s="223" t="s">
        <v>239</v>
      </c>
      <c r="H216" s="224">
        <v>14.8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38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131</v>
      </c>
      <c r="AT216" s="232" t="s">
        <v>127</v>
      </c>
      <c r="AU216" s="232" t="s">
        <v>83</v>
      </c>
      <c r="AY216" s="18" t="s">
        <v>124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81</v>
      </c>
      <c r="BK216" s="233">
        <f>ROUND(I216*H216,2)</f>
        <v>0</v>
      </c>
      <c r="BL216" s="18" t="s">
        <v>131</v>
      </c>
      <c r="BM216" s="232" t="s">
        <v>304</v>
      </c>
    </row>
    <row r="217" spans="1:51" s="13" customFormat="1" ht="12">
      <c r="A217" s="13"/>
      <c r="B217" s="239"/>
      <c r="C217" s="240"/>
      <c r="D217" s="241" t="s">
        <v>167</v>
      </c>
      <c r="E217" s="242" t="s">
        <v>1</v>
      </c>
      <c r="F217" s="243" t="s">
        <v>170</v>
      </c>
      <c r="G217" s="240"/>
      <c r="H217" s="242" t="s">
        <v>1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167</v>
      </c>
      <c r="AU217" s="249" t="s">
        <v>83</v>
      </c>
      <c r="AV217" s="13" t="s">
        <v>81</v>
      </c>
      <c r="AW217" s="13" t="s">
        <v>30</v>
      </c>
      <c r="AX217" s="13" t="s">
        <v>73</v>
      </c>
      <c r="AY217" s="249" t="s">
        <v>124</v>
      </c>
    </row>
    <row r="218" spans="1:51" s="14" customFormat="1" ht="12">
      <c r="A218" s="14"/>
      <c r="B218" s="250"/>
      <c r="C218" s="251"/>
      <c r="D218" s="241" t="s">
        <v>167</v>
      </c>
      <c r="E218" s="252" t="s">
        <v>1</v>
      </c>
      <c r="F218" s="253" t="s">
        <v>669</v>
      </c>
      <c r="G218" s="251"/>
      <c r="H218" s="254">
        <v>14.8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0" t="s">
        <v>167</v>
      </c>
      <c r="AU218" s="260" t="s">
        <v>83</v>
      </c>
      <c r="AV218" s="14" t="s">
        <v>83</v>
      </c>
      <c r="AW218" s="14" t="s">
        <v>30</v>
      </c>
      <c r="AX218" s="14" t="s">
        <v>73</v>
      </c>
      <c r="AY218" s="260" t="s">
        <v>124</v>
      </c>
    </row>
    <row r="219" spans="1:51" s="15" customFormat="1" ht="12">
      <c r="A219" s="15"/>
      <c r="B219" s="261"/>
      <c r="C219" s="262"/>
      <c r="D219" s="241" t="s">
        <v>167</v>
      </c>
      <c r="E219" s="263" t="s">
        <v>1</v>
      </c>
      <c r="F219" s="264" t="s">
        <v>172</v>
      </c>
      <c r="G219" s="262"/>
      <c r="H219" s="265">
        <v>14.8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1" t="s">
        <v>167</v>
      </c>
      <c r="AU219" s="271" t="s">
        <v>83</v>
      </c>
      <c r="AV219" s="15" t="s">
        <v>131</v>
      </c>
      <c r="AW219" s="15" t="s">
        <v>30</v>
      </c>
      <c r="AX219" s="15" t="s">
        <v>81</v>
      </c>
      <c r="AY219" s="271" t="s">
        <v>124</v>
      </c>
    </row>
    <row r="220" spans="1:65" s="2" customFormat="1" ht="16.5" customHeight="1">
      <c r="A220" s="39"/>
      <c r="B220" s="40"/>
      <c r="C220" s="272" t="s">
        <v>306</v>
      </c>
      <c r="D220" s="272" t="s">
        <v>215</v>
      </c>
      <c r="E220" s="273" t="s">
        <v>468</v>
      </c>
      <c r="F220" s="274" t="s">
        <v>469</v>
      </c>
      <c r="G220" s="275" t="s">
        <v>239</v>
      </c>
      <c r="H220" s="276">
        <v>15.096</v>
      </c>
      <c r="I220" s="277"/>
      <c r="J220" s="278">
        <f>ROUND(I220*H220,2)</f>
        <v>0</v>
      </c>
      <c r="K220" s="279"/>
      <c r="L220" s="280"/>
      <c r="M220" s="281" t="s">
        <v>1</v>
      </c>
      <c r="N220" s="282" t="s">
        <v>38</v>
      </c>
      <c r="O220" s="92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144</v>
      </c>
      <c r="AT220" s="232" t="s">
        <v>215</v>
      </c>
      <c r="AU220" s="232" t="s">
        <v>83</v>
      </c>
      <c r="AY220" s="18" t="s">
        <v>124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81</v>
      </c>
      <c r="BK220" s="233">
        <f>ROUND(I220*H220,2)</f>
        <v>0</v>
      </c>
      <c r="BL220" s="18" t="s">
        <v>131</v>
      </c>
      <c r="BM220" s="232" t="s">
        <v>309</v>
      </c>
    </row>
    <row r="221" spans="1:51" s="14" customFormat="1" ht="12">
      <c r="A221" s="14"/>
      <c r="B221" s="250"/>
      <c r="C221" s="251"/>
      <c r="D221" s="241" t="s">
        <v>167</v>
      </c>
      <c r="E221" s="252" t="s">
        <v>1</v>
      </c>
      <c r="F221" s="253" t="s">
        <v>670</v>
      </c>
      <c r="G221" s="251"/>
      <c r="H221" s="254">
        <v>15.096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167</v>
      </c>
      <c r="AU221" s="260" t="s">
        <v>83</v>
      </c>
      <c r="AV221" s="14" t="s">
        <v>83</v>
      </c>
      <c r="AW221" s="14" t="s">
        <v>30</v>
      </c>
      <c r="AX221" s="14" t="s">
        <v>73</v>
      </c>
      <c r="AY221" s="260" t="s">
        <v>124</v>
      </c>
    </row>
    <row r="222" spans="1:51" s="15" customFormat="1" ht="12">
      <c r="A222" s="15"/>
      <c r="B222" s="261"/>
      <c r="C222" s="262"/>
      <c r="D222" s="241" t="s">
        <v>167</v>
      </c>
      <c r="E222" s="263" t="s">
        <v>1</v>
      </c>
      <c r="F222" s="264" t="s">
        <v>172</v>
      </c>
      <c r="G222" s="262"/>
      <c r="H222" s="265">
        <v>15.096</v>
      </c>
      <c r="I222" s="266"/>
      <c r="J222" s="262"/>
      <c r="K222" s="262"/>
      <c r="L222" s="267"/>
      <c r="M222" s="268"/>
      <c r="N222" s="269"/>
      <c r="O222" s="269"/>
      <c r="P222" s="269"/>
      <c r="Q222" s="269"/>
      <c r="R222" s="269"/>
      <c r="S222" s="269"/>
      <c r="T222" s="27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1" t="s">
        <v>167</v>
      </c>
      <c r="AU222" s="271" t="s">
        <v>83</v>
      </c>
      <c r="AV222" s="15" t="s">
        <v>131</v>
      </c>
      <c r="AW222" s="15" t="s">
        <v>30</v>
      </c>
      <c r="AX222" s="15" t="s">
        <v>81</v>
      </c>
      <c r="AY222" s="271" t="s">
        <v>124</v>
      </c>
    </row>
    <row r="223" spans="1:65" s="2" customFormat="1" ht="24.15" customHeight="1">
      <c r="A223" s="39"/>
      <c r="B223" s="40"/>
      <c r="C223" s="220" t="s">
        <v>223</v>
      </c>
      <c r="D223" s="220" t="s">
        <v>127</v>
      </c>
      <c r="E223" s="221" t="s">
        <v>671</v>
      </c>
      <c r="F223" s="222" t="s">
        <v>672</v>
      </c>
      <c r="G223" s="223" t="s">
        <v>239</v>
      </c>
      <c r="H223" s="224">
        <v>5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38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131</v>
      </c>
      <c r="AT223" s="232" t="s">
        <v>127</v>
      </c>
      <c r="AU223" s="232" t="s">
        <v>83</v>
      </c>
      <c r="AY223" s="18" t="s">
        <v>124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81</v>
      </c>
      <c r="BK223" s="233">
        <f>ROUND(I223*H223,2)</f>
        <v>0</v>
      </c>
      <c r="BL223" s="18" t="s">
        <v>131</v>
      </c>
      <c r="BM223" s="232" t="s">
        <v>520</v>
      </c>
    </row>
    <row r="224" spans="1:65" s="2" customFormat="1" ht="24.15" customHeight="1">
      <c r="A224" s="39"/>
      <c r="B224" s="40"/>
      <c r="C224" s="272" t="s">
        <v>312</v>
      </c>
      <c r="D224" s="272" t="s">
        <v>215</v>
      </c>
      <c r="E224" s="273" t="s">
        <v>673</v>
      </c>
      <c r="F224" s="274" t="s">
        <v>674</v>
      </c>
      <c r="G224" s="275" t="s">
        <v>239</v>
      </c>
      <c r="H224" s="276">
        <v>5.1</v>
      </c>
      <c r="I224" s="277"/>
      <c r="J224" s="278">
        <f>ROUND(I224*H224,2)</f>
        <v>0</v>
      </c>
      <c r="K224" s="279"/>
      <c r="L224" s="280"/>
      <c r="M224" s="281" t="s">
        <v>1</v>
      </c>
      <c r="N224" s="282" t="s">
        <v>38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144</v>
      </c>
      <c r="AT224" s="232" t="s">
        <v>215</v>
      </c>
      <c r="AU224" s="232" t="s">
        <v>83</v>
      </c>
      <c r="AY224" s="18" t="s">
        <v>124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81</v>
      </c>
      <c r="BK224" s="233">
        <f>ROUND(I224*H224,2)</f>
        <v>0</v>
      </c>
      <c r="BL224" s="18" t="s">
        <v>131</v>
      </c>
      <c r="BM224" s="232" t="s">
        <v>315</v>
      </c>
    </row>
    <row r="225" spans="1:51" s="14" customFormat="1" ht="12">
      <c r="A225" s="14"/>
      <c r="B225" s="250"/>
      <c r="C225" s="251"/>
      <c r="D225" s="241" t="s">
        <v>167</v>
      </c>
      <c r="E225" s="252" t="s">
        <v>1</v>
      </c>
      <c r="F225" s="253" t="s">
        <v>675</v>
      </c>
      <c r="G225" s="251"/>
      <c r="H225" s="254">
        <v>5.1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0" t="s">
        <v>167</v>
      </c>
      <c r="AU225" s="260" t="s">
        <v>83</v>
      </c>
      <c r="AV225" s="14" t="s">
        <v>83</v>
      </c>
      <c r="AW225" s="14" t="s">
        <v>30</v>
      </c>
      <c r="AX225" s="14" t="s">
        <v>73</v>
      </c>
      <c r="AY225" s="260" t="s">
        <v>124</v>
      </c>
    </row>
    <row r="226" spans="1:51" s="15" customFormat="1" ht="12">
      <c r="A226" s="15"/>
      <c r="B226" s="261"/>
      <c r="C226" s="262"/>
      <c r="D226" s="241" t="s">
        <v>167</v>
      </c>
      <c r="E226" s="263" t="s">
        <v>1</v>
      </c>
      <c r="F226" s="264" t="s">
        <v>172</v>
      </c>
      <c r="G226" s="262"/>
      <c r="H226" s="265">
        <v>5.1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1" t="s">
        <v>167</v>
      </c>
      <c r="AU226" s="271" t="s">
        <v>83</v>
      </c>
      <c r="AV226" s="15" t="s">
        <v>131</v>
      </c>
      <c r="AW226" s="15" t="s">
        <v>30</v>
      </c>
      <c r="AX226" s="15" t="s">
        <v>81</v>
      </c>
      <c r="AY226" s="271" t="s">
        <v>124</v>
      </c>
    </row>
    <row r="227" spans="1:65" s="2" customFormat="1" ht="24.15" customHeight="1">
      <c r="A227" s="39"/>
      <c r="B227" s="40"/>
      <c r="C227" s="272" t="s">
        <v>227</v>
      </c>
      <c r="D227" s="272" t="s">
        <v>215</v>
      </c>
      <c r="E227" s="273" t="s">
        <v>676</v>
      </c>
      <c r="F227" s="274" t="s">
        <v>677</v>
      </c>
      <c r="G227" s="275" t="s">
        <v>239</v>
      </c>
      <c r="H227" s="276">
        <v>5.1</v>
      </c>
      <c r="I227" s="277"/>
      <c r="J227" s="278">
        <f>ROUND(I227*H227,2)</f>
        <v>0</v>
      </c>
      <c r="K227" s="279"/>
      <c r="L227" s="280"/>
      <c r="M227" s="281" t="s">
        <v>1</v>
      </c>
      <c r="N227" s="282" t="s">
        <v>38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144</v>
      </c>
      <c r="AT227" s="232" t="s">
        <v>215</v>
      </c>
      <c r="AU227" s="232" t="s">
        <v>83</v>
      </c>
      <c r="AY227" s="18" t="s">
        <v>124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81</v>
      </c>
      <c r="BK227" s="233">
        <f>ROUND(I227*H227,2)</f>
        <v>0</v>
      </c>
      <c r="BL227" s="18" t="s">
        <v>131</v>
      </c>
      <c r="BM227" s="232" t="s">
        <v>318</v>
      </c>
    </row>
    <row r="228" spans="1:51" s="14" customFormat="1" ht="12">
      <c r="A228" s="14"/>
      <c r="B228" s="250"/>
      <c r="C228" s="251"/>
      <c r="D228" s="241" t="s">
        <v>167</v>
      </c>
      <c r="E228" s="252" t="s">
        <v>1</v>
      </c>
      <c r="F228" s="253" t="s">
        <v>675</v>
      </c>
      <c r="G228" s="251"/>
      <c r="H228" s="254">
        <v>5.1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0" t="s">
        <v>167</v>
      </c>
      <c r="AU228" s="260" t="s">
        <v>83</v>
      </c>
      <c r="AV228" s="14" t="s">
        <v>83</v>
      </c>
      <c r="AW228" s="14" t="s">
        <v>30</v>
      </c>
      <c r="AX228" s="14" t="s">
        <v>73</v>
      </c>
      <c r="AY228" s="260" t="s">
        <v>124</v>
      </c>
    </row>
    <row r="229" spans="1:51" s="15" customFormat="1" ht="12">
      <c r="A229" s="15"/>
      <c r="B229" s="261"/>
      <c r="C229" s="262"/>
      <c r="D229" s="241" t="s">
        <v>167</v>
      </c>
      <c r="E229" s="263" t="s">
        <v>1</v>
      </c>
      <c r="F229" s="264" t="s">
        <v>172</v>
      </c>
      <c r="G229" s="262"/>
      <c r="H229" s="265">
        <v>5.1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1" t="s">
        <v>167</v>
      </c>
      <c r="AU229" s="271" t="s">
        <v>83</v>
      </c>
      <c r="AV229" s="15" t="s">
        <v>131</v>
      </c>
      <c r="AW229" s="15" t="s">
        <v>30</v>
      </c>
      <c r="AX229" s="15" t="s">
        <v>81</v>
      </c>
      <c r="AY229" s="271" t="s">
        <v>124</v>
      </c>
    </row>
    <row r="230" spans="1:65" s="2" customFormat="1" ht="33" customHeight="1">
      <c r="A230" s="39"/>
      <c r="B230" s="40"/>
      <c r="C230" s="220" t="s">
        <v>319</v>
      </c>
      <c r="D230" s="220" t="s">
        <v>127</v>
      </c>
      <c r="E230" s="221" t="s">
        <v>256</v>
      </c>
      <c r="F230" s="222" t="s">
        <v>257</v>
      </c>
      <c r="G230" s="223" t="s">
        <v>166</v>
      </c>
      <c r="H230" s="224">
        <v>194.889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38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131</v>
      </c>
      <c r="AT230" s="232" t="s">
        <v>127</v>
      </c>
      <c r="AU230" s="232" t="s">
        <v>83</v>
      </c>
      <c r="AY230" s="18" t="s">
        <v>124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81</v>
      </c>
      <c r="BK230" s="233">
        <f>ROUND(I230*H230,2)</f>
        <v>0</v>
      </c>
      <c r="BL230" s="18" t="s">
        <v>131</v>
      </c>
      <c r="BM230" s="232" t="s">
        <v>322</v>
      </c>
    </row>
    <row r="231" spans="1:51" s="13" customFormat="1" ht="12">
      <c r="A231" s="13"/>
      <c r="B231" s="239"/>
      <c r="C231" s="240"/>
      <c r="D231" s="241" t="s">
        <v>167</v>
      </c>
      <c r="E231" s="242" t="s">
        <v>1</v>
      </c>
      <c r="F231" s="243" t="s">
        <v>565</v>
      </c>
      <c r="G231" s="240"/>
      <c r="H231" s="242" t="s">
        <v>1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167</v>
      </c>
      <c r="AU231" s="249" t="s">
        <v>83</v>
      </c>
      <c r="AV231" s="13" t="s">
        <v>81</v>
      </c>
      <c r="AW231" s="13" t="s">
        <v>30</v>
      </c>
      <c r="AX231" s="13" t="s">
        <v>73</v>
      </c>
      <c r="AY231" s="249" t="s">
        <v>124</v>
      </c>
    </row>
    <row r="232" spans="1:51" s="13" customFormat="1" ht="12">
      <c r="A232" s="13"/>
      <c r="B232" s="239"/>
      <c r="C232" s="240"/>
      <c r="D232" s="241" t="s">
        <v>167</v>
      </c>
      <c r="E232" s="242" t="s">
        <v>1</v>
      </c>
      <c r="F232" s="243" t="s">
        <v>678</v>
      </c>
      <c r="G232" s="240"/>
      <c r="H232" s="242" t="s">
        <v>1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167</v>
      </c>
      <c r="AU232" s="249" t="s">
        <v>83</v>
      </c>
      <c r="AV232" s="13" t="s">
        <v>81</v>
      </c>
      <c r="AW232" s="13" t="s">
        <v>30</v>
      </c>
      <c r="AX232" s="13" t="s">
        <v>73</v>
      </c>
      <c r="AY232" s="249" t="s">
        <v>124</v>
      </c>
    </row>
    <row r="233" spans="1:51" s="14" customFormat="1" ht="12">
      <c r="A233" s="14"/>
      <c r="B233" s="250"/>
      <c r="C233" s="251"/>
      <c r="D233" s="241" t="s">
        <v>167</v>
      </c>
      <c r="E233" s="252" t="s">
        <v>1</v>
      </c>
      <c r="F233" s="253" t="s">
        <v>679</v>
      </c>
      <c r="G233" s="251"/>
      <c r="H233" s="254">
        <v>77.02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0" t="s">
        <v>167</v>
      </c>
      <c r="AU233" s="260" t="s">
        <v>83</v>
      </c>
      <c r="AV233" s="14" t="s">
        <v>83</v>
      </c>
      <c r="AW233" s="14" t="s">
        <v>30</v>
      </c>
      <c r="AX233" s="14" t="s">
        <v>73</v>
      </c>
      <c r="AY233" s="260" t="s">
        <v>124</v>
      </c>
    </row>
    <row r="234" spans="1:51" s="13" customFormat="1" ht="12">
      <c r="A234" s="13"/>
      <c r="B234" s="239"/>
      <c r="C234" s="240"/>
      <c r="D234" s="241" t="s">
        <v>167</v>
      </c>
      <c r="E234" s="242" t="s">
        <v>1</v>
      </c>
      <c r="F234" s="243" t="s">
        <v>471</v>
      </c>
      <c r="G234" s="240"/>
      <c r="H234" s="242" t="s">
        <v>1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167</v>
      </c>
      <c r="AU234" s="249" t="s">
        <v>83</v>
      </c>
      <c r="AV234" s="13" t="s">
        <v>81</v>
      </c>
      <c r="AW234" s="13" t="s">
        <v>30</v>
      </c>
      <c r="AX234" s="13" t="s">
        <v>73</v>
      </c>
      <c r="AY234" s="249" t="s">
        <v>124</v>
      </c>
    </row>
    <row r="235" spans="1:51" s="14" customFormat="1" ht="12">
      <c r="A235" s="14"/>
      <c r="B235" s="250"/>
      <c r="C235" s="251"/>
      <c r="D235" s="241" t="s">
        <v>167</v>
      </c>
      <c r="E235" s="252" t="s">
        <v>1</v>
      </c>
      <c r="F235" s="253" t="s">
        <v>680</v>
      </c>
      <c r="G235" s="251"/>
      <c r="H235" s="254">
        <v>21.462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0" t="s">
        <v>167</v>
      </c>
      <c r="AU235" s="260" t="s">
        <v>83</v>
      </c>
      <c r="AV235" s="14" t="s">
        <v>83</v>
      </c>
      <c r="AW235" s="14" t="s">
        <v>30</v>
      </c>
      <c r="AX235" s="14" t="s">
        <v>73</v>
      </c>
      <c r="AY235" s="260" t="s">
        <v>124</v>
      </c>
    </row>
    <row r="236" spans="1:51" s="14" customFormat="1" ht="12">
      <c r="A236" s="14"/>
      <c r="B236" s="250"/>
      <c r="C236" s="251"/>
      <c r="D236" s="241" t="s">
        <v>167</v>
      </c>
      <c r="E236" s="252" t="s">
        <v>1</v>
      </c>
      <c r="F236" s="253" t="s">
        <v>681</v>
      </c>
      <c r="G236" s="251"/>
      <c r="H236" s="254">
        <v>12.084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0" t="s">
        <v>167</v>
      </c>
      <c r="AU236" s="260" t="s">
        <v>83</v>
      </c>
      <c r="AV236" s="14" t="s">
        <v>83</v>
      </c>
      <c r="AW236" s="14" t="s">
        <v>30</v>
      </c>
      <c r="AX236" s="14" t="s">
        <v>73</v>
      </c>
      <c r="AY236" s="260" t="s">
        <v>124</v>
      </c>
    </row>
    <row r="237" spans="1:51" s="14" customFormat="1" ht="12">
      <c r="A237" s="14"/>
      <c r="B237" s="250"/>
      <c r="C237" s="251"/>
      <c r="D237" s="241" t="s">
        <v>167</v>
      </c>
      <c r="E237" s="252" t="s">
        <v>1</v>
      </c>
      <c r="F237" s="253" t="s">
        <v>682</v>
      </c>
      <c r="G237" s="251"/>
      <c r="H237" s="254">
        <v>10.6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167</v>
      </c>
      <c r="AU237" s="260" t="s">
        <v>83</v>
      </c>
      <c r="AV237" s="14" t="s">
        <v>83</v>
      </c>
      <c r="AW237" s="14" t="s">
        <v>30</v>
      </c>
      <c r="AX237" s="14" t="s">
        <v>73</v>
      </c>
      <c r="AY237" s="260" t="s">
        <v>124</v>
      </c>
    </row>
    <row r="238" spans="1:51" s="14" customFormat="1" ht="12">
      <c r="A238" s="14"/>
      <c r="B238" s="250"/>
      <c r="C238" s="251"/>
      <c r="D238" s="241" t="s">
        <v>167</v>
      </c>
      <c r="E238" s="252" t="s">
        <v>1</v>
      </c>
      <c r="F238" s="253" t="s">
        <v>683</v>
      </c>
      <c r="G238" s="251"/>
      <c r="H238" s="254">
        <v>10.017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167</v>
      </c>
      <c r="AU238" s="260" t="s">
        <v>83</v>
      </c>
      <c r="AV238" s="14" t="s">
        <v>83</v>
      </c>
      <c r="AW238" s="14" t="s">
        <v>30</v>
      </c>
      <c r="AX238" s="14" t="s">
        <v>73</v>
      </c>
      <c r="AY238" s="260" t="s">
        <v>124</v>
      </c>
    </row>
    <row r="239" spans="1:51" s="14" customFormat="1" ht="12">
      <c r="A239" s="14"/>
      <c r="B239" s="250"/>
      <c r="C239" s="251"/>
      <c r="D239" s="241" t="s">
        <v>167</v>
      </c>
      <c r="E239" s="252" t="s">
        <v>1</v>
      </c>
      <c r="F239" s="253" t="s">
        <v>684</v>
      </c>
      <c r="G239" s="251"/>
      <c r="H239" s="254">
        <v>11.289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167</v>
      </c>
      <c r="AU239" s="260" t="s">
        <v>83</v>
      </c>
      <c r="AV239" s="14" t="s">
        <v>83</v>
      </c>
      <c r="AW239" s="14" t="s">
        <v>30</v>
      </c>
      <c r="AX239" s="14" t="s">
        <v>73</v>
      </c>
      <c r="AY239" s="260" t="s">
        <v>124</v>
      </c>
    </row>
    <row r="240" spans="1:51" s="14" customFormat="1" ht="12">
      <c r="A240" s="14"/>
      <c r="B240" s="250"/>
      <c r="C240" s="251"/>
      <c r="D240" s="241" t="s">
        <v>167</v>
      </c>
      <c r="E240" s="252" t="s">
        <v>1</v>
      </c>
      <c r="F240" s="253" t="s">
        <v>685</v>
      </c>
      <c r="G240" s="251"/>
      <c r="H240" s="254">
        <v>10.759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0" t="s">
        <v>167</v>
      </c>
      <c r="AU240" s="260" t="s">
        <v>83</v>
      </c>
      <c r="AV240" s="14" t="s">
        <v>83</v>
      </c>
      <c r="AW240" s="14" t="s">
        <v>30</v>
      </c>
      <c r="AX240" s="14" t="s">
        <v>73</v>
      </c>
      <c r="AY240" s="260" t="s">
        <v>124</v>
      </c>
    </row>
    <row r="241" spans="1:51" s="14" customFormat="1" ht="12">
      <c r="A241" s="14"/>
      <c r="B241" s="250"/>
      <c r="C241" s="251"/>
      <c r="D241" s="241" t="s">
        <v>167</v>
      </c>
      <c r="E241" s="252" t="s">
        <v>1</v>
      </c>
      <c r="F241" s="253" t="s">
        <v>686</v>
      </c>
      <c r="G241" s="251"/>
      <c r="H241" s="254">
        <v>19.345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0" t="s">
        <v>167</v>
      </c>
      <c r="AU241" s="260" t="s">
        <v>83</v>
      </c>
      <c r="AV241" s="14" t="s">
        <v>83</v>
      </c>
      <c r="AW241" s="14" t="s">
        <v>30</v>
      </c>
      <c r="AX241" s="14" t="s">
        <v>73</v>
      </c>
      <c r="AY241" s="260" t="s">
        <v>124</v>
      </c>
    </row>
    <row r="242" spans="1:51" s="14" customFormat="1" ht="12">
      <c r="A242" s="14"/>
      <c r="B242" s="250"/>
      <c r="C242" s="251"/>
      <c r="D242" s="241" t="s">
        <v>167</v>
      </c>
      <c r="E242" s="252" t="s">
        <v>1</v>
      </c>
      <c r="F242" s="253" t="s">
        <v>687</v>
      </c>
      <c r="G242" s="251"/>
      <c r="H242" s="254">
        <v>11.024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0" t="s">
        <v>167</v>
      </c>
      <c r="AU242" s="260" t="s">
        <v>83</v>
      </c>
      <c r="AV242" s="14" t="s">
        <v>83</v>
      </c>
      <c r="AW242" s="14" t="s">
        <v>30</v>
      </c>
      <c r="AX242" s="14" t="s">
        <v>73</v>
      </c>
      <c r="AY242" s="260" t="s">
        <v>124</v>
      </c>
    </row>
    <row r="243" spans="1:51" s="14" customFormat="1" ht="12">
      <c r="A243" s="14"/>
      <c r="B243" s="250"/>
      <c r="C243" s="251"/>
      <c r="D243" s="241" t="s">
        <v>167</v>
      </c>
      <c r="E243" s="252" t="s">
        <v>1</v>
      </c>
      <c r="F243" s="253" t="s">
        <v>684</v>
      </c>
      <c r="G243" s="251"/>
      <c r="H243" s="254">
        <v>11.289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167</v>
      </c>
      <c r="AU243" s="260" t="s">
        <v>83</v>
      </c>
      <c r="AV243" s="14" t="s">
        <v>83</v>
      </c>
      <c r="AW243" s="14" t="s">
        <v>30</v>
      </c>
      <c r="AX243" s="14" t="s">
        <v>73</v>
      </c>
      <c r="AY243" s="260" t="s">
        <v>124</v>
      </c>
    </row>
    <row r="244" spans="1:51" s="15" customFormat="1" ht="12">
      <c r="A244" s="15"/>
      <c r="B244" s="261"/>
      <c r="C244" s="262"/>
      <c r="D244" s="241" t="s">
        <v>167</v>
      </c>
      <c r="E244" s="263" t="s">
        <v>1</v>
      </c>
      <c r="F244" s="264" t="s">
        <v>172</v>
      </c>
      <c r="G244" s="262"/>
      <c r="H244" s="265">
        <v>194.88899999999998</v>
      </c>
      <c r="I244" s="266"/>
      <c r="J244" s="262"/>
      <c r="K244" s="262"/>
      <c r="L244" s="267"/>
      <c r="M244" s="268"/>
      <c r="N244" s="269"/>
      <c r="O244" s="269"/>
      <c r="P244" s="269"/>
      <c r="Q244" s="269"/>
      <c r="R244" s="269"/>
      <c r="S244" s="269"/>
      <c r="T244" s="270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1" t="s">
        <v>167</v>
      </c>
      <c r="AU244" s="271" t="s">
        <v>83</v>
      </c>
      <c r="AV244" s="15" t="s">
        <v>131</v>
      </c>
      <c r="AW244" s="15" t="s">
        <v>30</v>
      </c>
      <c r="AX244" s="15" t="s">
        <v>81</v>
      </c>
      <c r="AY244" s="271" t="s">
        <v>124</v>
      </c>
    </row>
    <row r="245" spans="1:65" s="2" customFormat="1" ht="37.8" customHeight="1">
      <c r="A245" s="39"/>
      <c r="B245" s="40"/>
      <c r="C245" s="220" t="s">
        <v>230</v>
      </c>
      <c r="D245" s="220" t="s">
        <v>127</v>
      </c>
      <c r="E245" s="221" t="s">
        <v>265</v>
      </c>
      <c r="F245" s="222" t="s">
        <v>266</v>
      </c>
      <c r="G245" s="223" t="s">
        <v>166</v>
      </c>
      <c r="H245" s="224">
        <v>332.625</v>
      </c>
      <c r="I245" s="225"/>
      <c r="J245" s="226">
        <f>ROUND(I245*H245,2)</f>
        <v>0</v>
      </c>
      <c r="K245" s="227"/>
      <c r="L245" s="45"/>
      <c r="M245" s="228" t="s">
        <v>1</v>
      </c>
      <c r="N245" s="229" t="s">
        <v>38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131</v>
      </c>
      <c r="AT245" s="232" t="s">
        <v>127</v>
      </c>
      <c r="AU245" s="232" t="s">
        <v>83</v>
      </c>
      <c r="AY245" s="18" t="s">
        <v>124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81</v>
      </c>
      <c r="BK245" s="233">
        <f>ROUND(I245*H245,2)</f>
        <v>0</v>
      </c>
      <c r="BL245" s="18" t="s">
        <v>131</v>
      </c>
      <c r="BM245" s="232" t="s">
        <v>326</v>
      </c>
    </row>
    <row r="246" spans="1:51" s="13" customFormat="1" ht="12">
      <c r="A246" s="13"/>
      <c r="B246" s="239"/>
      <c r="C246" s="240"/>
      <c r="D246" s="241" t="s">
        <v>167</v>
      </c>
      <c r="E246" s="242" t="s">
        <v>1</v>
      </c>
      <c r="F246" s="243" t="s">
        <v>565</v>
      </c>
      <c r="G246" s="240"/>
      <c r="H246" s="242" t="s">
        <v>1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167</v>
      </c>
      <c r="AU246" s="249" t="s">
        <v>83</v>
      </c>
      <c r="AV246" s="13" t="s">
        <v>81</v>
      </c>
      <c r="AW246" s="13" t="s">
        <v>30</v>
      </c>
      <c r="AX246" s="13" t="s">
        <v>73</v>
      </c>
      <c r="AY246" s="249" t="s">
        <v>124</v>
      </c>
    </row>
    <row r="247" spans="1:51" s="13" customFormat="1" ht="12">
      <c r="A247" s="13"/>
      <c r="B247" s="239"/>
      <c r="C247" s="240"/>
      <c r="D247" s="241" t="s">
        <v>167</v>
      </c>
      <c r="E247" s="242" t="s">
        <v>1</v>
      </c>
      <c r="F247" s="243" t="s">
        <v>678</v>
      </c>
      <c r="G247" s="240"/>
      <c r="H247" s="242" t="s">
        <v>1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167</v>
      </c>
      <c r="AU247" s="249" t="s">
        <v>83</v>
      </c>
      <c r="AV247" s="13" t="s">
        <v>81</v>
      </c>
      <c r="AW247" s="13" t="s">
        <v>30</v>
      </c>
      <c r="AX247" s="13" t="s">
        <v>73</v>
      </c>
      <c r="AY247" s="249" t="s">
        <v>124</v>
      </c>
    </row>
    <row r="248" spans="1:51" s="14" customFormat="1" ht="12">
      <c r="A248" s="14"/>
      <c r="B248" s="250"/>
      <c r="C248" s="251"/>
      <c r="D248" s="241" t="s">
        <v>167</v>
      </c>
      <c r="E248" s="252" t="s">
        <v>1</v>
      </c>
      <c r="F248" s="253" t="s">
        <v>688</v>
      </c>
      <c r="G248" s="251"/>
      <c r="H248" s="254">
        <v>207.394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0" t="s">
        <v>167</v>
      </c>
      <c r="AU248" s="260" t="s">
        <v>83</v>
      </c>
      <c r="AV248" s="14" t="s">
        <v>83</v>
      </c>
      <c r="AW248" s="14" t="s">
        <v>30</v>
      </c>
      <c r="AX248" s="14" t="s">
        <v>73</v>
      </c>
      <c r="AY248" s="260" t="s">
        <v>124</v>
      </c>
    </row>
    <row r="249" spans="1:51" s="14" customFormat="1" ht="12">
      <c r="A249" s="14"/>
      <c r="B249" s="250"/>
      <c r="C249" s="251"/>
      <c r="D249" s="241" t="s">
        <v>167</v>
      </c>
      <c r="E249" s="252" t="s">
        <v>1</v>
      </c>
      <c r="F249" s="253" t="s">
        <v>689</v>
      </c>
      <c r="G249" s="251"/>
      <c r="H249" s="254">
        <v>-3.41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0" t="s">
        <v>167</v>
      </c>
      <c r="AU249" s="260" t="s">
        <v>83</v>
      </c>
      <c r="AV249" s="14" t="s">
        <v>83</v>
      </c>
      <c r="AW249" s="14" t="s">
        <v>30</v>
      </c>
      <c r="AX249" s="14" t="s">
        <v>73</v>
      </c>
      <c r="AY249" s="260" t="s">
        <v>124</v>
      </c>
    </row>
    <row r="250" spans="1:51" s="14" customFormat="1" ht="12">
      <c r="A250" s="14"/>
      <c r="B250" s="250"/>
      <c r="C250" s="251"/>
      <c r="D250" s="241" t="s">
        <v>167</v>
      </c>
      <c r="E250" s="252" t="s">
        <v>1</v>
      </c>
      <c r="F250" s="253" t="s">
        <v>690</v>
      </c>
      <c r="G250" s="251"/>
      <c r="H250" s="254">
        <v>-7.6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167</v>
      </c>
      <c r="AU250" s="260" t="s">
        <v>83</v>
      </c>
      <c r="AV250" s="14" t="s">
        <v>83</v>
      </c>
      <c r="AW250" s="14" t="s">
        <v>30</v>
      </c>
      <c r="AX250" s="14" t="s">
        <v>73</v>
      </c>
      <c r="AY250" s="260" t="s">
        <v>124</v>
      </c>
    </row>
    <row r="251" spans="1:51" s="14" customFormat="1" ht="12">
      <c r="A251" s="14"/>
      <c r="B251" s="250"/>
      <c r="C251" s="251"/>
      <c r="D251" s="241" t="s">
        <v>167</v>
      </c>
      <c r="E251" s="252" t="s">
        <v>1</v>
      </c>
      <c r="F251" s="253" t="s">
        <v>691</v>
      </c>
      <c r="G251" s="251"/>
      <c r="H251" s="254">
        <v>3.96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0" t="s">
        <v>167</v>
      </c>
      <c r="AU251" s="260" t="s">
        <v>83</v>
      </c>
      <c r="AV251" s="14" t="s">
        <v>83</v>
      </c>
      <c r="AW251" s="14" t="s">
        <v>30</v>
      </c>
      <c r="AX251" s="14" t="s">
        <v>73</v>
      </c>
      <c r="AY251" s="260" t="s">
        <v>124</v>
      </c>
    </row>
    <row r="252" spans="1:51" s="14" customFormat="1" ht="12">
      <c r="A252" s="14"/>
      <c r="B252" s="250"/>
      <c r="C252" s="251"/>
      <c r="D252" s="241" t="s">
        <v>167</v>
      </c>
      <c r="E252" s="252" t="s">
        <v>1</v>
      </c>
      <c r="F252" s="253" t="s">
        <v>692</v>
      </c>
      <c r="G252" s="251"/>
      <c r="H252" s="254">
        <v>9.9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0" t="s">
        <v>167</v>
      </c>
      <c r="AU252" s="260" t="s">
        <v>83</v>
      </c>
      <c r="AV252" s="14" t="s">
        <v>83</v>
      </c>
      <c r="AW252" s="14" t="s">
        <v>30</v>
      </c>
      <c r="AX252" s="14" t="s">
        <v>73</v>
      </c>
      <c r="AY252" s="260" t="s">
        <v>124</v>
      </c>
    </row>
    <row r="253" spans="1:51" s="13" customFormat="1" ht="12">
      <c r="A253" s="13"/>
      <c r="B253" s="239"/>
      <c r="C253" s="240"/>
      <c r="D253" s="241" t="s">
        <v>167</v>
      </c>
      <c r="E253" s="242" t="s">
        <v>1</v>
      </c>
      <c r="F253" s="243" t="s">
        <v>693</v>
      </c>
      <c r="G253" s="240"/>
      <c r="H253" s="242" t="s">
        <v>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167</v>
      </c>
      <c r="AU253" s="249" t="s">
        <v>83</v>
      </c>
      <c r="AV253" s="13" t="s">
        <v>81</v>
      </c>
      <c r="AW253" s="13" t="s">
        <v>30</v>
      </c>
      <c r="AX253" s="13" t="s">
        <v>73</v>
      </c>
      <c r="AY253" s="249" t="s">
        <v>124</v>
      </c>
    </row>
    <row r="254" spans="1:51" s="14" customFormat="1" ht="12">
      <c r="A254" s="14"/>
      <c r="B254" s="250"/>
      <c r="C254" s="251"/>
      <c r="D254" s="241" t="s">
        <v>167</v>
      </c>
      <c r="E254" s="252" t="s">
        <v>1</v>
      </c>
      <c r="F254" s="253" t="s">
        <v>694</v>
      </c>
      <c r="G254" s="251"/>
      <c r="H254" s="254">
        <v>125.18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167</v>
      </c>
      <c r="AU254" s="260" t="s">
        <v>83</v>
      </c>
      <c r="AV254" s="14" t="s">
        <v>83</v>
      </c>
      <c r="AW254" s="14" t="s">
        <v>30</v>
      </c>
      <c r="AX254" s="14" t="s">
        <v>73</v>
      </c>
      <c r="AY254" s="260" t="s">
        <v>124</v>
      </c>
    </row>
    <row r="255" spans="1:51" s="14" customFormat="1" ht="12">
      <c r="A255" s="14"/>
      <c r="B255" s="250"/>
      <c r="C255" s="251"/>
      <c r="D255" s="241" t="s">
        <v>167</v>
      </c>
      <c r="E255" s="252" t="s">
        <v>1</v>
      </c>
      <c r="F255" s="253" t="s">
        <v>690</v>
      </c>
      <c r="G255" s="251"/>
      <c r="H255" s="254">
        <v>-7.6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0" t="s">
        <v>167</v>
      </c>
      <c r="AU255" s="260" t="s">
        <v>83</v>
      </c>
      <c r="AV255" s="14" t="s">
        <v>83</v>
      </c>
      <c r="AW255" s="14" t="s">
        <v>30</v>
      </c>
      <c r="AX255" s="14" t="s">
        <v>73</v>
      </c>
      <c r="AY255" s="260" t="s">
        <v>124</v>
      </c>
    </row>
    <row r="256" spans="1:51" s="14" customFormat="1" ht="12">
      <c r="A256" s="14"/>
      <c r="B256" s="250"/>
      <c r="C256" s="251"/>
      <c r="D256" s="241" t="s">
        <v>167</v>
      </c>
      <c r="E256" s="252" t="s">
        <v>1</v>
      </c>
      <c r="F256" s="253" t="s">
        <v>695</v>
      </c>
      <c r="G256" s="251"/>
      <c r="H256" s="254">
        <v>-0.602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0" t="s">
        <v>167</v>
      </c>
      <c r="AU256" s="260" t="s">
        <v>83</v>
      </c>
      <c r="AV256" s="14" t="s">
        <v>83</v>
      </c>
      <c r="AW256" s="14" t="s">
        <v>30</v>
      </c>
      <c r="AX256" s="14" t="s">
        <v>73</v>
      </c>
      <c r="AY256" s="260" t="s">
        <v>124</v>
      </c>
    </row>
    <row r="257" spans="1:51" s="14" customFormat="1" ht="12">
      <c r="A257" s="14"/>
      <c r="B257" s="250"/>
      <c r="C257" s="251"/>
      <c r="D257" s="241" t="s">
        <v>167</v>
      </c>
      <c r="E257" s="252" t="s">
        <v>1</v>
      </c>
      <c r="F257" s="253" t="s">
        <v>696</v>
      </c>
      <c r="G257" s="251"/>
      <c r="H257" s="254">
        <v>1.706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0" t="s">
        <v>167</v>
      </c>
      <c r="AU257" s="260" t="s">
        <v>83</v>
      </c>
      <c r="AV257" s="14" t="s">
        <v>83</v>
      </c>
      <c r="AW257" s="14" t="s">
        <v>30</v>
      </c>
      <c r="AX257" s="14" t="s">
        <v>73</v>
      </c>
      <c r="AY257" s="260" t="s">
        <v>124</v>
      </c>
    </row>
    <row r="258" spans="1:51" s="14" customFormat="1" ht="12">
      <c r="A258" s="14"/>
      <c r="B258" s="250"/>
      <c r="C258" s="251"/>
      <c r="D258" s="241" t="s">
        <v>167</v>
      </c>
      <c r="E258" s="252" t="s">
        <v>1</v>
      </c>
      <c r="F258" s="253" t="s">
        <v>697</v>
      </c>
      <c r="G258" s="251"/>
      <c r="H258" s="254">
        <v>-0.291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167</v>
      </c>
      <c r="AU258" s="260" t="s">
        <v>83</v>
      </c>
      <c r="AV258" s="14" t="s">
        <v>83</v>
      </c>
      <c r="AW258" s="14" t="s">
        <v>30</v>
      </c>
      <c r="AX258" s="14" t="s">
        <v>73</v>
      </c>
      <c r="AY258" s="260" t="s">
        <v>124</v>
      </c>
    </row>
    <row r="259" spans="1:51" s="14" customFormat="1" ht="12">
      <c r="A259" s="14"/>
      <c r="B259" s="250"/>
      <c r="C259" s="251"/>
      <c r="D259" s="241" t="s">
        <v>167</v>
      </c>
      <c r="E259" s="252" t="s">
        <v>1</v>
      </c>
      <c r="F259" s="253" t="s">
        <v>698</v>
      </c>
      <c r="G259" s="251"/>
      <c r="H259" s="254">
        <v>1.35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0" t="s">
        <v>167</v>
      </c>
      <c r="AU259" s="260" t="s">
        <v>83</v>
      </c>
      <c r="AV259" s="14" t="s">
        <v>83</v>
      </c>
      <c r="AW259" s="14" t="s">
        <v>30</v>
      </c>
      <c r="AX259" s="14" t="s">
        <v>73</v>
      </c>
      <c r="AY259" s="260" t="s">
        <v>124</v>
      </c>
    </row>
    <row r="260" spans="1:51" s="14" customFormat="1" ht="12">
      <c r="A260" s="14"/>
      <c r="B260" s="250"/>
      <c r="C260" s="251"/>
      <c r="D260" s="241" t="s">
        <v>167</v>
      </c>
      <c r="E260" s="252" t="s">
        <v>1</v>
      </c>
      <c r="F260" s="253" t="s">
        <v>699</v>
      </c>
      <c r="G260" s="251"/>
      <c r="H260" s="254">
        <v>-0.291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167</v>
      </c>
      <c r="AU260" s="260" t="s">
        <v>83</v>
      </c>
      <c r="AV260" s="14" t="s">
        <v>83</v>
      </c>
      <c r="AW260" s="14" t="s">
        <v>30</v>
      </c>
      <c r="AX260" s="14" t="s">
        <v>73</v>
      </c>
      <c r="AY260" s="260" t="s">
        <v>124</v>
      </c>
    </row>
    <row r="261" spans="1:51" s="14" customFormat="1" ht="12">
      <c r="A261" s="14"/>
      <c r="B261" s="250"/>
      <c r="C261" s="251"/>
      <c r="D261" s="241" t="s">
        <v>167</v>
      </c>
      <c r="E261" s="252" t="s">
        <v>1</v>
      </c>
      <c r="F261" s="253" t="s">
        <v>698</v>
      </c>
      <c r="G261" s="251"/>
      <c r="H261" s="254">
        <v>1.35</v>
      </c>
      <c r="I261" s="255"/>
      <c r="J261" s="251"/>
      <c r="K261" s="251"/>
      <c r="L261" s="256"/>
      <c r="M261" s="257"/>
      <c r="N261" s="258"/>
      <c r="O261" s="258"/>
      <c r="P261" s="258"/>
      <c r="Q261" s="258"/>
      <c r="R261" s="258"/>
      <c r="S261" s="258"/>
      <c r="T261" s="25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0" t="s">
        <v>167</v>
      </c>
      <c r="AU261" s="260" t="s">
        <v>83</v>
      </c>
      <c r="AV261" s="14" t="s">
        <v>83</v>
      </c>
      <c r="AW261" s="14" t="s">
        <v>30</v>
      </c>
      <c r="AX261" s="14" t="s">
        <v>73</v>
      </c>
      <c r="AY261" s="260" t="s">
        <v>124</v>
      </c>
    </row>
    <row r="262" spans="1:51" s="14" customFormat="1" ht="12">
      <c r="A262" s="14"/>
      <c r="B262" s="250"/>
      <c r="C262" s="251"/>
      <c r="D262" s="241" t="s">
        <v>167</v>
      </c>
      <c r="E262" s="252" t="s">
        <v>1</v>
      </c>
      <c r="F262" s="253" t="s">
        <v>700</v>
      </c>
      <c r="G262" s="251"/>
      <c r="H262" s="254">
        <v>-0.342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0" t="s">
        <v>167</v>
      </c>
      <c r="AU262" s="260" t="s">
        <v>83</v>
      </c>
      <c r="AV262" s="14" t="s">
        <v>83</v>
      </c>
      <c r="AW262" s="14" t="s">
        <v>30</v>
      </c>
      <c r="AX262" s="14" t="s">
        <v>73</v>
      </c>
      <c r="AY262" s="260" t="s">
        <v>124</v>
      </c>
    </row>
    <row r="263" spans="1:51" s="14" customFormat="1" ht="12">
      <c r="A263" s="14"/>
      <c r="B263" s="250"/>
      <c r="C263" s="251"/>
      <c r="D263" s="241" t="s">
        <v>167</v>
      </c>
      <c r="E263" s="252" t="s">
        <v>1</v>
      </c>
      <c r="F263" s="253" t="s">
        <v>701</v>
      </c>
      <c r="G263" s="251"/>
      <c r="H263" s="254">
        <v>1.264</v>
      </c>
      <c r="I263" s="255"/>
      <c r="J263" s="251"/>
      <c r="K263" s="251"/>
      <c r="L263" s="256"/>
      <c r="M263" s="257"/>
      <c r="N263" s="258"/>
      <c r="O263" s="258"/>
      <c r="P263" s="258"/>
      <c r="Q263" s="258"/>
      <c r="R263" s="258"/>
      <c r="S263" s="258"/>
      <c r="T263" s="25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0" t="s">
        <v>167</v>
      </c>
      <c r="AU263" s="260" t="s">
        <v>83</v>
      </c>
      <c r="AV263" s="14" t="s">
        <v>83</v>
      </c>
      <c r="AW263" s="14" t="s">
        <v>30</v>
      </c>
      <c r="AX263" s="14" t="s">
        <v>73</v>
      </c>
      <c r="AY263" s="260" t="s">
        <v>124</v>
      </c>
    </row>
    <row r="264" spans="1:51" s="14" customFormat="1" ht="12">
      <c r="A264" s="14"/>
      <c r="B264" s="250"/>
      <c r="C264" s="251"/>
      <c r="D264" s="241" t="s">
        <v>167</v>
      </c>
      <c r="E264" s="252" t="s">
        <v>1</v>
      </c>
      <c r="F264" s="253" t="s">
        <v>702</v>
      </c>
      <c r="G264" s="251"/>
      <c r="H264" s="254">
        <v>-0.056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0" t="s">
        <v>167</v>
      </c>
      <c r="AU264" s="260" t="s">
        <v>83</v>
      </c>
      <c r="AV264" s="14" t="s">
        <v>83</v>
      </c>
      <c r="AW264" s="14" t="s">
        <v>30</v>
      </c>
      <c r="AX264" s="14" t="s">
        <v>73</v>
      </c>
      <c r="AY264" s="260" t="s">
        <v>124</v>
      </c>
    </row>
    <row r="265" spans="1:51" s="14" customFormat="1" ht="12">
      <c r="A265" s="14"/>
      <c r="B265" s="250"/>
      <c r="C265" s="251"/>
      <c r="D265" s="241" t="s">
        <v>167</v>
      </c>
      <c r="E265" s="252" t="s">
        <v>1</v>
      </c>
      <c r="F265" s="253" t="s">
        <v>703</v>
      </c>
      <c r="G265" s="251"/>
      <c r="H265" s="254">
        <v>0.713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0" t="s">
        <v>167</v>
      </c>
      <c r="AU265" s="260" t="s">
        <v>83</v>
      </c>
      <c r="AV265" s="14" t="s">
        <v>83</v>
      </c>
      <c r="AW265" s="14" t="s">
        <v>30</v>
      </c>
      <c r="AX265" s="14" t="s">
        <v>73</v>
      </c>
      <c r="AY265" s="260" t="s">
        <v>124</v>
      </c>
    </row>
    <row r="266" spans="1:51" s="15" customFormat="1" ht="12">
      <c r="A266" s="15"/>
      <c r="B266" s="261"/>
      <c r="C266" s="262"/>
      <c r="D266" s="241" t="s">
        <v>167</v>
      </c>
      <c r="E266" s="263" t="s">
        <v>1</v>
      </c>
      <c r="F266" s="264" t="s">
        <v>172</v>
      </c>
      <c r="G266" s="262"/>
      <c r="H266" s="265">
        <v>332.62500000000017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1" t="s">
        <v>167</v>
      </c>
      <c r="AU266" s="271" t="s">
        <v>83</v>
      </c>
      <c r="AV266" s="15" t="s">
        <v>131</v>
      </c>
      <c r="AW266" s="15" t="s">
        <v>30</v>
      </c>
      <c r="AX266" s="15" t="s">
        <v>81</v>
      </c>
      <c r="AY266" s="271" t="s">
        <v>124</v>
      </c>
    </row>
    <row r="267" spans="1:65" s="2" customFormat="1" ht="37.8" customHeight="1">
      <c r="A267" s="39"/>
      <c r="B267" s="40"/>
      <c r="C267" s="220" t="s">
        <v>327</v>
      </c>
      <c r="D267" s="220" t="s">
        <v>127</v>
      </c>
      <c r="E267" s="221" t="s">
        <v>297</v>
      </c>
      <c r="F267" s="222" t="s">
        <v>298</v>
      </c>
      <c r="G267" s="223" t="s">
        <v>166</v>
      </c>
      <c r="H267" s="224">
        <v>227.409</v>
      </c>
      <c r="I267" s="225"/>
      <c r="J267" s="226">
        <f>ROUND(I267*H267,2)</f>
        <v>0</v>
      </c>
      <c r="K267" s="227"/>
      <c r="L267" s="45"/>
      <c r="M267" s="228" t="s">
        <v>1</v>
      </c>
      <c r="N267" s="229" t="s">
        <v>38</v>
      </c>
      <c r="O267" s="92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131</v>
      </c>
      <c r="AT267" s="232" t="s">
        <v>127</v>
      </c>
      <c r="AU267" s="232" t="s">
        <v>83</v>
      </c>
      <c r="AY267" s="18" t="s">
        <v>124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81</v>
      </c>
      <c r="BK267" s="233">
        <f>ROUND(I267*H267,2)</f>
        <v>0</v>
      </c>
      <c r="BL267" s="18" t="s">
        <v>131</v>
      </c>
      <c r="BM267" s="232" t="s">
        <v>330</v>
      </c>
    </row>
    <row r="268" spans="1:51" s="13" customFormat="1" ht="12">
      <c r="A268" s="13"/>
      <c r="B268" s="239"/>
      <c r="C268" s="240"/>
      <c r="D268" s="241" t="s">
        <v>167</v>
      </c>
      <c r="E268" s="242" t="s">
        <v>1</v>
      </c>
      <c r="F268" s="243" t="s">
        <v>565</v>
      </c>
      <c r="G268" s="240"/>
      <c r="H268" s="242" t="s">
        <v>1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167</v>
      </c>
      <c r="AU268" s="249" t="s">
        <v>83</v>
      </c>
      <c r="AV268" s="13" t="s">
        <v>81</v>
      </c>
      <c r="AW268" s="13" t="s">
        <v>30</v>
      </c>
      <c r="AX268" s="13" t="s">
        <v>73</v>
      </c>
      <c r="AY268" s="249" t="s">
        <v>124</v>
      </c>
    </row>
    <row r="269" spans="1:51" s="13" customFormat="1" ht="12">
      <c r="A269" s="13"/>
      <c r="B269" s="239"/>
      <c r="C269" s="240"/>
      <c r="D269" s="241" t="s">
        <v>167</v>
      </c>
      <c r="E269" s="242" t="s">
        <v>1</v>
      </c>
      <c r="F269" s="243" t="s">
        <v>345</v>
      </c>
      <c r="G269" s="240"/>
      <c r="H269" s="242" t="s">
        <v>1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167</v>
      </c>
      <c r="AU269" s="249" t="s">
        <v>83</v>
      </c>
      <c r="AV269" s="13" t="s">
        <v>81</v>
      </c>
      <c r="AW269" s="13" t="s">
        <v>30</v>
      </c>
      <c r="AX269" s="13" t="s">
        <v>73</v>
      </c>
      <c r="AY269" s="249" t="s">
        <v>124</v>
      </c>
    </row>
    <row r="270" spans="1:51" s="14" customFormat="1" ht="12">
      <c r="A270" s="14"/>
      <c r="B270" s="250"/>
      <c r="C270" s="251"/>
      <c r="D270" s="241" t="s">
        <v>167</v>
      </c>
      <c r="E270" s="252" t="s">
        <v>1</v>
      </c>
      <c r="F270" s="253" t="s">
        <v>704</v>
      </c>
      <c r="G270" s="251"/>
      <c r="H270" s="254">
        <v>227.409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0" t="s">
        <v>167</v>
      </c>
      <c r="AU270" s="260" t="s">
        <v>83</v>
      </c>
      <c r="AV270" s="14" t="s">
        <v>83</v>
      </c>
      <c r="AW270" s="14" t="s">
        <v>30</v>
      </c>
      <c r="AX270" s="14" t="s">
        <v>73</v>
      </c>
      <c r="AY270" s="260" t="s">
        <v>124</v>
      </c>
    </row>
    <row r="271" spans="1:51" s="15" customFormat="1" ht="12">
      <c r="A271" s="15"/>
      <c r="B271" s="261"/>
      <c r="C271" s="262"/>
      <c r="D271" s="241" t="s">
        <v>167</v>
      </c>
      <c r="E271" s="263" t="s">
        <v>1</v>
      </c>
      <c r="F271" s="264" t="s">
        <v>172</v>
      </c>
      <c r="G271" s="262"/>
      <c r="H271" s="265">
        <v>227.409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71" t="s">
        <v>167</v>
      </c>
      <c r="AU271" s="271" t="s">
        <v>83</v>
      </c>
      <c r="AV271" s="15" t="s">
        <v>131</v>
      </c>
      <c r="AW271" s="15" t="s">
        <v>30</v>
      </c>
      <c r="AX271" s="15" t="s">
        <v>81</v>
      </c>
      <c r="AY271" s="271" t="s">
        <v>124</v>
      </c>
    </row>
    <row r="272" spans="1:65" s="2" customFormat="1" ht="76.35" customHeight="1">
      <c r="A272" s="39"/>
      <c r="B272" s="40"/>
      <c r="C272" s="220" t="s">
        <v>235</v>
      </c>
      <c r="D272" s="220" t="s">
        <v>127</v>
      </c>
      <c r="E272" s="221" t="s">
        <v>614</v>
      </c>
      <c r="F272" s="222" t="s">
        <v>615</v>
      </c>
      <c r="G272" s="223" t="s">
        <v>166</v>
      </c>
      <c r="H272" s="224">
        <v>96</v>
      </c>
      <c r="I272" s="225"/>
      <c r="J272" s="226">
        <f>ROUND(I272*H272,2)</f>
        <v>0</v>
      </c>
      <c r="K272" s="227"/>
      <c r="L272" s="45"/>
      <c r="M272" s="228" t="s">
        <v>1</v>
      </c>
      <c r="N272" s="229" t="s">
        <v>38</v>
      </c>
      <c r="O272" s="92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131</v>
      </c>
      <c r="AT272" s="232" t="s">
        <v>127</v>
      </c>
      <c r="AU272" s="232" t="s">
        <v>83</v>
      </c>
      <c r="AY272" s="18" t="s">
        <v>124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8" t="s">
        <v>81</v>
      </c>
      <c r="BK272" s="233">
        <f>ROUND(I272*H272,2)</f>
        <v>0</v>
      </c>
      <c r="BL272" s="18" t="s">
        <v>131</v>
      </c>
      <c r="BM272" s="232" t="s">
        <v>335</v>
      </c>
    </row>
    <row r="273" spans="1:51" s="13" customFormat="1" ht="12">
      <c r="A273" s="13"/>
      <c r="B273" s="239"/>
      <c r="C273" s="240"/>
      <c r="D273" s="241" t="s">
        <v>167</v>
      </c>
      <c r="E273" s="242" t="s">
        <v>1</v>
      </c>
      <c r="F273" s="243" t="s">
        <v>168</v>
      </c>
      <c r="G273" s="240"/>
      <c r="H273" s="242" t="s">
        <v>1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9" t="s">
        <v>167</v>
      </c>
      <c r="AU273" s="249" t="s">
        <v>83</v>
      </c>
      <c r="AV273" s="13" t="s">
        <v>81</v>
      </c>
      <c r="AW273" s="13" t="s">
        <v>30</v>
      </c>
      <c r="AX273" s="13" t="s">
        <v>73</v>
      </c>
      <c r="AY273" s="249" t="s">
        <v>124</v>
      </c>
    </row>
    <row r="274" spans="1:51" s="14" customFormat="1" ht="12">
      <c r="A274" s="14"/>
      <c r="B274" s="250"/>
      <c r="C274" s="251"/>
      <c r="D274" s="241" t="s">
        <v>167</v>
      </c>
      <c r="E274" s="252" t="s">
        <v>1</v>
      </c>
      <c r="F274" s="253" t="s">
        <v>616</v>
      </c>
      <c r="G274" s="251"/>
      <c r="H274" s="254">
        <v>96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0" t="s">
        <v>167</v>
      </c>
      <c r="AU274" s="260" t="s">
        <v>83</v>
      </c>
      <c r="AV274" s="14" t="s">
        <v>83</v>
      </c>
      <c r="AW274" s="14" t="s">
        <v>30</v>
      </c>
      <c r="AX274" s="14" t="s">
        <v>73</v>
      </c>
      <c r="AY274" s="260" t="s">
        <v>124</v>
      </c>
    </row>
    <row r="275" spans="1:51" s="15" customFormat="1" ht="12">
      <c r="A275" s="15"/>
      <c r="B275" s="261"/>
      <c r="C275" s="262"/>
      <c r="D275" s="241" t="s">
        <v>167</v>
      </c>
      <c r="E275" s="263" t="s">
        <v>1</v>
      </c>
      <c r="F275" s="264" t="s">
        <v>172</v>
      </c>
      <c r="G275" s="262"/>
      <c r="H275" s="265">
        <v>96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1" t="s">
        <v>167</v>
      </c>
      <c r="AU275" s="271" t="s">
        <v>83</v>
      </c>
      <c r="AV275" s="15" t="s">
        <v>131</v>
      </c>
      <c r="AW275" s="15" t="s">
        <v>30</v>
      </c>
      <c r="AX275" s="15" t="s">
        <v>81</v>
      </c>
      <c r="AY275" s="271" t="s">
        <v>124</v>
      </c>
    </row>
    <row r="276" spans="1:65" s="2" customFormat="1" ht="55.5" customHeight="1">
      <c r="A276" s="39"/>
      <c r="B276" s="40"/>
      <c r="C276" s="220" t="s">
        <v>340</v>
      </c>
      <c r="D276" s="220" t="s">
        <v>127</v>
      </c>
      <c r="E276" s="221" t="s">
        <v>518</v>
      </c>
      <c r="F276" s="222" t="s">
        <v>519</v>
      </c>
      <c r="G276" s="223" t="s">
        <v>166</v>
      </c>
      <c r="H276" s="224">
        <v>96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38</v>
      </c>
      <c r="O276" s="92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131</v>
      </c>
      <c r="AT276" s="232" t="s">
        <v>127</v>
      </c>
      <c r="AU276" s="232" t="s">
        <v>83</v>
      </c>
      <c r="AY276" s="18" t="s">
        <v>124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81</v>
      </c>
      <c r="BK276" s="233">
        <f>ROUND(I276*H276,2)</f>
        <v>0</v>
      </c>
      <c r="BL276" s="18" t="s">
        <v>131</v>
      </c>
      <c r="BM276" s="232" t="s">
        <v>343</v>
      </c>
    </row>
    <row r="277" spans="1:51" s="13" customFormat="1" ht="12">
      <c r="A277" s="13"/>
      <c r="B277" s="239"/>
      <c r="C277" s="240"/>
      <c r="D277" s="241" t="s">
        <v>167</v>
      </c>
      <c r="E277" s="242" t="s">
        <v>1</v>
      </c>
      <c r="F277" s="243" t="s">
        <v>168</v>
      </c>
      <c r="G277" s="240"/>
      <c r="H277" s="242" t="s">
        <v>1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167</v>
      </c>
      <c r="AU277" s="249" t="s">
        <v>83</v>
      </c>
      <c r="AV277" s="13" t="s">
        <v>81</v>
      </c>
      <c r="AW277" s="13" t="s">
        <v>30</v>
      </c>
      <c r="AX277" s="13" t="s">
        <v>73</v>
      </c>
      <c r="AY277" s="249" t="s">
        <v>124</v>
      </c>
    </row>
    <row r="278" spans="1:51" s="14" customFormat="1" ht="12">
      <c r="A278" s="14"/>
      <c r="B278" s="250"/>
      <c r="C278" s="251"/>
      <c r="D278" s="241" t="s">
        <v>167</v>
      </c>
      <c r="E278" s="252" t="s">
        <v>1</v>
      </c>
      <c r="F278" s="253" t="s">
        <v>616</v>
      </c>
      <c r="G278" s="251"/>
      <c r="H278" s="254">
        <v>96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0" t="s">
        <v>167</v>
      </c>
      <c r="AU278" s="260" t="s">
        <v>83</v>
      </c>
      <c r="AV278" s="14" t="s">
        <v>83</v>
      </c>
      <c r="AW278" s="14" t="s">
        <v>30</v>
      </c>
      <c r="AX278" s="14" t="s">
        <v>73</v>
      </c>
      <c r="AY278" s="260" t="s">
        <v>124</v>
      </c>
    </row>
    <row r="279" spans="1:51" s="15" customFormat="1" ht="12">
      <c r="A279" s="15"/>
      <c r="B279" s="261"/>
      <c r="C279" s="262"/>
      <c r="D279" s="241" t="s">
        <v>167</v>
      </c>
      <c r="E279" s="263" t="s">
        <v>1</v>
      </c>
      <c r="F279" s="264" t="s">
        <v>172</v>
      </c>
      <c r="G279" s="262"/>
      <c r="H279" s="265">
        <v>96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1" t="s">
        <v>167</v>
      </c>
      <c r="AU279" s="271" t="s">
        <v>83</v>
      </c>
      <c r="AV279" s="15" t="s">
        <v>131</v>
      </c>
      <c r="AW279" s="15" t="s">
        <v>30</v>
      </c>
      <c r="AX279" s="15" t="s">
        <v>81</v>
      </c>
      <c r="AY279" s="271" t="s">
        <v>124</v>
      </c>
    </row>
    <row r="280" spans="1:65" s="2" customFormat="1" ht="76.35" customHeight="1">
      <c r="A280" s="39"/>
      <c r="B280" s="40"/>
      <c r="C280" s="220" t="s">
        <v>240</v>
      </c>
      <c r="D280" s="220" t="s">
        <v>127</v>
      </c>
      <c r="E280" s="221" t="s">
        <v>705</v>
      </c>
      <c r="F280" s="222" t="s">
        <v>706</v>
      </c>
      <c r="G280" s="223" t="s">
        <v>166</v>
      </c>
      <c r="H280" s="224">
        <v>51</v>
      </c>
      <c r="I280" s="225"/>
      <c r="J280" s="226">
        <f>ROUND(I280*H280,2)</f>
        <v>0</v>
      </c>
      <c r="K280" s="227"/>
      <c r="L280" s="45"/>
      <c r="M280" s="228" t="s">
        <v>1</v>
      </c>
      <c r="N280" s="229" t="s">
        <v>38</v>
      </c>
      <c r="O280" s="92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131</v>
      </c>
      <c r="AT280" s="232" t="s">
        <v>127</v>
      </c>
      <c r="AU280" s="232" t="s">
        <v>83</v>
      </c>
      <c r="AY280" s="18" t="s">
        <v>124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81</v>
      </c>
      <c r="BK280" s="233">
        <f>ROUND(I280*H280,2)</f>
        <v>0</v>
      </c>
      <c r="BL280" s="18" t="s">
        <v>131</v>
      </c>
      <c r="BM280" s="232" t="s">
        <v>348</v>
      </c>
    </row>
    <row r="281" spans="1:51" s="13" customFormat="1" ht="12">
      <c r="A281" s="13"/>
      <c r="B281" s="239"/>
      <c r="C281" s="240"/>
      <c r="D281" s="241" t="s">
        <v>167</v>
      </c>
      <c r="E281" s="242" t="s">
        <v>1</v>
      </c>
      <c r="F281" s="243" t="s">
        <v>651</v>
      </c>
      <c r="G281" s="240"/>
      <c r="H281" s="242" t="s">
        <v>1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167</v>
      </c>
      <c r="AU281" s="249" t="s">
        <v>83</v>
      </c>
      <c r="AV281" s="13" t="s">
        <v>81</v>
      </c>
      <c r="AW281" s="13" t="s">
        <v>30</v>
      </c>
      <c r="AX281" s="13" t="s">
        <v>73</v>
      </c>
      <c r="AY281" s="249" t="s">
        <v>124</v>
      </c>
    </row>
    <row r="282" spans="1:51" s="14" customFormat="1" ht="12">
      <c r="A282" s="14"/>
      <c r="B282" s="250"/>
      <c r="C282" s="251"/>
      <c r="D282" s="241" t="s">
        <v>167</v>
      </c>
      <c r="E282" s="252" t="s">
        <v>1</v>
      </c>
      <c r="F282" s="253" t="s">
        <v>652</v>
      </c>
      <c r="G282" s="251"/>
      <c r="H282" s="254">
        <v>51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0" t="s">
        <v>167</v>
      </c>
      <c r="AU282" s="260" t="s">
        <v>83</v>
      </c>
      <c r="AV282" s="14" t="s">
        <v>83</v>
      </c>
      <c r="AW282" s="14" t="s">
        <v>30</v>
      </c>
      <c r="AX282" s="14" t="s">
        <v>73</v>
      </c>
      <c r="AY282" s="260" t="s">
        <v>124</v>
      </c>
    </row>
    <row r="283" spans="1:51" s="15" customFormat="1" ht="12">
      <c r="A283" s="15"/>
      <c r="B283" s="261"/>
      <c r="C283" s="262"/>
      <c r="D283" s="241" t="s">
        <v>167</v>
      </c>
      <c r="E283" s="263" t="s">
        <v>1</v>
      </c>
      <c r="F283" s="264" t="s">
        <v>172</v>
      </c>
      <c r="G283" s="262"/>
      <c r="H283" s="265">
        <v>51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1" t="s">
        <v>167</v>
      </c>
      <c r="AU283" s="271" t="s">
        <v>83</v>
      </c>
      <c r="AV283" s="15" t="s">
        <v>131</v>
      </c>
      <c r="AW283" s="15" t="s">
        <v>30</v>
      </c>
      <c r="AX283" s="15" t="s">
        <v>81</v>
      </c>
      <c r="AY283" s="271" t="s">
        <v>124</v>
      </c>
    </row>
    <row r="284" spans="1:65" s="2" customFormat="1" ht="24.15" customHeight="1">
      <c r="A284" s="39"/>
      <c r="B284" s="40"/>
      <c r="C284" s="220" t="s">
        <v>352</v>
      </c>
      <c r="D284" s="220" t="s">
        <v>127</v>
      </c>
      <c r="E284" s="221" t="s">
        <v>302</v>
      </c>
      <c r="F284" s="222" t="s">
        <v>303</v>
      </c>
      <c r="G284" s="223" t="s">
        <v>166</v>
      </c>
      <c r="H284" s="224">
        <v>754.948</v>
      </c>
      <c r="I284" s="225"/>
      <c r="J284" s="226">
        <f>ROUND(I284*H284,2)</f>
        <v>0</v>
      </c>
      <c r="K284" s="227"/>
      <c r="L284" s="45"/>
      <c r="M284" s="228" t="s">
        <v>1</v>
      </c>
      <c r="N284" s="229" t="s">
        <v>38</v>
      </c>
      <c r="O284" s="92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2" t="s">
        <v>131</v>
      </c>
      <c r="AT284" s="232" t="s">
        <v>127</v>
      </c>
      <c r="AU284" s="232" t="s">
        <v>83</v>
      </c>
      <c r="AY284" s="18" t="s">
        <v>124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8" t="s">
        <v>81</v>
      </c>
      <c r="BK284" s="233">
        <f>ROUND(I284*H284,2)</f>
        <v>0</v>
      </c>
      <c r="BL284" s="18" t="s">
        <v>131</v>
      </c>
      <c r="BM284" s="232" t="s">
        <v>355</v>
      </c>
    </row>
    <row r="285" spans="1:51" s="14" customFormat="1" ht="12">
      <c r="A285" s="14"/>
      <c r="B285" s="250"/>
      <c r="C285" s="251"/>
      <c r="D285" s="241" t="s">
        <v>167</v>
      </c>
      <c r="E285" s="252" t="s">
        <v>1</v>
      </c>
      <c r="F285" s="253" t="s">
        <v>707</v>
      </c>
      <c r="G285" s="251"/>
      <c r="H285" s="254">
        <v>527.539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0" t="s">
        <v>167</v>
      </c>
      <c r="AU285" s="260" t="s">
        <v>83</v>
      </c>
      <c r="AV285" s="14" t="s">
        <v>83</v>
      </c>
      <c r="AW285" s="14" t="s">
        <v>30</v>
      </c>
      <c r="AX285" s="14" t="s">
        <v>73</v>
      </c>
      <c r="AY285" s="260" t="s">
        <v>124</v>
      </c>
    </row>
    <row r="286" spans="1:51" s="14" customFormat="1" ht="12">
      <c r="A286" s="14"/>
      <c r="B286" s="250"/>
      <c r="C286" s="251"/>
      <c r="D286" s="241" t="s">
        <v>167</v>
      </c>
      <c r="E286" s="252" t="s">
        <v>1</v>
      </c>
      <c r="F286" s="253" t="s">
        <v>708</v>
      </c>
      <c r="G286" s="251"/>
      <c r="H286" s="254">
        <v>227.409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0" t="s">
        <v>167</v>
      </c>
      <c r="AU286" s="260" t="s">
        <v>83</v>
      </c>
      <c r="AV286" s="14" t="s">
        <v>83</v>
      </c>
      <c r="AW286" s="14" t="s">
        <v>30</v>
      </c>
      <c r="AX286" s="14" t="s">
        <v>73</v>
      </c>
      <c r="AY286" s="260" t="s">
        <v>124</v>
      </c>
    </row>
    <row r="287" spans="1:51" s="15" customFormat="1" ht="12">
      <c r="A287" s="15"/>
      <c r="B287" s="261"/>
      <c r="C287" s="262"/>
      <c r="D287" s="241" t="s">
        <v>167</v>
      </c>
      <c r="E287" s="263" t="s">
        <v>1</v>
      </c>
      <c r="F287" s="264" t="s">
        <v>172</v>
      </c>
      <c r="G287" s="262"/>
      <c r="H287" s="265">
        <v>754.948</v>
      </c>
      <c r="I287" s="266"/>
      <c r="J287" s="262"/>
      <c r="K287" s="262"/>
      <c r="L287" s="267"/>
      <c r="M287" s="268"/>
      <c r="N287" s="269"/>
      <c r="O287" s="269"/>
      <c r="P287" s="269"/>
      <c r="Q287" s="269"/>
      <c r="R287" s="269"/>
      <c r="S287" s="269"/>
      <c r="T287" s="270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1" t="s">
        <v>167</v>
      </c>
      <c r="AU287" s="271" t="s">
        <v>83</v>
      </c>
      <c r="AV287" s="15" t="s">
        <v>131</v>
      </c>
      <c r="AW287" s="15" t="s">
        <v>30</v>
      </c>
      <c r="AX287" s="15" t="s">
        <v>81</v>
      </c>
      <c r="AY287" s="271" t="s">
        <v>124</v>
      </c>
    </row>
    <row r="288" spans="1:65" s="2" customFormat="1" ht="21.75" customHeight="1">
      <c r="A288" s="39"/>
      <c r="B288" s="40"/>
      <c r="C288" s="220" t="s">
        <v>249</v>
      </c>
      <c r="D288" s="220" t="s">
        <v>127</v>
      </c>
      <c r="E288" s="221" t="s">
        <v>307</v>
      </c>
      <c r="F288" s="222" t="s">
        <v>308</v>
      </c>
      <c r="G288" s="223" t="s">
        <v>166</v>
      </c>
      <c r="H288" s="224">
        <v>194.889</v>
      </c>
      <c r="I288" s="225"/>
      <c r="J288" s="226">
        <f>ROUND(I288*H288,2)</f>
        <v>0</v>
      </c>
      <c r="K288" s="227"/>
      <c r="L288" s="45"/>
      <c r="M288" s="228" t="s">
        <v>1</v>
      </c>
      <c r="N288" s="229" t="s">
        <v>38</v>
      </c>
      <c r="O288" s="92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131</v>
      </c>
      <c r="AT288" s="232" t="s">
        <v>127</v>
      </c>
      <c r="AU288" s="232" t="s">
        <v>83</v>
      </c>
      <c r="AY288" s="18" t="s">
        <v>124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81</v>
      </c>
      <c r="BK288" s="233">
        <f>ROUND(I288*H288,2)</f>
        <v>0</v>
      </c>
      <c r="BL288" s="18" t="s">
        <v>131</v>
      </c>
      <c r="BM288" s="232" t="s">
        <v>360</v>
      </c>
    </row>
    <row r="289" spans="1:51" s="14" customFormat="1" ht="12">
      <c r="A289" s="14"/>
      <c r="B289" s="250"/>
      <c r="C289" s="251"/>
      <c r="D289" s="241" t="s">
        <v>167</v>
      </c>
      <c r="E289" s="252" t="s">
        <v>1</v>
      </c>
      <c r="F289" s="253" t="s">
        <v>709</v>
      </c>
      <c r="G289" s="251"/>
      <c r="H289" s="254">
        <v>194.889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0" t="s">
        <v>167</v>
      </c>
      <c r="AU289" s="260" t="s">
        <v>83</v>
      </c>
      <c r="AV289" s="14" t="s">
        <v>83</v>
      </c>
      <c r="AW289" s="14" t="s">
        <v>30</v>
      </c>
      <c r="AX289" s="14" t="s">
        <v>73</v>
      </c>
      <c r="AY289" s="260" t="s">
        <v>124</v>
      </c>
    </row>
    <row r="290" spans="1:51" s="15" customFormat="1" ht="12">
      <c r="A290" s="15"/>
      <c r="B290" s="261"/>
      <c r="C290" s="262"/>
      <c r="D290" s="241" t="s">
        <v>167</v>
      </c>
      <c r="E290" s="263" t="s">
        <v>1</v>
      </c>
      <c r="F290" s="264" t="s">
        <v>172</v>
      </c>
      <c r="G290" s="262"/>
      <c r="H290" s="265">
        <v>194.889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1" t="s">
        <v>167</v>
      </c>
      <c r="AU290" s="271" t="s">
        <v>83</v>
      </c>
      <c r="AV290" s="15" t="s">
        <v>131</v>
      </c>
      <c r="AW290" s="15" t="s">
        <v>30</v>
      </c>
      <c r="AX290" s="15" t="s">
        <v>81</v>
      </c>
      <c r="AY290" s="271" t="s">
        <v>124</v>
      </c>
    </row>
    <row r="291" spans="1:63" s="12" customFormat="1" ht="22.8" customHeight="1">
      <c r="A291" s="12"/>
      <c r="B291" s="204"/>
      <c r="C291" s="205"/>
      <c r="D291" s="206" t="s">
        <v>72</v>
      </c>
      <c r="E291" s="218" t="s">
        <v>310</v>
      </c>
      <c r="F291" s="218" t="s">
        <v>311</v>
      </c>
      <c r="G291" s="205"/>
      <c r="H291" s="205"/>
      <c r="I291" s="208"/>
      <c r="J291" s="219">
        <f>BK291</f>
        <v>0</v>
      </c>
      <c r="K291" s="205"/>
      <c r="L291" s="210"/>
      <c r="M291" s="211"/>
      <c r="N291" s="212"/>
      <c r="O291" s="212"/>
      <c r="P291" s="213">
        <f>SUM(P292:P298)</f>
        <v>0</v>
      </c>
      <c r="Q291" s="212"/>
      <c r="R291" s="213">
        <f>SUM(R292:R298)</f>
        <v>0</v>
      </c>
      <c r="S291" s="212"/>
      <c r="T291" s="214">
        <f>SUM(T292:T298)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5" t="s">
        <v>81</v>
      </c>
      <c r="AT291" s="216" t="s">
        <v>72</v>
      </c>
      <c r="AU291" s="216" t="s">
        <v>81</v>
      </c>
      <c r="AY291" s="215" t="s">
        <v>124</v>
      </c>
      <c r="BK291" s="217">
        <f>SUM(BK292:BK298)</f>
        <v>0</v>
      </c>
    </row>
    <row r="292" spans="1:65" s="2" customFormat="1" ht="37.8" customHeight="1">
      <c r="A292" s="39"/>
      <c r="B292" s="40"/>
      <c r="C292" s="220" t="s">
        <v>253</v>
      </c>
      <c r="D292" s="220" t="s">
        <v>127</v>
      </c>
      <c r="E292" s="221" t="s">
        <v>313</v>
      </c>
      <c r="F292" s="222" t="s">
        <v>314</v>
      </c>
      <c r="G292" s="223" t="s">
        <v>199</v>
      </c>
      <c r="H292" s="224">
        <v>36.416</v>
      </c>
      <c r="I292" s="225"/>
      <c r="J292" s="226">
        <f>ROUND(I292*H292,2)</f>
        <v>0</v>
      </c>
      <c r="K292" s="227"/>
      <c r="L292" s="45"/>
      <c r="M292" s="228" t="s">
        <v>1</v>
      </c>
      <c r="N292" s="229" t="s">
        <v>38</v>
      </c>
      <c r="O292" s="92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131</v>
      </c>
      <c r="AT292" s="232" t="s">
        <v>127</v>
      </c>
      <c r="AU292" s="232" t="s">
        <v>83</v>
      </c>
      <c r="AY292" s="18" t="s">
        <v>124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81</v>
      </c>
      <c r="BK292" s="233">
        <f>ROUND(I292*H292,2)</f>
        <v>0</v>
      </c>
      <c r="BL292" s="18" t="s">
        <v>131</v>
      </c>
      <c r="BM292" s="232" t="s">
        <v>369</v>
      </c>
    </row>
    <row r="293" spans="1:65" s="2" customFormat="1" ht="33" customHeight="1">
      <c r="A293" s="39"/>
      <c r="B293" s="40"/>
      <c r="C293" s="220" t="s">
        <v>372</v>
      </c>
      <c r="D293" s="220" t="s">
        <v>127</v>
      </c>
      <c r="E293" s="221" t="s">
        <v>316</v>
      </c>
      <c r="F293" s="222" t="s">
        <v>317</v>
      </c>
      <c r="G293" s="223" t="s">
        <v>199</v>
      </c>
      <c r="H293" s="224">
        <v>36.416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38</v>
      </c>
      <c r="O293" s="92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131</v>
      </c>
      <c r="AT293" s="232" t="s">
        <v>127</v>
      </c>
      <c r="AU293" s="232" t="s">
        <v>83</v>
      </c>
      <c r="AY293" s="18" t="s">
        <v>124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81</v>
      </c>
      <c r="BK293" s="233">
        <f>ROUND(I293*H293,2)</f>
        <v>0</v>
      </c>
      <c r="BL293" s="18" t="s">
        <v>131</v>
      </c>
      <c r="BM293" s="232" t="s">
        <v>375</v>
      </c>
    </row>
    <row r="294" spans="1:65" s="2" customFormat="1" ht="44.25" customHeight="1">
      <c r="A294" s="39"/>
      <c r="B294" s="40"/>
      <c r="C294" s="220" t="s">
        <v>258</v>
      </c>
      <c r="D294" s="220" t="s">
        <v>127</v>
      </c>
      <c r="E294" s="221" t="s">
        <v>320</v>
      </c>
      <c r="F294" s="222" t="s">
        <v>321</v>
      </c>
      <c r="G294" s="223" t="s">
        <v>199</v>
      </c>
      <c r="H294" s="224">
        <v>364.16</v>
      </c>
      <c r="I294" s="225"/>
      <c r="J294" s="226">
        <f>ROUND(I294*H294,2)</f>
        <v>0</v>
      </c>
      <c r="K294" s="227"/>
      <c r="L294" s="45"/>
      <c r="M294" s="228" t="s">
        <v>1</v>
      </c>
      <c r="N294" s="229" t="s">
        <v>38</v>
      </c>
      <c r="O294" s="92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2" t="s">
        <v>131</v>
      </c>
      <c r="AT294" s="232" t="s">
        <v>127</v>
      </c>
      <c r="AU294" s="232" t="s">
        <v>83</v>
      </c>
      <c r="AY294" s="18" t="s">
        <v>124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8" t="s">
        <v>81</v>
      </c>
      <c r="BK294" s="233">
        <f>ROUND(I294*H294,2)</f>
        <v>0</v>
      </c>
      <c r="BL294" s="18" t="s">
        <v>131</v>
      </c>
      <c r="BM294" s="232" t="s">
        <v>379</v>
      </c>
    </row>
    <row r="295" spans="1:51" s="14" customFormat="1" ht="12">
      <c r="A295" s="14"/>
      <c r="B295" s="250"/>
      <c r="C295" s="251"/>
      <c r="D295" s="241" t="s">
        <v>167</v>
      </c>
      <c r="E295" s="252" t="s">
        <v>1</v>
      </c>
      <c r="F295" s="253" t="s">
        <v>710</v>
      </c>
      <c r="G295" s="251"/>
      <c r="H295" s="254">
        <v>364.16</v>
      </c>
      <c r="I295" s="255"/>
      <c r="J295" s="251"/>
      <c r="K295" s="251"/>
      <c r="L295" s="256"/>
      <c r="M295" s="257"/>
      <c r="N295" s="258"/>
      <c r="O295" s="258"/>
      <c r="P295" s="258"/>
      <c r="Q295" s="258"/>
      <c r="R295" s="258"/>
      <c r="S295" s="258"/>
      <c r="T295" s="25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0" t="s">
        <v>167</v>
      </c>
      <c r="AU295" s="260" t="s">
        <v>83</v>
      </c>
      <c r="AV295" s="14" t="s">
        <v>83</v>
      </c>
      <c r="AW295" s="14" t="s">
        <v>30</v>
      </c>
      <c r="AX295" s="14" t="s">
        <v>73</v>
      </c>
      <c r="AY295" s="260" t="s">
        <v>124</v>
      </c>
    </row>
    <row r="296" spans="1:51" s="15" customFormat="1" ht="12">
      <c r="A296" s="15"/>
      <c r="B296" s="261"/>
      <c r="C296" s="262"/>
      <c r="D296" s="241" t="s">
        <v>167</v>
      </c>
      <c r="E296" s="263" t="s">
        <v>1</v>
      </c>
      <c r="F296" s="264" t="s">
        <v>172</v>
      </c>
      <c r="G296" s="262"/>
      <c r="H296" s="265">
        <v>364.16</v>
      </c>
      <c r="I296" s="266"/>
      <c r="J296" s="262"/>
      <c r="K296" s="262"/>
      <c r="L296" s="267"/>
      <c r="M296" s="268"/>
      <c r="N296" s="269"/>
      <c r="O296" s="269"/>
      <c r="P296" s="269"/>
      <c r="Q296" s="269"/>
      <c r="R296" s="269"/>
      <c r="S296" s="269"/>
      <c r="T296" s="270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1" t="s">
        <v>167</v>
      </c>
      <c r="AU296" s="271" t="s">
        <v>83</v>
      </c>
      <c r="AV296" s="15" t="s">
        <v>131</v>
      </c>
      <c r="AW296" s="15" t="s">
        <v>30</v>
      </c>
      <c r="AX296" s="15" t="s">
        <v>81</v>
      </c>
      <c r="AY296" s="271" t="s">
        <v>124</v>
      </c>
    </row>
    <row r="297" spans="1:65" s="2" customFormat="1" ht="44.25" customHeight="1">
      <c r="A297" s="39"/>
      <c r="B297" s="40"/>
      <c r="C297" s="220" t="s">
        <v>380</v>
      </c>
      <c r="D297" s="220" t="s">
        <v>127</v>
      </c>
      <c r="E297" s="221" t="s">
        <v>324</v>
      </c>
      <c r="F297" s="222" t="s">
        <v>325</v>
      </c>
      <c r="G297" s="223" t="s">
        <v>199</v>
      </c>
      <c r="H297" s="224">
        <v>36.416</v>
      </c>
      <c r="I297" s="225"/>
      <c r="J297" s="226">
        <f>ROUND(I297*H297,2)</f>
        <v>0</v>
      </c>
      <c r="K297" s="227"/>
      <c r="L297" s="45"/>
      <c r="M297" s="228" t="s">
        <v>1</v>
      </c>
      <c r="N297" s="229" t="s">
        <v>38</v>
      </c>
      <c r="O297" s="92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2" t="s">
        <v>131</v>
      </c>
      <c r="AT297" s="232" t="s">
        <v>127</v>
      </c>
      <c r="AU297" s="232" t="s">
        <v>83</v>
      </c>
      <c r="AY297" s="18" t="s">
        <v>124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8" t="s">
        <v>81</v>
      </c>
      <c r="BK297" s="233">
        <f>ROUND(I297*H297,2)</f>
        <v>0</v>
      </c>
      <c r="BL297" s="18" t="s">
        <v>131</v>
      </c>
      <c r="BM297" s="232" t="s">
        <v>383</v>
      </c>
    </row>
    <row r="298" spans="1:65" s="2" customFormat="1" ht="24.15" customHeight="1">
      <c r="A298" s="39"/>
      <c r="B298" s="40"/>
      <c r="C298" s="220" t="s">
        <v>267</v>
      </c>
      <c r="D298" s="220" t="s">
        <v>127</v>
      </c>
      <c r="E298" s="221" t="s">
        <v>328</v>
      </c>
      <c r="F298" s="222" t="s">
        <v>329</v>
      </c>
      <c r="G298" s="223" t="s">
        <v>199</v>
      </c>
      <c r="H298" s="224">
        <v>36.416</v>
      </c>
      <c r="I298" s="225"/>
      <c r="J298" s="226">
        <f>ROUND(I298*H298,2)</f>
        <v>0</v>
      </c>
      <c r="K298" s="227"/>
      <c r="L298" s="45"/>
      <c r="M298" s="228" t="s">
        <v>1</v>
      </c>
      <c r="N298" s="229" t="s">
        <v>38</v>
      </c>
      <c r="O298" s="92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131</v>
      </c>
      <c r="AT298" s="232" t="s">
        <v>127</v>
      </c>
      <c r="AU298" s="232" t="s">
        <v>83</v>
      </c>
      <c r="AY298" s="18" t="s">
        <v>124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81</v>
      </c>
      <c r="BK298" s="233">
        <f>ROUND(I298*H298,2)</f>
        <v>0</v>
      </c>
      <c r="BL298" s="18" t="s">
        <v>131</v>
      </c>
      <c r="BM298" s="232" t="s">
        <v>389</v>
      </c>
    </row>
    <row r="299" spans="1:63" s="12" customFormat="1" ht="22.8" customHeight="1">
      <c r="A299" s="12"/>
      <c r="B299" s="204"/>
      <c r="C299" s="205"/>
      <c r="D299" s="206" t="s">
        <v>72</v>
      </c>
      <c r="E299" s="218" t="s">
        <v>331</v>
      </c>
      <c r="F299" s="218" t="s">
        <v>332</v>
      </c>
      <c r="G299" s="205"/>
      <c r="H299" s="205"/>
      <c r="I299" s="208"/>
      <c r="J299" s="219">
        <f>BK299</f>
        <v>0</v>
      </c>
      <c r="K299" s="205"/>
      <c r="L299" s="210"/>
      <c r="M299" s="211"/>
      <c r="N299" s="212"/>
      <c r="O299" s="212"/>
      <c r="P299" s="213">
        <f>P300</f>
        <v>0</v>
      </c>
      <c r="Q299" s="212"/>
      <c r="R299" s="213">
        <f>R300</f>
        <v>0</v>
      </c>
      <c r="S299" s="212"/>
      <c r="T299" s="214">
        <f>T300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5" t="s">
        <v>81</v>
      </c>
      <c r="AT299" s="216" t="s">
        <v>72</v>
      </c>
      <c r="AU299" s="216" t="s">
        <v>81</v>
      </c>
      <c r="AY299" s="215" t="s">
        <v>124</v>
      </c>
      <c r="BK299" s="217">
        <f>BK300</f>
        <v>0</v>
      </c>
    </row>
    <row r="300" spans="1:65" s="2" customFormat="1" ht="55.5" customHeight="1">
      <c r="A300" s="39"/>
      <c r="B300" s="40"/>
      <c r="C300" s="220" t="s">
        <v>390</v>
      </c>
      <c r="D300" s="220" t="s">
        <v>127</v>
      </c>
      <c r="E300" s="221" t="s">
        <v>333</v>
      </c>
      <c r="F300" s="222" t="s">
        <v>334</v>
      </c>
      <c r="G300" s="223" t="s">
        <v>199</v>
      </c>
      <c r="H300" s="224">
        <v>266.535</v>
      </c>
      <c r="I300" s="225"/>
      <c r="J300" s="226">
        <f>ROUND(I300*H300,2)</f>
        <v>0</v>
      </c>
      <c r="K300" s="227"/>
      <c r="L300" s="45"/>
      <c r="M300" s="228" t="s">
        <v>1</v>
      </c>
      <c r="N300" s="229" t="s">
        <v>38</v>
      </c>
      <c r="O300" s="92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2" t="s">
        <v>131</v>
      </c>
      <c r="AT300" s="232" t="s">
        <v>127</v>
      </c>
      <c r="AU300" s="232" t="s">
        <v>83</v>
      </c>
      <c r="AY300" s="18" t="s">
        <v>124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8" t="s">
        <v>81</v>
      </c>
      <c r="BK300" s="233">
        <f>ROUND(I300*H300,2)</f>
        <v>0</v>
      </c>
      <c r="BL300" s="18" t="s">
        <v>131</v>
      </c>
      <c r="BM300" s="232" t="s">
        <v>393</v>
      </c>
    </row>
    <row r="301" spans="1:63" s="12" customFormat="1" ht="25.9" customHeight="1">
      <c r="A301" s="12"/>
      <c r="B301" s="204"/>
      <c r="C301" s="205"/>
      <c r="D301" s="206" t="s">
        <v>72</v>
      </c>
      <c r="E301" s="207" t="s">
        <v>336</v>
      </c>
      <c r="F301" s="207" t="s">
        <v>337</v>
      </c>
      <c r="G301" s="205"/>
      <c r="H301" s="205"/>
      <c r="I301" s="208"/>
      <c r="J301" s="209">
        <f>BK301</f>
        <v>0</v>
      </c>
      <c r="K301" s="205"/>
      <c r="L301" s="210"/>
      <c r="M301" s="211"/>
      <c r="N301" s="212"/>
      <c r="O301" s="212"/>
      <c r="P301" s="213">
        <f>P302+P323+P329</f>
        <v>0</v>
      </c>
      <c r="Q301" s="212"/>
      <c r="R301" s="213">
        <f>R302+R323+R329</f>
        <v>0</v>
      </c>
      <c r="S301" s="212"/>
      <c r="T301" s="214">
        <f>T302+T323+T329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5" t="s">
        <v>83</v>
      </c>
      <c r="AT301" s="216" t="s">
        <v>72</v>
      </c>
      <c r="AU301" s="216" t="s">
        <v>73</v>
      </c>
      <c r="AY301" s="215" t="s">
        <v>124</v>
      </c>
      <c r="BK301" s="217">
        <f>BK302+BK323+BK329</f>
        <v>0</v>
      </c>
    </row>
    <row r="302" spans="1:63" s="12" customFormat="1" ht="22.8" customHeight="1">
      <c r="A302" s="12"/>
      <c r="B302" s="204"/>
      <c r="C302" s="205"/>
      <c r="D302" s="206" t="s">
        <v>72</v>
      </c>
      <c r="E302" s="218" t="s">
        <v>338</v>
      </c>
      <c r="F302" s="218" t="s">
        <v>339</v>
      </c>
      <c r="G302" s="205"/>
      <c r="H302" s="205"/>
      <c r="I302" s="208"/>
      <c r="J302" s="219">
        <f>BK302</f>
        <v>0</v>
      </c>
      <c r="K302" s="205"/>
      <c r="L302" s="210"/>
      <c r="M302" s="211"/>
      <c r="N302" s="212"/>
      <c r="O302" s="212"/>
      <c r="P302" s="213">
        <f>SUM(P303:P322)</f>
        <v>0</v>
      </c>
      <c r="Q302" s="212"/>
      <c r="R302" s="213">
        <f>SUM(R303:R322)</f>
        <v>0</v>
      </c>
      <c r="S302" s="212"/>
      <c r="T302" s="214">
        <f>SUM(T303:T322)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5" t="s">
        <v>83</v>
      </c>
      <c r="AT302" s="216" t="s">
        <v>72</v>
      </c>
      <c r="AU302" s="216" t="s">
        <v>81</v>
      </c>
      <c r="AY302" s="215" t="s">
        <v>124</v>
      </c>
      <c r="BK302" s="217">
        <f>SUM(BK303:BK322)</f>
        <v>0</v>
      </c>
    </row>
    <row r="303" spans="1:65" s="2" customFormat="1" ht="44.25" customHeight="1">
      <c r="A303" s="39"/>
      <c r="B303" s="40"/>
      <c r="C303" s="220" t="s">
        <v>299</v>
      </c>
      <c r="D303" s="220" t="s">
        <v>127</v>
      </c>
      <c r="E303" s="221" t="s">
        <v>341</v>
      </c>
      <c r="F303" s="222" t="s">
        <v>342</v>
      </c>
      <c r="G303" s="223" t="s">
        <v>166</v>
      </c>
      <c r="H303" s="224">
        <v>227.409</v>
      </c>
      <c r="I303" s="225"/>
      <c r="J303" s="226">
        <f>ROUND(I303*H303,2)</f>
        <v>0</v>
      </c>
      <c r="K303" s="227"/>
      <c r="L303" s="45"/>
      <c r="M303" s="228" t="s">
        <v>1</v>
      </c>
      <c r="N303" s="229" t="s">
        <v>38</v>
      </c>
      <c r="O303" s="92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200</v>
      </c>
      <c r="AT303" s="232" t="s">
        <v>127</v>
      </c>
      <c r="AU303" s="232" t="s">
        <v>83</v>
      </c>
      <c r="AY303" s="18" t="s">
        <v>124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81</v>
      </c>
      <c r="BK303" s="233">
        <f>ROUND(I303*H303,2)</f>
        <v>0</v>
      </c>
      <c r="BL303" s="18" t="s">
        <v>200</v>
      </c>
      <c r="BM303" s="232" t="s">
        <v>433</v>
      </c>
    </row>
    <row r="304" spans="1:51" s="13" customFormat="1" ht="12">
      <c r="A304" s="13"/>
      <c r="B304" s="239"/>
      <c r="C304" s="240"/>
      <c r="D304" s="241" t="s">
        <v>167</v>
      </c>
      <c r="E304" s="242" t="s">
        <v>1</v>
      </c>
      <c r="F304" s="243" t="s">
        <v>344</v>
      </c>
      <c r="G304" s="240"/>
      <c r="H304" s="242" t="s">
        <v>1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167</v>
      </c>
      <c r="AU304" s="249" t="s">
        <v>83</v>
      </c>
      <c r="AV304" s="13" t="s">
        <v>81</v>
      </c>
      <c r="AW304" s="13" t="s">
        <v>30</v>
      </c>
      <c r="AX304" s="13" t="s">
        <v>73</v>
      </c>
      <c r="AY304" s="249" t="s">
        <v>124</v>
      </c>
    </row>
    <row r="305" spans="1:51" s="13" customFormat="1" ht="12">
      <c r="A305" s="13"/>
      <c r="B305" s="239"/>
      <c r="C305" s="240"/>
      <c r="D305" s="241" t="s">
        <v>167</v>
      </c>
      <c r="E305" s="242" t="s">
        <v>1</v>
      </c>
      <c r="F305" s="243" t="s">
        <v>345</v>
      </c>
      <c r="G305" s="240"/>
      <c r="H305" s="242" t="s">
        <v>1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9" t="s">
        <v>167</v>
      </c>
      <c r="AU305" s="249" t="s">
        <v>83</v>
      </c>
      <c r="AV305" s="13" t="s">
        <v>81</v>
      </c>
      <c r="AW305" s="13" t="s">
        <v>30</v>
      </c>
      <c r="AX305" s="13" t="s">
        <v>73</v>
      </c>
      <c r="AY305" s="249" t="s">
        <v>124</v>
      </c>
    </row>
    <row r="306" spans="1:51" s="14" customFormat="1" ht="12">
      <c r="A306" s="14"/>
      <c r="B306" s="250"/>
      <c r="C306" s="251"/>
      <c r="D306" s="241" t="s">
        <v>167</v>
      </c>
      <c r="E306" s="252" t="s">
        <v>1</v>
      </c>
      <c r="F306" s="253" t="s">
        <v>704</v>
      </c>
      <c r="G306" s="251"/>
      <c r="H306" s="254">
        <v>227.409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0" t="s">
        <v>167</v>
      </c>
      <c r="AU306" s="260" t="s">
        <v>83</v>
      </c>
      <c r="AV306" s="14" t="s">
        <v>83</v>
      </c>
      <c r="AW306" s="14" t="s">
        <v>30</v>
      </c>
      <c r="AX306" s="14" t="s">
        <v>73</v>
      </c>
      <c r="AY306" s="260" t="s">
        <v>124</v>
      </c>
    </row>
    <row r="307" spans="1:51" s="15" customFormat="1" ht="12">
      <c r="A307" s="15"/>
      <c r="B307" s="261"/>
      <c r="C307" s="262"/>
      <c r="D307" s="241" t="s">
        <v>167</v>
      </c>
      <c r="E307" s="263" t="s">
        <v>1</v>
      </c>
      <c r="F307" s="264" t="s">
        <v>172</v>
      </c>
      <c r="G307" s="262"/>
      <c r="H307" s="265">
        <v>227.409</v>
      </c>
      <c r="I307" s="266"/>
      <c r="J307" s="262"/>
      <c r="K307" s="262"/>
      <c r="L307" s="267"/>
      <c r="M307" s="268"/>
      <c r="N307" s="269"/>
      <c r="O307" s="269"/>
      <c r="P307" s="269"/>
      <c r="Q307" s="269"/>
      <c r="R307" s="269"/>
      <c r="S307" s="269"/>
      <c r="T307" s="270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1" t="s">
        <v>167</v>
      </c>
      <c r="AU307" s="271" t="s">
        <v>83</v>
      </c>
      <c r="AV307" s="15" t="s">
        <v>131</v>
      </c>
      <c r="AW307" s="15" t="s">
        <v>30</v>
      </c>
      <c r="AX307" s="15" t="s">
        <v>81</v>
      </c>
      <c r="AY307" s="271" t="s">
        <v>124</v>
      </c>
    </row>
    <row r="308" spans="1:65" s="2" customFormat="1" ht="33" customHeight="1">
      <c r="A308" s="39"/>
      <c r="B308" s="40"/>
      <c r="C308" s="220" t="s">
        <v>435</v>
      </c>
      <c r="D308" s="220" t="s">
        <v>127</v>
      </c>
      <c r="E308" s="221" t="s">
        <v>346</v>
      </c>
      <c r="F308" s="222" t="s">
        <v>347</v>
      </c>
      <c r="G308" s="223" t="s">
        <v>239</v>
      </c>
      <c r="H308" s="224">
        <v>89.18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38</v>
      </c>
      <c r="O308" s="92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200</v>
      </c>
      <c r="AT308" s="232" t="s">
        <v>127</v>
      </c>
      <c r="AU308" s="232" t="s">
        <v>83</v>
      </c>
      <c r="AY308" s="18" t="s">
        <v>124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81</v>
      </c>
      <c r="BK308" s="233">
        <f>ROUND(I308*H308,2)</f>
        <v>0</v>
      </c>
      <c r="BL308" s="18" t="s">
        <v>200</v>
      </c>
      <c r="BM308" s="232" t="s">
        <v>438</v>
      </c>
    </row>
    <row r="309" spans="1:51" s="13" customFormat="1" ht="12">
      <c r="A309" s="13"/>
      <c r="B309" s="239"/>
      <c r="C309" s="240"/>
      <c r="D309" s="241" t="s">
        <v>167</v>
      </c>
      <c r="E309" s="242" t="s">
        <v>1</v>
      </c>
      <c r="F309" s="243" t="s">
        <v>349</v>
      </c>
      <c r="G309" s="240"/>
      <c r="H309" s="242" t="s">
        <v>1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9" t="s">
        <v>167</v>
      </c>
      <c r="AU309" s="249" t="s">
        <v>83</v>
      </c>
      <c r="AV309" s="13" t="s">
        <v>81</v>
      </c>
      <c r="AW309" s="13" t="s">
        <v>30</v>
      </c>
      <c r="AX309" s="13" t="s">
        <v>73</v>
      </c>
      <c r="AY309" s="249" t="s">
        <v>124</v>
      </c>
    </row>
    <row r="310" spans="1:51" s="13" customFormat="1" ht="12">
      <c r="A310" s="13"/>
      <c r="B310" s="239"/>
      <c r="C310" s="240"/>
      <c r="D310" s="241" t="s">
        <v>167</v>
      </c>
      <c r="E310" s="242" t="s">
        <v>1</v>
      </c>
      <c r="F310" s="243" t="s">
        <v>345</v>
      </c>
      <c r="G310" s="240"/>
      <c r="H310" s="242" t="s">
        <v>1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9" t="s">
        <v>167</v>
      </c>
      <c r="AU310" s="249" t="s">
        <v>83</v>
      </c>
      <c r="AV310" s="13" t="s">
        <v>81</v>
      </c>
      <c r="AW310" s="13" t="s">
        <v>30</v>
      </c>
      <c r="AX310" s="13" t="s">
        <v>73</v>
      </c>
      <c r="AY310" s="249" t="s">
        <v>124</v>
      </c>
    </row>
    <row r="311" spans="1:51" s="14" customFormat="1" ht="12">
      <c r="A311" s="14"/>
      <c r="B311" s="250"/>
      <c r="C311" s="251"/>
      <c r="D311" s="241" t="s">
        <v>167</v>
      </c>
      <c r="E311" s="252" t="s">
        <v>1</v>
      </c>
      <c r="F311" s="253" t="s">
        <v>711</v>
      </c>
      <c r="G311" s="251"/>
      <c r="H311" s="254">
        <v>89.18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0" t="s">
        <v>167</v>
      </c>
      <c r="AU311" s="260" t="s">
        <v>83</v>
      </c>
      <c r="AV311" s="14" t="s">
        <v>83</v>
      </c>
      <c r="AW311" s="14" t="s">
        <v>30</v>
      </c>
      <c r="AX311" s="14" t="s">
        <v>73</v>
      </c>
      <c r="AY311" s="260" t="s">
        <v>124</v>
      </c>
    </row>
    <row r="312" spans="1:51" s="15" customFormat="1" ht="12">
      <c r="A312" s="15"/>
      <c r="B312" s="261"/>
      <c r="C312" s="262"/>
      <c r="D312" s="241" t="s">
        <v>167</v>
      </c>
      <c r="E312" s="263" t="s">
        <v>1</v>
      </c>
      <c r="F312" s="264" t="s">
        <v>172</v>
      </c>
      <c r="G312" s="262"/>
      <c r="H312" s="265">
        <v>89.18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1" t="s">
        <v>167</v>
      </c>
      <c r="AU312" s="271" t="s">
        <v>83</v>
      </c>
      <c r="AV312" s="15" t="s">
        <v>131</v>
      </c>
      <c r="AW312" s="15" t="s">
        <v>30</v>
      </c>
      <c r="AX312" s="15" t="s">
        <v>81</v>
      </c>
      <c r="AY312" s="271" t="s">
        <v>124</v>
      </c>
    </row>
    <row r="313" spans="1:65" s="2" customFormat="1" ht="24.15" customHeight="1">
      <c r="A313" s="39"/>
      <c r="B313" s="40"/>
      <c r="C313" s="220" t="s">
        <v>304</v>
      </c>
      <c r="D313" s="220" t="s">
        <v>127</v>
      </c>
      <c r="E313" s="221" t="s">
        <v>353</v>
      </c>
      <c r="F313" s="222" t="s">
        <v>354</v>
      </c>
      <c r="G313" s="223" t="s">
        <v>166</v>
      </c>
      <c r="H313" s="224">
        <v>250.15</v>
      </c>
      <c r="I313" s="225"/>
      <c r="J313" s="226">
        <f>ROUND(I313*H313,2)</f>
        <v>0</v>
      </c>
      <c r="K313" s="227"/>
      <c r="L313" s="45"/>
      <c r="M313" s="228" t="s">
        <v>1</v>
      </c>
      <c r="N313" s="229" t="s">
        <v>38</v>
      </c>
      <c r="O313" s="92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2" t="s">
        <v>200</v>
      </c>
      <c r="AT313" s="232" t="s">
        <v>127</v>
      </c>
      <c r="AU313" s="232" t="s">
        <v>83</v>
      </c>
      <c r="AY313" s="18" t="s">
        <v>124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81</v>
      </c>
      <c r="BK313" s="233">
        <f>ROUND(I313*H313,2)</f>
        <v>0</v>
      </c>
      <c r="BL313" s="18" t="s">
        <v>200</v>
      </c>
      <c r="BM313" s="232" t="s">
        <v>442</v>
      </c>
    </row>
    <row r="314" spans="1:65" s="2" customFormat="1" ht="24.15" customHeight="1">
      <c r="A314" s="39"/>
      <c r="B314" s="40"/>
      <c r="C314" s="272" t="s">
        <v>444</v>
      </c>
      <c r="D314" s="272" t="s">
        <v>215</v>
      </c>
      <c r="E314" s="273" t="s">
        <v>358</v>
      </c>
      <c r="F314" s="274" t="s">
        <v>359</v>
      </c>
      <c r="G314" s="275" t="s">
        <v>166</v>
      </c>
      <c r="H314" s="276">
        <v>238.779</v>
      </c>
      <c r="I314" s="277"/>
      <c r="J314" s="278">
        <f>ROUND(I314*H314,2)</f>
        <v>0</v>
      </c>
      <c r="K314" s="279"/>
      <c r="L314" s="280"/>
      <c r="M314" s="281" t="s">
        <v>1</v>
      </c>
      <c r="N314" s="282" t="s">
        <v>38</v>
      </c>
      <c r="O314" s="92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2" t="s">
        <v>240</v>
      </c>
      <c r="AT314" s="232" t="s">
        <v>215</v>
      </c>
      <c r="AU314" s="232" t="s">
        <v>83</v>
      </c>
      <c r="AY314" s="18" t="s">
        <v>124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8" t="s">
        <v>81</v>
      </c>
      <c r="BK314" s="233">
        <f>ROUND(I314*H314,2)</f>
        <v>0</v>
      </c>
      <c r="BL314" s="18" t="s">
        <v>200</v>
      </c>
      <c r="BM314" s="232" t="s">
        <v>447</v>
      </c>
    </row>
    <row r="315" spans="1:51" s="14" customFormat="1" ht="12">
      <c r="A315" s="14"/>
      <c r="B315" s="250"/>
      <c r="C315" s="251"/>
      <c r="D315" s="241" t="s">
        <v>167</v>
      </c>
      <c r="E315" s="252" t="s">
        <v>1</v>
      </c>
      <c r="F315" s="253" t="s">
        <v>712</v>
      </c>
      <c r="G315" s="251"/>
      <c r="H315" s="254">
        <v>238.779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0" t="s">
        <v>167</v>
      </c>
      <c r="AU315" s="260" t="s">
        <v>83</v>
      </c>
      <c r="AV315" s="14" t="s">
        <v>83</v>
      </c>
      <c r="AW315" s="14" t="s">
        <v>30</v>
      </c>
      <c r="AX315" s="14" t="s">
        <v>73</v>
      </c>
      <c r="AY315" s="260" t="s">
        <v>124</v>
      </c>
    </row>
    <row r="316" spans="1:51" s="15" customFormat="1" ht="12">
      <c r="A316" s="15"/>
      <c r="B316" s="261"/>
      <c r="C316" s="262"/>
      <c r="D316" s="241" t="s">
        <v>167</v>
      </c>
      <c r="E316" s="263" t="s">
        <v>1</v>
      </c>
      <c r="F316" s="264" t="s">
        <v>172</v>
      </c>
      <c r="G316" s="262"/>
      <c r="H316" s="265">
        <v>238.779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1" t="s">
        <v>167</v>
      </c>
      <c r="AU316" s="271" t="s">
        <v>83</v>
      </c>
      <c r="AV316" s="15" t="s">
        <v>131</v>
      </c>
      <c r="AW316" s="15" t="s">
        <v>30</v>
      </c>
      <c r="AX316" s="15" t="s">
        <v>81</v>
      </c>
      <c r="AY316" s="271" t="s">
        <v>124</v>
      </c>
    </row>
    <row r="317" spans="1:65" s="2" customFormat="1" ht="33" customHeight="1">
      <c r="A317" s="39"/>
      <c r="B317" s="40"/>
      <c r="C317" s="220" t="s">
        <v>309</v>
      </c>
      <c r="D317" s="220" t="s">
        <v>127</v>
      </c>
      <c r="E317" s="221" t="s">
        <v>363</v>
      </c>
      <c r="F317" s="222" t="s">
        <v>364</v>
      </c>
      <c r="G317" s="223" t="s">
        <v>166</v>
      </c>
      <c r="H317" s="224">
        <v>227.409</v>
      </c>
      <c r="I317" s="225"/>
      <c r="J317" s="226">
        <f>ROUND(I317*H317,2)</f>
        <v>0</v>
      </c>
      <c r="K317" s="227"/>
      <c r="L317" s="45"/>
      <c r="M317" s="228" t="s">
        <v>1</v>
      </c>
      <c r="N317" s="229" t="s">
        <v>38</v>
      </c>
      <c r="O317" s="92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200</v>
      </c>
      <c r="AT317" s="232" t="s">
        <v>127</v>
      </c>
      <c r="AU317" s="232" t="s">
        <v>83</v>
      </c>
      <c r="AY317" s="18" t="s">
        <v>124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81</v>
      </c>
      <c r="BK317" s="233">
        <f>ROUND(I317*H317,2)</f>
        <v>0</v>
      </c>
      <c r="BL317" s="18" t="s">
        <v>200</v>
      </c>
      <c r="BM317" s="232" t="s">
        <v>713</v>
      </c>
    </row>
    <row r="318" spans="1:51" s="13" customFormat="1" ht="12">
      <c r="A318" s="13"/>
      <c r="B318" s="239"/>
      <c r="C318" s="240"/>
      <c r="D318" s="241" t="s">
        <v>167</v>
      </c>
      <c r="E318" s="242" t="s">
        <v>1</v>
      </c>
      <c r="F318" s="243" t="s">
        <v>366</v>
      </c>
      <c r="G318" s="240"/>
      <c r="H318" s="242" t="s">
        <v>1</v>
      </c>
      <c r="I318" s="244"/>
      <c r="J318" s="240"/>
      <c r="K318" s="240"/>
      <c r="L318" s="245"/>
      <c r="M318" s="246"/>
      <c r="N318" s="247"/>
      <c r="O318" s="247"/>
      <c r="P318" s="247"/>
      <c r="Q318" s="247"/>
      <c r="R318" s="247"/>
      <c r="S318" s="247"/>
      <c r="T318" s="24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9" t="s">
        <v>167</v>
      </c>
      <c r="AU318" s="249" t="s">
        <v>83</v>
      </c>
      <c r="AV318" s="13" t="s">
        <v>81</v>
      </c>
      <c r="AW318" s="13" t="s">
        <v>30</v>
      </c>
      <c r="AX318" s="13" t="s">
        <v>73</v>
      </c>
      <c r="AY318" s="249" t="s">
        <v>124</v>
      </c>
    </row>
    <row r="319" spans="1:51" s="13" customFormat="1" ht="12">
      <c r="A319" s="13"/>
      <c r="B319" s="239"/>
      <c r="C319" s="240"/>
      <c r="D319" s="241" t="s">
        <v>167</v>
      </c>
      <c r="E319" s="242" t="s">
        <v>1</v>
      </c>
      <c r="F319" s="243" t="s">
        <v>345</v>
      </c>
      <c r="G319" s="240"/>
      <c r="H319" s="242" t="s">
        <v>1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9" t="s">
        <v>167</v>
      </c>
      <c r="AU319" s="249" t="s">
        <v>83</v>
      </c>
      <c r="AV319" s="13" t="s">
        <v>81</v>
      </c>
      <c r="AW319" s="13" t="s">
        <v>30</v>
      </c>
      <c r="AX319" s="13" t="s">
        <v>73</v>
      </c>
      <c r="AY319" s="249" t="s">
        <v>124</v>
      </c>
    </row>
    <row r="320" spans="1:51" s="14" customFormat="1" ht="12">
      <c r="A320" s="14"/>
      <c r="B320" s="250"/>
      <c r="C320" s="251"/>
      <c r="D320" s="241" t="s">
        <v>167</v>
      </c>
      <c r="E320" s="252" t="s">
        <v>1</v>
      </c>
      <c r="F320" s="253" t="s">
        <v>704</v>
      </c>
      <c r="G320" s="251"/>
      <c r="H320" s="254">
        <v>227.409</v>
      </c>
      <c r="I320" s="255"/>
      <c r="J320" s="251"/>
      <c r="K320" s="251"/>
      <c r="L320" s="256"/>
      <c r="M320" s="257"/>
      <c r="N320" s="258"/>
      <c r="O320" s="258"/>
      <c r="P320" s="258"/>
      <c r="Q320" s="258"/>
      <c r="R320" s="258"/>
      <c r="S320" s="258"/>
      <c r="T320" s="25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0" t="s">
        <v>167</v>
      </c>
      <c r="AU320" s="260" t="s">
        <v>83</v>
      </c>
      <c r="AV320" s="14" t="s">
        <v>83</v>
      </c>
      <c r="AW320" s="14" t="s">
        <v>30</v>
      </c>
      <c r="AX320" s="14" t="s">
        <v>73</v>
      </c>
      <c r="AY320" s="260" t="s">
        <v>124</v>
      </c>
    </row>
    <row r="321" spans="1:51" s="15" customFormat="1" ht="12">
      <c r="A321" s="15"/>
      <c r="B321" s="261"/>
      <c r="C321" s="262"/>
      <c r="D321" s="241" t="s">
        <v>167</v>
      </c>
      <c r="E321" s="263" t="s">
        <v>1</v>
      </c>
      <c r="F321" s="264" t="s">
        <v>172</v>
      </c>
      <c r="G321" s="262"/>
      <c r="H321" s="265">
        <v>227.409</v>
      </c>
      <c r="I321" s="266"/>
      <c r="J321" s="262"/>
      <c r="K321" s="262"/>
      <c r="L321" s="267"/>
      <c r="M321" s="268"/>
      <c r="N321" s="269"/>
      <c r="O321" s="269"/>
      <c r="P321" s="269"/>
      <c r="Q321" s="269"/>
      <c r="R321" s="269"/>
      <c r="S321" s="269"/>
      <c r="T321" s="270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1" t="s">
        <v>167</v>
      </c>
      <c r="AU321" s="271" t="s">
        <v>83</v>
      </c>
      <c r="AV321" s="15" t="s">
        <v>131</v>
      </c>
      <c r="AW321" s="15" t="s">
        <v>30</v>
      </c>
      <c r="AX321" s="15" t="s">
        <v>81</v>
      </c>
      <c r="AY321" s="271" t="s">
        <v>124</v>
      </c>
    </row>
    <row r="322" spans="1:65" s="2" customFormat="1" ht="49.05" customHeight="1">
      <c r="A322" s="39"/>
      <c r="B322" s="40"/>
      <c r="C322" s="220" t="s">
        <v>714</v>
      </c>
      <c r="D322" s="220" t="s">
        <v>127</v>
      </c>
      <c r="E322" s="221" t="s">
        <v>367</v>
      </c>
      <c r="F322" s="222" t="s">
        <v>368</v>
      </c>
      <c r="G322" s="223" t="s">
        <v>199</v>
      </c>
      <c r="H322" s="224">
        <v>1.293</v>
      </c>
      <c r="I322" s="225"/>
      <c r="J322" s="226">
        <f>ROUND(I322*H322,2)</f>
        <v>0</v>
      </c>
      <c r="K322" s="227"/>
      <c r="L322" s="45"/>
      <c r="M322" s="228" t="s">
        <v>1</v>
      </c>
      <c r="N322" s="229" t="s">
        <v>38</v>
      </c>
      <c r="O322" s="92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2" t="s">
        <v>200</v>
      </c>
      <c r="AT322" s="232" t="s">
        <v>127</v>
      </c>
      <c r="AU322" s="232" t="s">
        <v>83</v>
      </c>
      <c r="AY322" s="18" t="s">
        <v>124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8" t="s">
        <v>81</v>
      </c>
      <c r="BK322" s="233">
        <f>ROUND(I322*H322,2)</f>
        <v>0</v>
      </c>
      <c r="BL322" s="18" t="s">
        <v>200</v>
      </c>
      <c r="BM322" s="232" t="s">
        <v>715</v>
      </c>
    </row>
    <row r="323" spans="1:63" s="12" customFormat="1" ht="22.8" customHeight="1">
      <c r="A323" s="12"/>
      <c r="B323" s="204"/>
      <c r="C323" s="205"/>
      <c r="D323" s="206" t="s">
        <v>72</v>
      </c>
      <c r="E323" s="218" t="s">
        <v>370</v>
      </c>
      <c r="F323" s="218" t="s">
        <v>371</v>
      </c>
      <c r="G323" s="205"/>
      <c r="H323" s="205"/>
      <c r="I323" s="208"/>
      <c r="J323" s="219">
        <f>BK323</f>
        <v>0</v>
      </c>
      <c r="K323" s="205"/>
      <c r="L323" s="210"/>
      <c r="M323" s="211"/>
      <c r="N323" s="212"/>
      <c r="O323" s="212"/>
      <c r="P323" s="213">
        <f>SUM(P324:P328)</f>
        <v>0</v>
      </c>
      <c r="Q323" s="212"/>
      <c r="R323" s="213">
        <f>SUM(R324:R328)</f>
        <v>0</v>
      </c>
      <c r="S323" s="212"/>
      <c r="T323" s="214">
        <f>SUM(T324:T328)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5" t="s">
        <v>83</v>
      </c>
      <c r="AT323" s="216" t="s">
        <v>72</v>
      </c>
      <c r="AU323" s="216" t="s">
        <v>81</v>
      </c>
      <c r="AY323" s="215" t="s">
        <v>124</v>
      </c>
      <c r="BK323" s="217">
        <f>SUM(BK324:BK328)</f>
        <v>0</v>
      </c>
    </row>
    <row r="324" spans="1:65" s="2" customFormat="1" ht="49.05" customHeight="1">
      <c r="A324" s="39"/>
      <c r="B324" s="40"/>
      <c r="C324" s="220" t="s">
        <v>520</v>
      </c>
      <c r="D324" s="220" t="s">
        <v>127</v>
      </c>
      <c r="E324" s="221" t="s">
        <v>373</v>
      </c>
      <c r="F324" s="222" t="s">
        <v>374</v>
      </c>
      <c r="G324" s="223" t="s">
        <v>248</v>
      </c>
      <c r="H324" s="224">
        <v>2</v>
      </c>
      <c r="I324" s="225"/>
      <c r="J324" s="226">
        <f>ROUND(I324*H324,2)</f>
        <v>0</v>
      </c>
      <c r="K324" s="227"/>
      <c r="L324" s="45"/>
      <c r="M324" s="228" t="s">
        <v>1</v>
      </c>
      <c r="N324" s="229" t="s">
        <v>38</v>
      </c>
      <c r="O324" s="92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2" t="s">
        <v>200</v>
      </c>
      <c r="AT324" s="232" t="s">
        <v>127</v>
      </c>
      <c r="AU324" s="232" t="s">
        <v>83</v>
      </c>
      <c r="AY324" s="18" t="s">
        <v>124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8" t="s">
        <v>81</v>
      </c>
      <c r="BK324" s="233">
        <f>ROUND(I324*H324,2)</f>
        <v>0</v>
      </c>
      <c r="BL324" s="18" t="s">
        <v>200</v>
      </c>
      <c r="BM324" s="232" t="s">
        <v>616</v>
      </c>
    </row>
    <row r="325" spans="1:51" s="14" customFormat="1" ht="12">
      <c r="A325" s="14"/>
      <c r="B325" s="250"/>
      <c r="C325" s="251"/>
      <c r="D325" s="241" t="s">
        <v>167</v>
      </c>
      <c r="E325" s="252" t="s">
        <v>1</v>
      </c>
      <c r="F325" s="253" t="s">
        <v>376</v>
      </c>
      <c r="G325" s="251"/>
      <c r="H325" s="254">
        <v>2</v>
      </c>
      <c r="I325" s="255"/>
      <c r="J325" s="251"/>
      <c r="K325" s="251"/>
      <c r="L325" s="256"/>
      <c r="M325" s="257"/>
      <c r="N325" s="258"/>
      <c r="O325" s="258"/>
      <c r="P325" s="258"/>
      <c r="Q325" s="258"/>
      <c r="R325" s="258"/>
      <c r="S325" s="258"/>
      <c r="T325" s="25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0" t="s">
        <v>167</v>
      </c>
      <c r="AU325" s="260" t="s">
        <v>83</v>
      </c>
      <c r="AV325" s="14" t="s">
        <v>83</v>
      </c>
      <c r="AW325" s="14" t="s">
        <v>30</v>
      </c>
      <c r="AX325" s="14" t="s">
        <v>73</v>
      </c>
      <c r="AY325" s="260" t="s">
        <v>124</v>
      </c>
    </row>
    <row r="326" spans="1:51" s="15" customFormat="1" ht="12">
      <c r="A326" s="15"/>
      <c r="B326" s="261"/>
      <c r="C326" s="262"/>
      <c r="D326" s="241" t="s">
        <v>167</v>
      </c>
      <c r="E326" s="263" t="s">
        <v>1</v>
      </c>
      <c r="F326" s="264" t="s">
        <v>172</v>
      </c>
      <c r="G326" s="262"/>
      <c r="H326" s="265">
        <v>2</v>
      </c>
      <c r="I326" s="266"/>
      <c r="J326" s="262"/>
      <c r="K326" s="262"/>
      <c r="L326" s="267"/>
      <c r="M326" s="268"/>
      <c r="N326" s="269"/>
      <c r="O326" s="269"/>
      <c r="P326" s="269"/>
      <c r="Q326" s="269"/>
      <c r="R326" s="269"/>
      <c r="S326" s="269"/>
      <c r="T326" s="270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1" t="s">
        <v>167</v>
      </c>
      <c r="AU326" s="271" t="s">
        <v>83</v>
      </c>
      <c r="AV326" s="15" t="s">
        <v>131</v>
      </c>
      <c r="AW326" s="15" t="s">
        <v>30</v>
      </c>
      <c r="AX326" s="15" t="s">
        <v>81</v>
      </c>
      <c r="AY326" s="271" t="s">
        <v>124</v>
      </c>
    </row>
    <row r="327" spans="1:65" s="2" customFormat="1" ht="37.8" customHeight="1">
      <c r="A327" s="39"/>
      <c r="B327" s="40"/>
      <c r="C327" s="272" t="s">
        <v>716</v>
      </c>
      <c r="D327" s="272" t="s">
        <v>215</v>
      </c>
      <c r="E327" s="273" t="s">
        <v>377</v>
      </c>
      <c r="F327" s="274" t="s">
        <v>378</v>
      </c>
      <c r="G327" s="275" t="s">
        <v>248</v>
      </c>
      <c r="H327" s="276">
        <v>2</v>
      </c>
      <c r="I327" s="277"/>
      <c r="J327" s="278">
        <f>ROUND(I327*H327,2)</f>
        <v>0</v>
      </c>
      <c r="K327" s="279"/>
      <c r="L327" s="280"/>
      <c r="M327" s="281" t="s">
        <v>1</v>
      </c>
      <c r="N327" s="282" t="s">
        <v>38</v>
      </c>
      <c r="O327" s="92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2" t="s">
        <v>240</v>
      </c>
      <c r="AT327" s="232" t="s">
        <v>215</v>
      </c>
      <c r="AU327" s="232" t="s">
        <v>83</v>
      </c>
      <c r="AY327" s="18" t="s">
        <v>124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8" t="s">
        <v>81</v>
      </c>
      <c r="BK327" s="233">
        <f>ROUND(I327*H327,2)</f>
        <v>0</v>
      </c>
      <c r="BL327" s="18" t="s">
        <v>200</v>
      </c>
      <c r="BM327" s="232" t="s">
        <v>717</v>
      </c>
    </row>
    <row r="328" spans="1:65" s="2" customFormat="1" ht="44.25" customHeight="1">
      <c r="A328" s="39"/>
      <c r="B328" s="40"/>
      <c r="C328" s="220" t="s">
        <v>315</v>
      </c>
      <c r="D328" s="220" t="s">
        <v>127</v>
      </c>
      <c r="E328" s="221" t="s">
        <v>381</v>
      </c>
      <c r="F328" s="222" t="s">
        <v>382</v>
      </c>
      <c r="G328" s="223" t="s">
        <v>199</v>
      </c>
      <c r="H328" s="224">
        <v>0.02</v>
      </c>
      <c r="I328" s="225"/>
      <c r="J328" s="226">
        <f>ROUND(I328*H328,2)</f>
        <v>0</v>
      </c>
      <c r="K328" s="227"/>
      <c r="L328" s="45"/>
      <c r="M328" s="228" t="s">
        <v>1</v>
      </c>
      <c r="N328" s="229" t="s">
        <v>38</v>
      </c>
      <c r="O328" s="92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2" t="s">
        <v>200</v>
      </c>
      <c r="AT328" s="232" t="s">
        <v>127</v>
      </c>
      <c r="AU328" s="232" t="s">
        <v>83</v>
      </c>
      <c r="AY328" s="18" t="s">
        <v>124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8" t="s">
        <v>81</v>
      </c>
      <c r="BK328" s="233">
        <f>ROUND(I328*H328,2)</f>
        <v>0</v>
      </c>
      <c r="BL328" s="18" t="s">
        <v>200</v>
      </c>
      <c r="BM328" s="232" t="s">
        <v>718</v>
      </c>
    </row>
    <row r="329" spans="1:63" s="12" customFormat="1" ht="22.8" customHeight="1">
      <c r="A329" s="12"/>
      <c r="B329" s="204"/>
      <c r="C329" s="205"/>
      <c r="D329" s="206" t="s">
        <v>72</v>
      </c>
      <c r="E329" s="218" t="s">
        <v>384</v>
      </c>
      <c r="F329" s="218" t="s">
        <v>385</v>
      </c>
      <c r="G329" s="205"/>
      <c r="H329" s="205"/>
      <c r="I329" s="208"/>
      <c r="J329" s="219">
        <f>BK329</f>
        <v>0</v>
      </c>
      <c r="K329" s="205"/>
      <c r="L329" s="210"/>
      <c r="M329" s="211"/>
      <c r="N329" s="212"/>
      <c r="O329" s="212"/>
      <c r="P329" s="213">
        <f>SUM(P330:P363)</f>
        <v>0</v>
      </c>
      <c r="Q329" s="212"/>
      <c r="R329" s="213">
        <f>SUM(R330:R363)</f>
        <v>0</v>
      </c>
      <c r="S329" s="212"/>
      <c r="T329" s="214">
        <f>SUM(T330:T363)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15" t="s">
        <v>83</v>
      </c>
      <c r="AT329" s="216" t="s">
        <v>72</v>
      </c>
      <c r="AU329" s="216" t="s">
        <v>81</v>
      </c>
      <c r="AY329" s="215" t="s">
        <v>124</v>
      </c>
      <c r="BK329" s="217">
        <f>SUM(BK330:BK363)</f>
        <v>0</v>
      </c>
    </row>
    <row r="330" spans="1:65" s="2" customFormat="1" ht="16.5" customHeight="1">
      <c r="A330" s="39"/>
      <c r="B330" s="40"/>
      <c r="C330" s="220" t="s">
        <v>652</v>
      </c>
      <c r="D330" s="220" t="s">
        <v>127</v>
      </c>
      <c r="E330" s="221" t="s">
        <v>386</v>
      </c>
      <c r="F330" s="222" t="s">
        <v>387</v>
      </c>
      <c r="G330" s="223" t="s">
        <v>388</v>
      </c>
      <c r="H330" s="224">
        <v>28.089</v>
      </c>
      <c r="I330" s="225"/>
      <c r="J330" s="226">
        <f>ROUND(I330*H330,2)</f>
        <v>0</v>
      </c>
      <c r="K330" s="227"/>
      <c r="L330" s="45"/>
      <c r="M330" s="228" t="s">
        <v>1</v>
      </c>
      <c r="N330" s="229" t="s">
        <v>38</v>
      </c>
      <c r="O330" s="92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2" t="s">
        <v>200</v>
      </c>
      <c r="AT330" s="232" t="s">
        <v>127</v>
      </c>
      <c r="AU330" s="232" t="s">
        <v>83</v>
      </c>
      <c r="AY330" s="18" t="s">
        <v>124</v>
      </c>
      <c r="BE330" s="233">
        <f>IF(N330="základní",J330,0)</f>
        <v>0</v>
      </c>
      <c r="BF330" s="233">
        <f>IF(N330="snížená",J330,0)</f>
        <v>0</v>
      </c>
      <c r="BG330" s="233">
        <f>IF(N330="zákl. přenesená",J330,0)</f>
        <v>0</v>
      </c>
      <c r="BH330" s="233">
        <f>IF(N330="sníž. přenesená",J330,0)</f>
        <v>0</v>
      </c>
      <c r="BI330" s="233">
        <f>IF(N330="nulová",J330,0)</f>
        <v>0</v>
      </c>
      <c r="BJ330" s="18" t="s">
        <v>81</v>
      </c>
      <c r="BK330" s="233">
        <f>ROUND(I330*H330,2)</f>
        <v>0</v>
      </c>
      <c r="BL330" s="18" t="s">
        <v>200</v>
      </c>
      <c r="BM330" s="232" t="s">
        <v>719</v>
      </c>
    </row>
    <row r="331" spans="1:65" s="2" customFormat="1" ht="24.15" customHeight="1">
      <c r="A331" s="39"/>
      <c r="B331" s="40"/>
      <c r="C331" s="220" t="s">
        <v>318</v>
      </c>
      <c r="D331" s="220" t="s">
        <v>127</v>
      </c>
      <c r="E331" s="221" t="s">
        <v>391</v>
      </c>
      <c r="F331" s="222" t="s">
        <v>392</v>
      </c>
      <c r="G331" s="223" t="s">
        <v>388</v>
      </c>
      <c r="H331" s="224">
        <v>28.089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38</v>
      </c>
      <c r="O331" s="92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200</v>
      </c>
      <c r="AT331" s="232" t="s">
        <v>127</v>
      </c>
      <c r="AU331" s="232" t="s">
        <v>83</v>
      </c>
      <c r="AY331" s="18" t="s">
        <v>124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81</v>
      </c>
      <c r="BK331" s="233">
        <f>ROUND(I331*H331,2)</f>
        <v>0</v>
      </c>
      <c r="BL331" s="18" t="s">
        <v>200</v>
      </c>
      <c r="BM331" s="232" t="s">
        <v>720</v>
      </c>
    </row>
    <row r="332" spans="1:51" s="13" customFormat="1" ht="12">
      <c r="A332" s="13"/>
      <c r="B332" s="239"/>
      <c r="C332" s="240"/>
      <c r="D332" s="241" t="s">
        <v>167</v>
      </c>
      <c r="E332" s="242" t="s">
        <v>1</v>
      </c>
      <c r="F332" s="243" t="s">
        <v>394</v>
      </c>
      <c r="G332" s="240"/>
      <c r="H332" s="242" t="s">
        <v>1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9" t="s">
        <v>167</v>
      </c>
      <c r="AU332" s="249" t="s">
        <v>83</v>
      </c>
      <c r="AV332" s="13" t="s">
        <v>81</v>
      </c>
      <c r="AW332" s="13" t="s">
        <v>30</v>
      </c>
      <c r="AX332" s="13" t="s">
        <v>73</v>
      </c>
      <c r="AY332" s="249" t="s">
        <v>124</v>
      </c>
    </row>
    <row r="333" spans="1:51" s="13" customFormat="1" ht="12">
      <c r="A333" s="13"/>
      <c r="B333" s="239"/>
      <c r="C333" s="240"/>
      <c r="D333" s="241" t="s">
        <v>167</v>
      </c>
      <c r="E333" s="242" t="s">
        <v>1</v>
      </c>
      <c r="F333" s="243" t="s">
        <v>395</v>
      </c>
      <c r="G333" s="240"/>
      <c r="H333" s="242" t="s">
        <v>1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9" t="s">
        <v>167</v>
      </c>
      <c r="AU333" s="249" t="s">
        <v>83</v>
      </c>
      <c r="AV333" s="13" t="s">
        <v>81</v>
      </c>
      <c r="AW333" s="13" t="s">
        <v>30</v>
      </c>
      <c r="AX333" s="13" t="s">
        <v>73</v>
      </c>
      <c r="AY333" s="249" t="s">
        <v>124</v>
      </c>
    </row>
    <row r="334" spans="1:51" s="14" customFormat="1" ht="12">
      <c r="A334" s="14"/>
      <c r="B334" s="250"/>
      <c r="C334" s="251"/>
      <c r="D334" s="241" t="s">
        <v>167</v>
      </c>
      <c r="E334" s="252" t="s">
        <v>1</v>
      </c>
      <c r="F334" s="253" t="s">
        <v>721</v>
      </c>
      <c r="G334" s="251"/>
      <c r="H334" s="254">
        <v>4.298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0" t="s">
        <v>167</v>
      </c>
      <c r="AU334" s="260" t="s">
        <v>83</v>
      </c>
      <c r="AV334" s="14" t="s">
        <v>83</v>
      </c>
      <c r="AW334" s="14" t="s">
        <v>30</v>
      </c>
      <c r="AX334" s="14" t="s">
        <v>73</v>
      </c>
      <c r="AY334" s="260" t="s">
        <v>124</v>
      </c>
    </row>
    <row r="335" spans="1:51" s="14" customFormat="1" ht="12">
      <c r="A335" s="14"/>
      <c r="B335" s="250"/>
      <c r="C335" s="251"/>
      <c r="D335" s="241" t="s">
        <v>167</v>
      </c>
      <c r="E335" s="252" t="s">
        <v>1</v>
      </c>
      <c r="F335" s="253" t="s">
        <v>722</v>
      </c>
      <c r="G335" s="251"/>
      <c r="H335" s="254">
        <v>3.4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167</v>
      </c>
      <c r="AU335" s="260" t="s">
        <v>83</v>
      </c>
      <c r="AV335" s="14" t="s">
        <v>83</v>
      </c>
      <c r="AW335" s="14" t="s">
        <v>30</v>
      </c>
      <c r="AX335" s="14" t="s">
        <v>73</v>
      </c>
      <c r="AY335" s="260" t="s">
        <v>124</v>
      </c>
    </row>
    <row r="336" spans="1:51" s="14" customFormat="1" ht="12">
      <c r="A336" s="14"/>
      <c r="B336" s="250"/>
      <c r="C336" s="251"/>
      <c r="D336" s="241" t="s">
        <v>167</v>
      </c>
      <c r="E336" s="252" t="s">
        <v>1</v>
      </c>
      <c r="F336" s="253" t="s">
        <v>723</v>
      </c>
      <c r="G336" s="251"/>
      <c r="H336" s="254">
        <v>3.4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0" t="s">
        <v>167</v>
      </c>
      <c r="AU336" s="260" t="s">
        <v>83</v>
      </c>
      <c r="AV336" s="14" t="s">
        <v>83</v>
      </c>
      <c r="AW336" s="14" t="s">
        <v>30</v>
      </c>
      <c r="AX336" s="14" t="s">
        <v>73</v>
      </c>
      <c r="AY336" s="260" t="s">
        <v>124</v>
      </c>
    </row>
    <row r="337" spans="1:51" s="14" customFormat="1" ht="12">
      <c r="A337" s="14"/>
      <c r="B337" s="250"/>
      <c r="C337" s="251"/>
      <c r="D337" s="241" t="s">
        <v>167</v>
      </c>
      <c r="E337" s="252" t="s">
        <v>1</v>
      </c>
      <c r="F337" s="253" t="s">
        <v>724</v>
      </c>
      <c r="G337" s="251"/>
      <c r="H337" s="254">
        <v>3.182</v>
      </c>
      <c r="I337" s="255"/>
      <c r="J337" s="251"/>
      <c r="K337" s="251"/>
      <c r="L337" s="256"/>
      <c r="M337" s="257"/>
      <c r="N337" s="258"/>
      <c r="O337" s="258"/>
      <c r="P337" s="258"/>
      <c r="Q337" s="258"/>
      <c r="R337" s="258"/>
      <c r="S337" s="258"/>
      <c r="T337" s="25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0" t="s">
        <v>167</v>
      </c>
      <c r="AU337" s="260" t="s">
        <v>83</v>
      </c>
      <c r="AV337" s="14" t="s">
        <v>83</v>
      </c>
      <c r="AW337" s="14" t="s">
        <v>30</v>
      </c>
      <c r="AX337" s="14" t="s">
        <v>73</v>
      </c>
      <c r="AY337" s="260" t="s">
        <v>124</v>
      </c>
    </row>
    <row r="338" spans="1:51" s="14" customFormat="1" ht="12">
      <c r="A338" s="14"/>
      <c r="B338" s="250"/>
      <c r="C338" s="251"/>
      <c r="D338" s="241" t="s">
        <v>167</v>
      </c>
      <c r="E338" s="252" t="s">
        <v>1</v>
      </c>
      <c r="F338" s="253" t="s">
        <v>725</v>
      </c>
      <c r="G338" s="251"/>
      <c r="H338" s="254">
        <v>1.795</v>
      </c>
      <c r="I338" s="255"/>
      <c r="J338" s="251"/>
      <c r="K338" s="251"/>
      <c r="L338" s="256"/>
      <c r="M338" s="257"/>
      <c r="N338" s="258"/>
      <c r="O338" s="258"/>
      <c r="P338" s="258"/>
      <c r="Q338" s="258"/>
      <c r="R338" s="258"/>
      <c r="S338" s="258"/>
      <c r="T338" s="25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0" t="s">
        <v>167</v>
      </c>
      <c r="AU338" s="260" t="s">
        <v>83</v>
      </c>
      <c r="AV338" s="14" t="s">
        <v>83</v>
      </c>
      <c r="AW338" s="14" t="s">
        <v>30</v>
      </c>
      <c r="AX338" s="14" t="s">
        <v>73</v>
      </c>
      <c r="AY338" s="260" t="s">
        <v>124</v>
      </c>
    </row>
    <row r="339" spans="1:51" s="16" customFormat="1" ht="12">
      <c r="A339" s="16"/>
      <c r="B339" s="283"/>
      <c r="C339" s="284"/>
      <c r="D339" s="241" t="s">
        <v>167</v>
      </c>
      <c r="E339" s="285" t="s">
        <v>1</v>
      </c>
      <c r="F339" s="286" t="s">
        <v>409</v>
      </c>
      <c r="G339" s="284"/>
      <c r="H339" s="287">
        <v>16.075000000000003</v>
      </c>
      <c r="I339" s="288"/>
      <c r="J339" s="284"/>
      <c r="K339" s="284"/>
      <c r="L339" s="289"/>
      <c r="M339" s="290"/>
      <c r="N339" s="291"/>
      <c r="O339" s="291"/>
      <c r="P339" s="291"/>
      <c r="Q339" s="291"/>
      <c r="R339" s="291"/>
      <c r="S339" s="291"/>
      <c r="T339" s="292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93" t="s">
        <v>167</v>
      </c>
      <c r="AU339" s="293" t="s">
        <v>83</v>
      </c>
      <c r="AV339" s="16" t="s">
        <v>137</v>
      </c>
      <c r="AW339" s="16" t="s">
        <v>30</v>
      </c>
      <c r="AX339" s="16" t="s">
        <v>73</v>
      </c>
      <c r="AY339" s="293" t="s">
        <v>124</v>
      </c>
    </row>
    <row r="340" spans="1:51" s="13" customFormat="1" ht="12">
      <c r="A340" s="13"/>
      <c r="B340" s="239"/>
      <c r="C340" s="240"/>
      <c r="D340" s="241" t="s">
        <v>167</v>
      </c>
      <c r="E340" s="242" t="s">
        <v>1</v>
      </c>
      <c r="F340" s="243" t="s">
        <v>410</v>
      </c>
      <c r="G340" s="240"/>
      <c r="H340" s="242" t="s">
        <v>1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9" t="s">
        <v>167</v>
      </c>
      <c r="AU340" s="249" t="s">
        <v>83</v>
      </c>
      <c r="AV340" s="13" t="s">
        <v>81</v>
      </c>
      <c r="AW340" s="13" t="s">
        <v>30</v>
      </c>
      <c r="AX340" s="13" t="s">
        <v>73</v>
      </c>
      <c r="AY340" s="249" t="s">
        <v>124</v>
      </c>
    </row>
    <row r="341" spans="1:51" s="14" customFormat="1" ht="12">
      <c r="A341" s="14"/>
      <c r="B341" s="250"/>
      <c r="C341" s="251"/>
      <c r="D341" s="241" t="s">
        <v>167</v>
      </c>
      <c r="E341" s="252" t="s">
        <v>1</v>
      </c>
      <c r="F341" s="253" t="s">
        <v>533</v>
      </c>
      <c r="G341" s="251"/>
      <c r="H341" s="254">
        <v>1.18</v>
      </c>
      <c r="I341" s="255"/>
      <c r="J341" s="251"/>
      <c r="K341" s="251"/>
      <c r="L341" s="256"/>
      <c r="M341" s="257"/>
      <c r="N341" s="258"/>
      <c r="O341" s="258"/>
      <c r="P341" s="258"/>
      <c r="Q341" s="258"/>
      <c r="R341" s="258"/>
      <c r="S341" s="258"/>
      <c r="T341" s="25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0" t="s">
        <v>167</v>
      </c>
      <c r="AU341" s="260" t="s">
        <v>83</v>
      </c>
      <c r="AV341" s="14" t="s">
        <v>83</v>
      </c>
      <c r="AW341" s="14" t="s">
        <v>30</v>
      </c>
      <c r="AX341" s="14" t="s">
        <v>73</v>
      </c>
      <c r="AY341" s="260" t="s">
        <v>124</v>
      </c>
    </row>
    <row r="342" spans="1:51" s="16" customFormat="1" ht="12">
      <c r="A342" s="16"/>
      <c r="B342" s="283"/>
      <c r="C342" s="284"/>
      <c r="D342" s="241" t="s">
        <v>167</v>
      </c>
      <c r="E342" s="285" t="s">
        <v>1</v>
      </c>
      <c r="F342" s="286" t="s">
        <v>412</v>
      </c>
      <c r="G342" s="284"/>
      <c r="H342" s="287">
        <v>1.18</v>
      </c>
      <c r="I342" s="288"/>
      <c r="J342" s="284"/>
      <c r="K342" s="284"/>
      <c r="L342" s="289"/>
      <c r="M342" s="290"/>
      <c r="N342" s="291"/>
      <c r="O342" s="291"/>
      <c r="P342" s="291"/>
      <c r="Q342" s="291"/>
      <c r="R342" s="291"/>
      <c r="S342" s="291"/>
      <c r="T342" s="292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T342" s="293" t="s">
        <v>167</v>
      </c>
      <c r="AU342" s="293" t="s">
        <v>83</v>
      </c>
      <c r="AV342" s="16" t="s">
        <v>137</v>
      </c>
      <c r="AW342" s="16" t="s">
        <v>30</v>
      </c>
      <c r="AX342" s="16" t="s">
        <v>73</v>
      </c>
      <c r="AY342" s="293" t="s">
        <v>124</v>
      </c>
    </row>
    <row r="343" spans="1:51" s="13" customFormat="1" ht="12">
      <c r="A343" s="13"/>
      <c r="B343" s="239"/>
      <c r="C343" s="240"/>
      <c r="D343" s="241" t="s">
        <v>167</v>
      </c>
      <c r="E343" s="242" t="s">
        <v>1</v>
      </c>
      <c r="F343" s="243" t="s">
        <v>413</v>
      </c>
      <c r="G343" s="240"/>
      <c r="H343" s="242" t="s">
        <v>1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9" t="s">
        <v>167</v>
      </c>
      <c r="AU343" s="249" t="s">
        <v>83</v>
      </c>
      <c r="AV343" s="13" t="s">
        <v>81</v>
      </c>
      <c r="AW343" s="13" t="s">
        <v>30</v>
      </c>
      <c r="AX343" s="13" t="s">
        <v>73</v>
      </c>
      <c r="AY343" s="249" t="s">
        <v>124</v>
      </c>
    </row>
    <row r="344" spans="1:51" s="14" customFormat="1" ht="12">
      <c r="A344" s="14"/>
      <c r="B344" s="250"/>
      <c r="C344" s="251"/>
      <c r="D344" s="241" t="s">
        <v>167</v>
      </c>
      <c r="E344" s="252" t="s">
        <v>1</v>
      </c>
      <c r="F344" s="253" t="s">
        <v>726</v>
      </c>
      <c r="G344" s="251"/>
      <c r="H344" s="254">
        <v>3.149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0" t="s">
        <v>167</v>
      </c>
      <c r="AU344" s="260" t="s">
        <v>83</v>
      </c>
      <c r="AV344" s="14" t="s">
        <v>83</v>
      </c>
      <c r="AW344" s="14" t="s">
        <v>30</v>
      </c>
      <c r="AX344" s="14" t="s">
        <v>73</v>
      </c>
      <c r="AY344" s="260" t="s">
        <v>124</v>
      </c>
    </row>
    <row r="345" spans="1:51" s="14" customFormat="1" ht="12">
      <c r="A345" s="14"/>
      <c r="B345" s="250"/>
      <c r="C345" s="251"/>
      <c r="D345" s="241" t="s">
        <v>167</v>
      </c>
      <c r="E345" s="252" t="s">
        <v>1</v>
      </c>
      <c r="F345" s="253" t="s">
        <v>727</v>
      </c>
      <c r="G345" s="251"/>
      <c r="H345" s="254">
        <v>1.525</v>
      </c>
      <c r="I345" s="255"/>
      <c r="J345" s="251"/>
      <c r="K345" s="251"/>
      <c r="L345" s="256"/>
      <c r="M345" s="257"/>
      <c r="N345" s="258"/>
      <c r="O345" s="258"/>
      <c r="P345" s="258"/>
      <c r="Q345" s="258"/>
      <c r="R345" s="258"/>
      <c r="S345" s="258"/>
      <c r="T345" s="25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0" t="s">
        <v>167</v>
      </c>
      <c r="AU345" s="260" t="s">
        <v>83</v>
      </c>
      <c r="AV345" s="14" t="s">
        <v>83</v>
      </c>
      <c r="AW345" s="14" t="s">
        <v>30</v>
      </c>
      <c r="AX345" s="14" t="s">
        <v>73</v>
      </c>
      <c r="AY345" s="260" t="s">
        <v>124</v>
      </c>
    </row>
    <row r="346" spans="1:51" s="14" customFormat="1" ht="12">
      <c r="A346" s="14"/>
      <c r="B346" s="250"/>
      <c r="C346" s="251"/>
      <c r="D346" s="241" t="s">
        <v>167</v>
      </c>
      <c r="E346" s="252" t="s">
        <v>1</v>
      </c>
      <c r="F346" s="253" t="s">
        <v>728</v>
      </c>
      <c r="G346" s="251"/>
      <c r="H346" s="254">
        <v>1.525</v>
      </c>
      <c r="I346" s="255"/>
      <c r="J346" s="251"/>
      <c r="K346" s="251"/>
      <c r="L346" s="256"/>
      <c r="M346" s="257"/>
      <c r="N346" s="258"/>
      <c r="O346" s="258"/>
      <c r="P346" s="258"/>
      <c r="Q346" s="258"/>
      <c r="R346" s="258"/>
      <c r="S346" s="258"/>
      <c r="T346" s="25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0" t="s">
        <v>167</v>
      </c>
      <c r="AU346" s="260" t="s">
        <v>83</v>
      </c>
      <c r="AV346" s="14" t="s">
        <v>83</v>
      </c>
      <c r="AW346" s="14" t="s">
        <v>30</v>
      </c>
      <c r="AX346" s="14" t="s">
        <v>73</v>
      </c>
      <c r="AY346" s="260" t="s">
        <v>124</v>
      </c>
    </row>
    <row r="347" spans="1:51" s="14" customFormat="1" ht="12">
      <c r="A347" s="14"/>
      <c r="B347" s="250"/>
      <c r="C347" s="251"/>
      <c r="D347" s="241" t="s">
        <v>167</v>
      </c>
      <c r="E347" s="252" t="s">
        <v>1</v>
      </c>
      <c r="F347" s="253" t="s">
        <v>729</v>
      </c>
      <c r="G347" s="251"/>
      <c r="H347" s="254">
        <v>1.788</v>
      </c>
      <c r="I347" s="255"/>
      <c r="J347" s="251"/>
      <c r="K347" s="251"/>
      <c r="L347" s="256"/>
      <c r="M347" s="257"/>
      <c r="N347" s="258"/>
      <c r="O347" s="258"/>
      <c r="P347" s="258"/>
      <c r="Q347" s="258"/>
      <c r="R347" s="258"/>
      <c r="S347" s="258"/>
      <c r="T347" s="25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0" t="s">
        <v>167</v>
      </c>
      <c r="AU347" s="260" t="s">
        <v>83</v>
      </c>
      <c r="AV347" s="14" t="s">
        <v>83</v>
      </c>
      <c r="AW347" s="14" t="s">
        <v>30</v>
      </c>
      <c r="AX347" s="14" t="s">
        <v>73</v>
      </c>
      <c r="AY347" s="260" t="s">
        <v>124</v>
      </c>
    </row>
    <row r="348" spans="1:51" s="14" customFormat="1" ht="12">
      <c r="A348" s="14"/>
      <c r="B348" s="250"/>
      <c r="C348" s="251"/>
      <c r="D348" s="241" t="s">
        <v>167</v>
      </c>
      <c r="E348" s="252" t="s">
        <v>1</v>
      </c>
      <c r="F348" s="253" t="s">
        <v>730</v>
      </c>
      <c r="G348" s="251"/>
      <c r="H348" s="254">
        <v>0.293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0" t="s">
        <v>167</v>
      </c>
      <c r="AU348" s="260" t="s">
        <v>83</v>
      </c>
      <c r="AV348" s="14" t="s">
        <v>83</v>
      </c>
      <c r="AW348" s="14" t="s">
        <v>30</v>
      </c>
      <c r="AX348" s="14" t="s">
        <v>73</v>
      </c>
      <c r="AY348" s="260" t="s">
        <v>124</v>
      </c>
    </row>
    <row r="349" spans="1:51" s="16" customFormat="1" ht="12">
      <c r="A349" s="16"/>
      <c r="B349" s="283"/>
      <c r="C349" s="284"/>
      <c r="D349" s="241" t="s">
        <v>167</v>
      </c>
      <c r="E349" s="285" t="s">
        <v>1</v>
      </c>
      <c r="F349" s="286" t="s">
        <v>427</v>
      </c>
      <c r="G349" s="284"/>
      <c r="H349" s="287">
        <v>8.28</v>
      </c>
      <c r="I349" s="288"/>
      <c r="J349" s="284"/>
      <c r="K349" s="284"/>
      <c r="L349" s="289"/>
      <c r="M349" s="290"/>
      <c r="N349" s="291"/>
      <c r="O349" s="291"/>
      <c r="P349" s="291"/>
      <c r="Q349" s="291"/>
      <c r="R349" s="291"/>
      <c r="S349" s="291"/>
      <c r="T349" s="292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93" t="s">
        <v>167</v>
      </c>
      <c r="AU349" s="293" t="s">
        <v>83</v>
      </c>
      <c r="AV349" s="16" t="s">
        <v>137</v>
      </c>
      <c r="AW349" s="16" t="s">
        <v>30</v>
      </c>
      <c r="AX349" s="16" t="s">
        <v>73</v>
      </c>
      <c r="AY349" s="293" t="s">
        <v>124</v>
      </c>
    </row>
    <row r="350" spans="1:51" s="13" customFormat="1" ht="12">
      <c r="A350" s="13"/>
      <c r="B350" s="239"/>
      <c r="C350" s="240"/>
      <c r="D350" s="241" t="s">
        <v>167</v>
      </c>
      <c r="E350" s="242" t="s">
        <v>1</v>
      </c>
      <c r="F350" s="243" t="s">
        <v>428</v>
      </c>
      <c r="G350" s="240"/>
      <c r="H350" s="242" t="s">
        <v>1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9" t="s">
        <v>167</v>
      </c>
      <c r="AU350" s="249" t="s">
        <v>83</v>
      </c>
      <c r="AV350" s="13" t="s">
        <v>81</v>
      </c>
      <c r="AW350" s="13" t="s">
        <v>30</v>
      </c>
      <c r="AX350" s="13" t="s">
        <v>73</v>
      </c>
      <c r="AY350" s="249" t="s">
        <v>124</v>
      </c>
    </row>
    <row r="351" spans="1:51" s="14" customFormat="1" ht="12">
      <c r="A351" s="14"/>
      <c r="B351" s="250"/>
      <c r="C351" s="251"/>
      <c r="D351" s="241" t="s">
        <v>167</v>
      </c>
      <c r="E351" s="252" t="s">
        <v>1</v>
      </c>
      <c r="F351" s="253" t="s">
        <v>731</v>
      </c>
      <c r="G351" s="251"/>
      <c r="H351" s="254">
        <v>2.554</v>
      </c>
      <c r="I351" s="255"/>
      <c r="J351" s="251"/>
      <c r="K351" s="251"/>
      <c r="L351" s="256"/>
      <c r="M351" s="257"/>
      <c r="N351" s="258"/>
      <c r="O351" s="258"/>
      <c r="P351" s="258"/>
      <c r="Q351" s="258"/>
      <c r="R351" s="258"/>
      <c r="S351" s="258"/>
      <c r="T351" s="25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0" t="s">
        <v>167</v>
      </c>
      <c r="AU351" s="260" t="s">
        <v>83</v>
      </c>
      <c r="AV351" s="14" t="s">
        <v>83</v>
      </c>
      <c r="AW351" s="14" t="s">
        <v>30</v>
      </c>
      <c r="AX351" s="14" t="s">
        <v>73</v>
      </c>
      <c r="AY351" s="260" t="s">
        <v>124</v>
      </c>
    </row>
    <row r="352" spans="1:51" s="16" customFormat="1" ht="12">
      <c r="A352" s="16"/>
      <c r="B352" s="283"/>
      <c r="C352" s="284"/>
      <c r="D352" s="241" t="s">
        <v>167</v>
      </c>
      <c r="E352" s="285" t="s">
        <v>1</v>
      </c>
      <c r="F352" s="286" t="s">
        <v>430</v>
      </c>
      <c r="G352" s="284"/>
      <c r="H352" s="287">
        <v>2.554</v>
      </c>
      <c r="I352" s="288"/>
      <c r="J352" s="284"/>
      <c r="K352" s="284"/>
      <c r="L352" s="289"/>
      <c r="M352" s="290"/>
      <c r="N352" s="291"/>
      <c r="O352" s="291"/>
      <c r="P352" s="291"/>
      <c r="Q352" s="291"/>
      <c r="R352" s="291"/>
      <c r="S352" s="291"/>
      <c r="T352" s="292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T352" s="293" t="s">
        <v>167</v>
      </c>
      <c r="AU352" s="293" t="s">
        <v>83</v>
      </c>
      <c r="AV352" s="16" t="s">
        <v>137</v>
      </c>
      <c r="AW352" s="16" t="s">
        <v>30</v>
      </c>
      <c r="AX352" s="16" t="s">
        <v>73</v>
      </c>
      <c r="AY352" s="293" t="s">
        <v>124</v>
      </c>
    </row>
    <row r="353" spans="1:51" s="15" customFormat="1" ht="12">
      <c r="A353" s="15"/>
      <c r="B353" s="261"/>
      <c r="C353" s="262"/>
      <c r="D353" s="241" t="s">
        <v>167</v>
      </c>
      <c r="E353" s="263" t="s">
        <v>1</v>
      </c>
      <c r="F353" s="264" t="s">
        <v>172</v>
      </c>
      <c r="G353" s="262"/>
      <c r="H353" s="265">
        <v>28.089</v>
      </c>
      <c r="I353" s="266"/>
      <c r="J353" s="262"/>
      <c r="K353" s="262"/>
      <c r="L353" s="267"/>
      <c r="M353" s="268"/>
      <c r="N353" s="269"/>
      <c r="O353" s="269"/>
      <c r="P353" s="269"/>
      <c r="Q353" s="269"/>
      <c r="R353" s="269"/>
      <c r="S353" s="269"/>
      <c r="T353" s="270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1" t="s">
        <v>167</v>
      </c>
      <c r="AU353" s="271" t="s">
        <v>83</v>
      </c>
      <c r="AV353" s="15" t="s">
        <v>131</v>
      </c>
      <c r="AW353" s="15" t="s">
        <v>30</v>
      </c>
      <c r="AX353" s="15" t="s">
        <v>81</v>
      </c>
      <c r="AY353" s="271" t="s">
        <v>124</v>
      </c>
    </row>
    <row r="354" spans="1:65" s="2" customFormat="1" ht="21.75" customHeight="1">
      <c r="A354" s="39"/>
      <c r="B354" s="40"/>
      <c r="C354" s="272" t="s">
        <v>732</v>
      </c>
      <c r="D354" s="272" t="s">
        <v>215</v>
      </c>
      <c r="E354" s="273" t="s">
        <v>431</v>
      </c>
      <c r="F354" s="274" t="s">
        <v>432</v>
      </c>
      <c r="G354" s="275" t="s">
        <v>199</v>
      </c>
      <c r="H354" s="276">
        <v>0.009</v>
      </c>
      <c r="I354" s="277"/>
      <c r="J354" s="278">
        <f>ROUND(I354*H354,2)</f>
        <v>0</v>
      </c>
      <c r="K354" s="279"/>
      <c r="L354" s="280"/>
      <c r="M354" s="281" t="s">
        <v>1</v>
      </c>
      <c r="N354" s="282" t="s">
        <v>38</v>
      </c>
      <c r="O354" s="92"/>
      <c r="P354" s="230">
        <f>O354*H354</f>
        <v>0</v>
      </c>
      <c r="Q354" s="230">
        <v>0</v>
      </c>
      <c r="R354" s="230">
        <f>Q354*H354</f>
        <v>0</v>
      </c>
      <c r="S354" s="230">
        <v>0</v>
      </c>
      <c r="T354" s="231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2" t="s">
        <v>240</v>
      </c>
      <c r="AT354" s="232" t="s">
        <v>215</v>
      </c>
      <c r="AU354" s="232" t="s">
        <v>83</v>
      </c>
      <c r="AY354" s="18" t="s">
        <v>124</v>
      </c>
      <c r="BE354" s="233">
        <f>IF(N354="základní",J354,0)</f>
        <v>0</v>
      </c>
      <c r="BF354" s="233">
        <f>IF(N354="snížená",J354,0)</f>
        <v>0</v>
      </c>
      <c r="BG354" s="233">
        <f>IF(N354="zákl. přenesená",J354,0)</f>
        <v>0</v>
      </c>
      <c r="BH354" s="233">
        <f>IF(N354="sníž. přenesená",J354,0)</f>
        <v>0</v>
      </c>
      <c r="BI354" s="233">
        <f>IF(N354="nulová",J354,0)</f>
        <v>0</v>
      </c>
      <c r="BJ354" s="18" t="s">
        <v>81</v>
      </c>
      <c r="BK354" s="233">
        <f>ROUND(I354*H354,2)</f>
        <v>0</v>
      </c>
      <c r="BL354" s="18" t="s">
        <v>200</v>
      </c>
      <c r="BM354" s="232" t="s">
        <v>733</v>
      </c>
    </row>
    <row r="355" spans="1:51" s="14" customFormat="1" ht="12">
      <c r="A355" s="14"/>
      <c r="B355" s="250"/>
      <c r="C355" s="251"/>
      <c r="D355" s="241" t="s">
        <v>167</v>
      </c>
      <c r="E355" s="252" t="s">
        <v>1</v>
      </c>
      <c r="F355" s="253" t="s">
        <v>734</v>
      </c>
      <c r="G355" s="251"/>
      <c r="H355" s="254">
        <v>0.009</v>
      </c>
      <c r="I355" s="255"/>
      <c r="J355" s="251"/>
      <c r="K355" s="251"/>
      <c r="L355" s="256"/>
      <c r="M355" s="257"/>
      <c r="N355" s="258"/>
      <c r="O355" s="258"/>
      <c r="P355" s="258"/>
      <c r="Q355" s="258"/>
      <c r="R355" s="258"/>
      <c r="S355" s="258"/>
      <c r="T355" s="25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0" t="s">
        <v>167</v>
      </c>
      <c r="AU355" s="260" t="s">
        <v>83</v>
      </c>
      <c r="AV355" s="14" t="s">
        <v>83</v>
      </c>
      <c r="AW355" s="14" t="s">
        <v>30</v>
      </c>
      <c r="AX355" s="14" t="s">
        <v>73</v>
      </c>
      <c r="AY355" s="260" t="s">
        <v>124</v>
      </c>
    </row>
    <row r="356" spans="1:51" s="15" customFormat="1" ht="12">
      <c r="A356" s="15"/>
      <c r="B356" s="261"/>
      <c r="C356" s="262"/>
      <c r="D356" s="241" t="s">
        <v>167</v>
      </c>
      <c r="E356" s="263" t="s">
        <v>1</v>
      </c>
      <c r="F356" s="264" t="s">
        <v>172</v>
      </c>
      <c r="G356" s="262"/>
      <c r="H356" s="265">
        <v>0.009</v>
      </c>
      <c r="I356" s="266"/>
      <c r="J356" s="262"/>
      <c r="K356" s="262"/>
      <c r="L356" s="267"/>
      <c r="M356" s="268"/>
      <c r="N356" s="269"/>
      <c r="O356" s="269"/>
      <c r="P356" s="269"/>
      <c r="Q356" s="269"/>
      <c r="R356" s="269"/>
      <c r="S356" s="269"/>
      <c r="T356" s="270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71" t="s">
        <v>167</v>
      </c>
      <c r="AU356" s="271" t="s">
        <v>83</v>
      </c>
      <c r="AV356" s="15" t="s">
        <v>131</v>
      </c>
      <c r="AW356" s="15" t="s">
        <v>30</v>
      </c>
      <c r="AX356" s="15" t="s">
        <v>81</v>
      </c>
      <c r="AY356" s="271" t="s">
        <v>124</v>
      </c>
    </row>
    <row r="357" spans="1:65" s="2" customFormat="1" ht="24.15" customHeight="1">
      <c r="A357" s="39"/>
      <c r="B357" s="40"/>
      <c r="C357" s="272" t="s">
        <v>322</v>
      </c>
      <c r="D357" s="272" t="s">
        <v>215</v>
      </c>
      <c r="E357" s="273" t="s">
        <v>436</v>
      </c>
      <c r="F357" s="274" t="s">
        <v>437</v>
      </c>
      <c r="G357" s="275" t="s">
        <v>199</v>
      </c>
      <c r="H357" s="276">
        <v>0.018</v>
      </c>
      <c r="I357" s="277"/>
      <c r="J357" s="278">
        <f>ROUND(I357*H357,2)</f>
        <v>0</v>
      </c>
      <c r="K357" s="279"/>
      <c r="L357" s="280"/>
      <c r="M357" s="281" t="s">
        <v>1</v>
      </c>
      <c r="N357" s="282" t="s">
        <v>38</v>
      </c>
      <c r="O357" s="92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2" t="s">
        <v>240</v>
      </c>
      <c r="AT357" s="232" t="s">
        <v>215</v>
      </c>
      <c r="AU357" s="232" t="s">
        <v>83</v>
      </c>
      <c r="AY357" s="18" t="s">
        <v>124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8" t="s">
        <v>81</v>
      </c>
      <c r="BK357" s="233">
        <f>ROUND(I357*H357,2)</f>
        <v>0</v>
      </c>
      <c r="BL357" s="18" t="s">
        <v>200</v>
      </c>
      <c r="BM357" s="232" t="s">
        <v>735</v>
      </c>
    </row>
    <row r="358" spans="1:51" s="14" customFormat="1" ht="12">
      <c r="A358" s="14"/>
      <c r="B358" s="250"/>
      <c r="C358" s="251"/>
      <c r="D358" s="241" t="s">
        <v>167</v>
      </c>
      <c r="E358" s="252" t="s">
        <v>1</v>
      </c>
      <c r="F358" s="253" t="s">
        <v>736</v>
      </c>
      <c r="G358" s="251"/>
      <c r="H358" s="254">
        <v>0.018</v>
      </c>
      <c r="I358" s="255"/>
      <c r="J358" s="251"/>
      <c r="K358" s="251"/>
      <c r="L358" s="256"/>
      <c r="M358" s="257"/>
      <c r="N358" s="258"/>
      <c r="O358" s="258"/>
      <c r="P358" s="258"/>
      <c r="Q358" s="258"/>
      <c r="R358" s="258"/>
      <c r="S358" s="258"/>
      <c r="T358" s="25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0" t="s">
        <v>167</v>
      </c>
      <c r="AU358" s="260" t="s">
        <v>83</v>
      </c>
      <c r="AV358" s="14" t="s">
        <v>83</v>
      </c>
      <c r="AW358" s="14" t="s">
        <v>30</v>
      </c>
      <c r="AX358" s="14" t="s">
        <v>73</v>
      </c>
      <c r="AY358" s="260" t="s">
        <v>124</v>
      </c>
    </row>
    <row r="359" spans="1:51" s="15" customFormat="1" ht="12">
      <c r="A359" s="15"/>
      <c r="B359" s="261"/>
      <c r="C359" s="262"/>
      <c r="D359" s="241" t="s">
        <v>167</v>
      </c>
      <c r="E359" s="263" t="s">
        <v>1</v>
      </c>
      <c r="F359" s="264" t="s">
        <v>172</v>
      </c>
      <c r="G359" s="262"/>
      <c r="H359" s="265">
        <v>0.018</v>
      </c>
      <c r="I359" s="266"/>
      <c r="J359" s="262"/>
      <c r="K359" s="262"/>
      <c r="L359" s="267"/>
      <c r="M359" s="268"/>
      <c r="N359" s="269"/>
      <c r="O359" s="269"/>
      <c r="P359" s="269"/>
      <c r="Q359" s="269"/>
      <c r="R359" s="269"/>
      <c r="S359" s="269"/>
      <c r="T359" s="270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1" t="s">
        <v>167</v>
      </c>
      <c r="AU359" s="271" t="s">
        <v>83</v>
      </c>
      <c r="AV359" s="15" t="s">
        <v>131</v>
      </c>
      <c r="AW359" s="15" t="s">
        <v>30</v>
      </c>
      <c r="AX359" s="15" t="s">
        <v>81</v>
      </c>
      <c r="AY359" s="271" t="s">
        <v>124</v>
      </c>
    </row>
    <row r="360" spans="1:65" s="2" customFormat="1" ht="16.5" customHeight="1">
      <c r="A360" s="39"/>
      <c r="B360" s="40"/>
      <c r="C360" s="272" t="s">
        <v>737</v>
      </c>
      <c r="D360" s="272" t="s">
        <v>215</v>
      </c>
      <c r="E360" s="273" t="s">
        <v>440</v>
      </c>
      <c r="F360" s="274" t="s">
        <v>441</v>
      </c>
      <c r="G360" s="275" t="s">
        <v>199</v>
      </c>
      <c r="H360" s="276">
        <v>0.001</v>
      </c>
      <c r="I360" s="277"/>
      <c r="J360" s="278">
        <f>ROUND(I360*H360,2)</f>
        <v>0</v>
      </c>
      <c r="K360" s="279"/>
      <c r="L360" s="280"/>
      <c r="M360" s="281" t="s">
        <v>1</v>
      </c>
      <c r="N360" s="282" t="s">
        <v>38</v>
      </c>
      <c r="O360" s="92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2" t="s">
        <v>240</v>
      </c>
      <c r="AT360" s="232" t="s">
        <v>215</v>
      </c>
      <c r="AU360" s="232" t="s">
        <v>83</v>
      </c>
      <c r="AY360" s="18" t="s">
        <v>124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8" t="s">
        <v>81</v>
      </c>
      <c r="BK360" s="233">
        <f>ROUND(I360*H360,2)</f>
        <v>0</v>
      </c>
      <c r="BL360" s="18" t="s">
        <v>200</v>
      </c>
      <c r="BM360" s="232" t="s">
        <v>738</v>
      </c>
    </row>
    <row r="361" spans="1:51" s="14" customFormat="1" ht="12">
      <c r="A361" s="14"/>
      <c r="B361" s="250"/>
      <c r="C361" s="251"/>
      <c r="D361" s="241" t="s">
        <v>167</v>
      </c>
      <c r="E361" s="252" t="s">
        <v>1</v>
      </c>
      <c r="F361" s="253" t="s">
        <v>542</v>
      </c>
      <c r="G361" s="251"/>
      <c r="H361" s="254">
        <v>0.001</v>
      </c>
      <c r="I361" s="255"/>
      <c r="J361" s="251"/>
      <c r="K361" s="251"/>
      <c r="L361" s="256"/>
      <c r="M361" s="257"/>
      <c r="N361" s="258"/>
      <c r="O361" s="258"/>
      <c r="P361" s="258"/>
      <c r="Q361" s="258"/>
      <c r="R361" s="258"/>
      <c r="S361" s="258"/>
      <c r="T361" s="259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0" t="s">
        <v>167</v>
      </c>
      <c r="AU361" s="260" t="s">
        <v>83</v>
      </c>
      <c r="AV361" s="14" t="s">
        <v>83</v>
      </c>
      <c r="AW361" s="14" t="s">
        <v>30</v>
      </c>
      <c r="AX361" s="14" t="s">
        <v>73</v>
      </c>
      <c r="AY361" s="260" t="s">
        <v>124</v>
      </c>
    </row>
    <row r="362" spans="1:51" s="15" customFormat="1" ht="12">
      <c r="A362" s="15"/>
      <c r="B362" s="261"/>
      <c r="C362" s="262"/>
      <c r="D362" s="241" t="s">
        <v>167</v>
      </c>
      <c r="E362" s="263" t="s">
        <v>1</v>
      </c>
      <c r="F362" s="264" t="s">
        <v>172</v>
      </c>
      <c r="G362" s="262"/>
      <c r="H362" s="265">
        <v>0.001</v>
      </c>
      <c r="I362" s="266"/>
      <c r="J362" s="262"/>
      <c r="K362" s="262"/>
      <c r="L362" s="267"/>
      <c r="M362" s="268"/>
      <c r="N362" s="269"/>
      <c r="O362" s="269"/>
      <c r="P362" s="269"/>
      <c r="Q362" s="269"/>
      <c r="R362" s="269"/>
      <c r="S362" s="269"/>
      <c r="T362" s="270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71" t="s">
        <v>167</v>
      </c>
      <c r="AU362" s="271" t="s">
        <v>83</v>
      </c>
      <c r="AV362" s="15" t="s">
        <v>131</v>
      </c>
      <c r="AW362" s="15" t="s">
        <v>30</v>
      </c>
      <c r="AX362" s="15" t="s">
        <v>81</v>
      </c>
      <c r="AY362" s="271" t="s">
        <v>124</v>
      </c>
    </row>
    <row r="363" spans="1:65" s="2" customFormat="1" ht="44.25" customHeight="1">
      <c r="A363" s="39"/>
      <c r="B363" s="40"/>
      <c r="C363" s="220" t="s">
        <v>326</v>
      </c>
      <c r="D363" s="220" t="s">
        <v>127</v>
      </c>
      <c r="E363" s="221" t="s">
        <v>445</v>
      </c>
      <c r="F363" s="222" t="s">
        <v>446</v>
      </c>
      <c r="G363" s="223" t="s">
        <v>199</v>
      </c>
      <c r="H363" s="224">
        <v>0.058</v>
      </c>
      <c r="I363" s="225"/>
      <c r="J363" s="226">
        <f>ROUND(I363*H363,2)</f>
        <v>0</v>
      </c>
      <c r="K363" s="227"/>
      <c r="L363" s="45"/>
      <c r="M363" s="234" t="s">
        <v>1</v>
      </c>
      <c r="N363" s="235" t="s">
        <v>38</v>
      </c>
      <c r="O363" s="236"/>
      <c r="P363" s="237">
        <f>O363*H363</f>
        <v>0</v>
      </c>
      <c r="Q363" s="237">
        <v>0</v>
      </c>
      <c r="R363" s="237">
        <f>Q363*H363</f>
        <v>0</v>
      </c>
      <c r="S363" s="237">
        <v>0</v>
      </c>
      <c r="T363" s="23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2" t="s">
        <v>200</v>
      </c>
      <c r="AT363" s="232" t="s">
        <v>127</v>
      </c>
      <c r="AU363" s="232" t="s">
        <v>83</v>
      </c>
      <c r="AY363" s="18" t="s">
        <v>124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8" t="s">
        <v>81</v>
      </c>
      <c r="BK363" s="233">
        <f>ROUND(I363*H363,2)</f>
        <v>0</v>
      </c>
      <c r="BL363" s="18" t="s">
        <v>200</v>
      </c>
      <c r="BM363" s="232" t="s">
        <v>739</v>
      </c>
    </row>
    <row r="364" spans="1:31" s="2" customFormat="1" ht="6.95" customHeight="1">
      <c r="A364" s="39"/>
      <c r="B364" s="67"/>
      <c r="C364" s="68"/>
      <c r="D364" s="68"/>
      <c r="E364" s="68"/>
      <c r="F364" s="68"/>
      <c r="G364" s="68"/>
      <c r="H364" s="68"/>
      <c r="I364" s="68"/>
      <c r="J364" s="68"/>
      <c r="K364" s="68"/>
      <c r="L364" s="45"/>
      <c r="M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</row>
  </sheetData>
  <sheetProtection password="CC71" sheet="1" objects="1" scenarios="1" formatColumns="0" formatRows="0" autoFilter="0"/>
  <autoFilter ref="C127:K363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2022-11-27T07:14:42Z</dcterms:created>
  <dcterms:modified xsi:type="dcterms:W3CDTF">2022-11-27T07:14:56Z</dcterms:modified>
  <cp:category/>
  <cp:version/>
  <cp:contentType/>
  <cp:contentStatus/>
</cp:coreProperties>
</file>