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 - Zpevněné plochy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'10 - Zpevněné plochy'!$C$91:$K$341</definedName>
    <definedName name="_xlnm.Print_Area" localSheetId="1">'10 - Zpevněné plochy'!$C$4:$J$39,'10 - Zpevněné plochy'!$C$45:$J$73,'10 - Zpevněné plochy'!$C$79:$K$341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'10 - Zpevněné plochy'!$91:$91</definedName>
  </definedNames>
  <calcPr fullCalcOnLoad="1"/>
</workbook>
</file>

<file path=xl/sharedStrings.xml><?xml version="1.0" encoding="utf-8"?>
<sst xmlns="http://schemas.openxmlformats.org/spreadsheetml/2006/main" count="3104" uniqueCount="700">
  <si>
    <t>Export Komplet</t>
  </si>
  <si>
    <t>VZ</t>
  </si>
  <si>
    <t>2.0</t>
  </si>
  <si>
    <t>ZAMOK</t>
  </si>
  <si>
    <t>False</t>
  </si>
  <si>
    <t>{54df785f-9e6a-4170-a2b6-8420189756e5}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</si>
  <si>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</si>
  <si>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</si>
  <si>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</si>
  <si>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</si>
  <si>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</si>
  <si>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</si>
  <si>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</si>
  <si>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</si>
  <si>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IMPORT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</si>
  <si>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</si>
  <si>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</si>
  <si>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VOP v ul.Wolkerova, Cheb - rozpočet</t>
  </si>
  <si>
    <t>KSO:</t>
  </si>
  <si>
    <t/>
  </si>
  <si>
    <t>CC-CZ:</t>
  </si>
  <si>
    <t>Místo:</t>
  </si>
  <si>
    <t>Cheb, Wolkerova</t>
  </si>
  <si>
    <t>Datum:</t>
  </si>
  <si>
    <t>16. 11. 2022</t>
  </si>
  <si>
    <t>Zadavatel:</t>
  </si>
  <si>
    <t>IČ:</t>
  </si>
  <si>
    <t>00253979</t>
  </si>
  <si>
    <t>město Cheb</t>
  </si>
  <si>
    <t>DIČ:</t>
  </si>
  <si>
    <t>Uchazeč:</t>
  </si>
  <si>
    <t>Vyplň údaj</t>
  </si>
  <si>
    <t>Projektant:</t>
  </si>
  <si>
    <t>Bc. Michal pašava</t>
  </si>
  <si>
    <t>Zpracovatel:</t>
  </si>
  <si>
    <t>Bc. Michal Pašava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</si>
  <si>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</si>
  <si>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</si>
  <si>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</si>
  <si>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</si>
  <si>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</si>
  <si>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</si>
  <si>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</si>
  <si>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</si>
  <si>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</si>
  <si>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</si>
  <si>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</si>
  <si>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</si>
  <si>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</si>
  <si>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</si>
  <si>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</si>
  <si>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</si>
  <si>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</si>
  <si>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</si>
  <si>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</si>
  <si>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</si>
  <si>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</si>
  <si>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</si>
  <si>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</si>
  <si>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</si>
  <si>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</si>
  <si>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</si>
  <si>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</si>
  <si>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</si>
  <si>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</si>
  <si>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</si>
  <si>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</si>
  <si>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</si>
  <si>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</si>
  <si>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</si>
  <si>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</si>
  <si>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</si>
  <si>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</si>
  <si>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</si>
  <si>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{00000000-0000-0000-0000-000000000000}</t>
  </si>
  <si>
    <t>/</t>
  </si>
  <si>
    <t>10</t>
  </si>
  <si>
    <t>Zpevněné plochy</t>
  </si>
  <si>
    <t>STA</t>
  </si>
  <si>
    <t>1</t>
  </si>
  <si>
    <t>{c574bd21-233d-4335-939b-5c0903b9b468}</t>
  </si>
  <si>
    <t>2</t>
  </si>
  <si>
    <t>KRYCÍ LIST SOUPISU PRACÍ</t>
  </si>
  <si>
    <t>Objekt:</t>
  </si>
  <si>
    <t>10 - Zpevněné plochy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</si>
  <si>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</si>
  <si>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</si>
  <si>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</si>
  <si>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</si>
  <si>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</si>
  <si>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</si>
  <si>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</si>
  <si>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</si>
  <si>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</si>
  <si>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</si>
  <si>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</si>
  <si>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</si>
  <si>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21-M - Elektromontáže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</si>
  <si>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</si>
  <si>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</si>
  <si>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</si>
  <si>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</si>
  <si>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</si>
  <si>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</si>
  <si>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</si>
  <si>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</si>
  <si>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</si>
  <si>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</si>
  <si>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</si>
  <si>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</si>
  <si>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</si>
  <si>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</si>
  <si>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</si>
  <si>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</si>
  <si>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</si>
  <si>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</si>
  <si>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</si>
  <si>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</si>
  <si>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</si>
  <si>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</si>
  <si>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113107131</t>
  </si>
  <si>
    <t>Odstranění podkladů nebo krytů ručně s přemístěním hmot na skládku na vzdálenost do 3 m nebo s naložením na dopravní prostředek z betonu prostého, o tl. vrstvy přes 100 do 150 mm</t>
  </si>
  <si>
    <t>m2</t>
  </si>
  <si>
    <t>CS ÚRS 2022 02</t>
  </si>
  <si>
    <t>4</t>
  </si>
  <si>
    <t>Online PSC</t>
  </si>
  <si>
    <t>https://podminky.urs.cz/item/CS_URS_2022_02/113107131</t>
  </si>
  <si>
    <t>VV</t>
  </si>
  <si>
    <t>17 "sjezd</t>
  </si>
  <si>
    <t>True</t>
  </si>
  <si>
    <t>Součet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</si>
  <si>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</si>
  <si>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</si>
  <si>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https://podminky.urs.cz/item/CS_URS_2022_02/113107142</t>
  </si>
  <si>
    <t>35 "chodník</t>
  </si>
  <si>
    <t>3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</si>
  <si>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</si>
  <si>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</si>
  <si>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6</t>
  </si>
  <si>
    <t>https://podminky.urs.cz/item/CS_URS_2022_02/113107224</t>
  </si>
  <si>
    <t>850 "předpoklad oprav z 35%</t>
  </si>
  <si>
    <t>113154113</t>
  </si>
  <si>
    <t>Frézování živičného podkladu nebo krytu s naložením na dopravní prostředek plochy do 500 m2 bez překážek v trase pruhu šířky do 0,5 m, tloušťky vrstvy 50 mm</t>
  </si>
  <si>
    <t>8</t>
  </si>
  <si>
    <t>https://podminky.urs.cz/item/CS_URS_2022_02/113154113</t>
  </si>
  <si>
    <t>98 "oprava</t>
  </si>
  <si>
    <t>5</t>
  </si>
  <si>
    <t>113154354</t>
  </si>
  <si>
    <t>Frézování živičného podkladu nebo krytu s naložením na dopravní prostředek plochy přes 1 000 do 10 000 m2 s překážkami v trase pruhu šířky do 1 m, tloušťky vrstvy 100 mm</t>
  </si>
  <si>
    <t>https://podminky.urs.cz/item/CS_URS_2022_02/113154354</t>
  </si>
  <si>
    <t>113-1</t>
  </si>
  <si>
    <t>Očištění povrchu po frézování</t>
  </si>
  <si>
    <t>12</t>
  </si>
  <si>
    <t>7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</si>
  <si>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</si>
  <si>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</si>
  <si>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</si>
  <si>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14</t>
  </si>
  <si>
    <t>https://podminky.urs.cz/item/CS_URS_2022_02/113202111</t>
  </si>
  <si>
    <t>4,5 "betonová obruba</t>
  </si>
  <si>
    <t>1,3 "kamenná obruba</t>
  </si>
  <si>
    <t>13,5 "stávající OP2 - pro výškovou úpravu</t>
  </si>
  <si>
    <t>113203111</t>
  </si>
  <si>
    <t>Vytrhání obrub s vybouráním lože, s přemístěním hmot na skládku na vzdálenost do 3 m nebo s naložením na dopravní prostředek z dlažebních kostek</t>
  </si>
  <si>
    <t>16</t>
  </si>
  <si>
    <t>https://podminky.urs.cz/item/CS_URS_2022_02/113203111</t>
  </si>
  <si>
    <t>9</t>
  </si>
  <si>
    <t>181951112</t>
  </si>
  <si>
    <t>Úprava pláně vyrovnáním výškových rozdílů strojně v hornině třídy těžitelnosti I, skupiny 1 až 3 se zhutněním</t>
  </si>
  <si>
    <t>18</t>
  </si>
  <si>
    <t>https://podminky.urs.cz/item/CS_URS_2022_02/181951112</t>
  </si>
  <si>
    <t>12 "sjezd - dlažba 8 cm</t>
  </si>
  <si>
    <t>34 "chodník - dlažba 6 cm</t>
  </si>
  <si>
    <t>3,5 "varovný pás - 8 cm</t>
  </si>
  <si>
    <t>26 "přídlažba - 8 cm</t>
  </si>
  <si>
    <t>Komunikace pozemní</t>
  </si>
  <si>
    <t>564851111</t>
  </si>
  <si>
    <t>Podklad ze štěrkodrti ŠD s rozprostřením a zhutněním plochy přes 100 m2, po zhutnění tl. 150 mm</t>
  </si>
  <si>
    <t>20</t>
  </si>
  <si>
    <t>https://podminky.urs.cz/item/CS_URS_2022_02/564851111</t>
  </si>
  <si>
    <t>11</t>
  </si>
  <si>
    <t>564861111</t>
  </si>
  <si>
    <t>Podklad ze štěrkodrti ŠD s rozprostřením a zhutněním plochy přes 100 m2, po zhutnění tl. 200 mm</t>
  </si>
  <si>
    <t>22</t>
  </si>
  <si>
    <t>https://podminky.urs.cz/item/CS_URS_2022_02/564861111</t>
  </si>
  <si>
    <t>565131111</t>
  </si>
  <si>
    <t>Vyrovnání povrchu dosavadních podkladů s rozprostřením hmot a zhutněním obalovaným kamenivem ACP (OK) tl. 50 mm</t>
  </si>
  <si>
    <t>24</t>
  </si>
  <si>
    <t>https://podminky.urs.cz/item/CS_URS_2022_02/565131111</t>
  </si>
  <si>
    <t>13</t>
  </si>
  <si>
    <t>573111113</t>
  </si>
  <si>
    <t>Postřik infiltrační PI z asfaltu silničního s posypem kamenivem, v množství 1,50 kg/m2</t>
  </si>
  <si>
    <t>26</t>
  </si>
  <si>
    <t>https://podminky.urs.cz/item/CS_URS_2022_02/573111113</t>
  </si>
  <si>
    <t>573211107</t>
  </si>
  <si>
    <t>Postřik spojovací PS bez posypu kamenivem z asfaltu silničního, v množství 0,30 kg/m2</t>
  </si>
  <si>
    <t>28</t>
  </si>
  <si>
    <t>https://podminky.urs.cz/item/CS_URS_2022_02/573211107</t>
  </si>
  <si>
    <t>573211108</t>
  </si>
  <si>
    <t>Postřik spojovací PS bez posypu kamenivem z asfaltu silničního, v množství 0,40 kg/m2</t>
  </si>
  <si>
    <t>30</t>
  </si>
  <si>
    <t>https://podminky.urs.cz/item/CS_URS_2022_02/573211108</t>
  </si>
  <si>
    <t>573211109</t>
  </si>
  <si>
    <t>Postřik spojovací PS bez posypu kamenivem z asfaltu silničního, v množství 0,50 kg/m2</t>
  </si>
  <si>
    <t>32</t>
  </si>
  <si>
    <t>https://podminky.urs.cz/item/CS_URS_2022_02/573211109</t>
  </si>
  <si>
    <t>17</t>
  </si>
  <si>
    <t>577134031</t>
  </si>
  <si>
    <t>Asfaltový beton vrstva obrusná ACO 11 (ABS) s rozprostřením a se zhutněním z modifikovaného asfaltu v pruhu šířky do 1,5 m, po zhutnění tl. 40 mm</t>
  </si>
  <si>
    <t>34</t>
  </si>
  <si>
    <t>https://podminky.urs.cz/item/CS_URS_2022_02/577134031</t>
  </si>
  <si>
    <t>577144031</t>
  </si>
  <si>
    <t>Asfaltový beton vrstva obrusná ACO 11 (ABS) s rozprostřením a se zhutněním z modifikovaného asfaltu v pruhu šířky do 1,5 m, po zhutnění tl. 50 mm</t>
  </si>
  <si>
    <t>36</t>
  </si>
  <si>
    <t>https://podminky.urs.cz/item/CS_URS_2022_02/577144031</t>
  </si>
  <si>
    <t>19</t>
  </si>
  <si>
    <t>577166031</t>
  </si>
  <si>
    <t>Asfaltový beton vrstva ložní ACL 22 (ABVH) s rozprostřením a zhutněním z modifikovaného asfaltu v pruhu šířky do 1,5 m, po zhutnění tl. 70 mm</t>
  </si>
  <si>
    <t>38</t>
  </si>
  <si>
    <t>https://podminky.urs.cz/item/CS_URS_2022_02/577166031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</si>
  <si>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</si>
  <si>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</si>
  <si>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40</t>
  </si>
  <si>
    <t>https://podminky.urs.cz/item/CS_URS_2022_02/596211110</t>
  </si>
  <si>
    <t>M</t>
  </si>
  <si>
    <t>59245018</t>
  </si>
  <si>
    <t>dlažba tvar obdélník betonová 200x100x60mm přírodní</t>
  </si>
  <si>
    <t>42</t>
  </si>
  <si>
    <t>34*1,03 "Přepočtené koeficientem množství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</si>
  <si>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</si>
  <si>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</si>
  <si>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44</t>
  </si>
  <si>
    <t>https://podminky.urs.cz/item/CS_URS_2022_02/596212210</t>
  </si>
  <si>
    <t>23</t>
  </si>
  <si>
    <t>59245020</t>
  </si>
  <si>
    <t>dlažba tvar obdélník betonová 200x100x80mm přírodní</t>
  </si>
  <si>
    <t>46</t>
  </si>
  <si>
    <t>59245226</t>
  </si>
  <si>
    <t>dlažba tvar obdélník betonová pro nevidomé 200x100x80mm barevná</t>
  </si>
  <si>
    <t>48</t>
  </si>
  <si>
    <t>3,5*1,03 "Přepočtené koeficientem množství</t>
  </si>
  <si>
    <t>Trubní vedení</t>
  </si>
  <si>
    <t>25</t>
  </si>
  <si>
    <t>895941311</t>
  </si>
  <si>
    <t xml:space="preserve">Zřízení vpusti kanalizační uliční z betonových dílců typ UVB-50, cena zahrnuje zemní práce a spojovací materiá na propojeníUVB se stávajícím připojovacím potrubím. </t>
  </si>
  <si>
    <t>kus</t>
  </si>
  <si>
    <t>CS ÚRS 2021 02</t>
  </si>
  <si>
    <t>50</t>
  </si>
  <si>
    <t>https://podminky.urs.cz/item/CS_URS_2021_02/895941311</t>
  </si>
  <si>
    <t>P</t>
  </si>
  <si>
    <t xml:space="preserve">Poznámka k položce:
Cena zahrnuje zemní práce a spojovací materiá na propojeníUVB se stávajícím připojovacím potrubím. </t>
  </si>
  <si>
    <t>59223852</t>
  </si>
  <si>
    <t>dno pro uliční vpusť s kalovou prohlubní betonové 450x300x50mm</t>
  </si>
  <si>
    <t>52</t>
  </si>
  <si>
    <t>27</t>
  </si>
  <si>
    <t>59223858</t>
  </si>
  <si>
    <t>skruž pro uliční vpusť horní betonová 450x570x50mm</t>
  </si>
  <si>
    <t>54</t>
  </si>
  <si>
    <t>59223866</t>
  </si>
  <si>
    <t>skruž pro uliční vpusť přechodová betonová 450-270x295x50m</t>
  </si>
  <si>
    <t>56</t>
  </si>
  <si>
    <t>29</t>
  </si>
  <si>
    <t>59223864</t>
  </si>
  <si>
    <t>prstenec pro uliční vpusť vyrovnávací betonový 390x60x130mm</t>
  </si>
  <si>
    <t>58</t>
  </si>
  <si>
    <t>59223854</t>
  </si>
  <si>
    <t>skruž pro uliční vpusť s výtokovým otvorem PVC betonová 450x350x50mm</t>
  </si>
  <si>
    <t>60</t>
  </si>
  <si>
    <t>31</t>
  </si>
  <si>
    <t>899-1</t>
  </si>
  <si>
    <t>Bourání uliční vpusti</t>
  </si>
  <si>
    <t>62</t>
  </si>
  <si>
    <t>899-2</t>
  </si>
  <si>
    <t>Pročištění stávajících vpustí</t>
  </si>
  <si>
    <t>64</t>
  </si>
  <si>
    <t>33</t>
  </si>
  <si>
    <t>899203112</t>
  </si>
  <si>
    <t>Osazení mříží litinových včetně rámů a košů na bahno pro třídu zatížení B125, C250</t>
  </si>
  <si>
    <t>66</t>
  </si>
  <si>
    <t>https://podminky.urs.cz/item/CS_URS_2022_02/899203112</t>
  </si>
  <si>
    <t>55242323</t>
  </si>
  <si>
    <t>mříž D 400 - konkávní 300x500mm</t>
  </si>
  <si>
    <t>68</t>
  </si>
  <si>
    <t>35</t>
  </si>
  <si>
    <t>28661784</t>
  </si>
  <si>
    <t>revizní šachty D 400-kalový koš pro D 315</t>
  </si>
  <si>
    <t>70</t>
  </si>
  <si>
    <t>899-3</t>
  </si>
  <si>
    <t>Pročištění stávajících přípojek</t>
  </si>
  <si>
    <t>72</t>
  </si>
  <si>
    <t>37</t>
  </si>
  <si>
    <t>899332111</t>
  </si>
  <si>
    <t>Výšková úprava uličního vstupu nebo vpusti do 200 mm snížením poklopu</t>
  </si>
  <si>
    <t>74</t>
  </si>
  <si>
    <t>https://podminky.urs.cz/item/CS_URS_2022_02/899332111</t>
  </si>
  <si>
    <t>3+8</t>
  </si>
  <si>
    <t>899431111</t>
  </si>
  <si>
    <t>Výšková úprava uličního vstupu nebo vpusti do 200 mm zvýšením krycího hrnce, šoupěte nebo hydrantu bez úpravy armatur</t>
  </si>
  <si>
    <t>76</t>
  </si>
  <si>
    <t>https://podminky.urs.cz/item/CS_URS_2022_02/899431111</t>
  </si>
  <si>
    <t>11+1+1</t>
  </si>
  <si>
    <t>Ostatní konstrukce a práce, bourání</t>
  </si>
  <si>
    <t>39</t>
  </si>
  <si>
    <t>915211111</t>
  </si>
  <si>
    <t>Vodorovné dopravní značení stříkaným plastem dělící čára šířky 125 mm souvislá bílá základní</t>
  </si>
  <si>
    <t>78</t>
  </si>
  <si>
    <t>https://podminky.urs.cz/item/CS_URS_2022_02/915211111</t>
  </si>
  <si>
    <t>9,5 "vodící linie přechodu</t>
  </si>
  <si>
    <t>231,2 "VDZ V1a (0,125)</t>
  </si>
  <si>
    <t>113,8 "VDZ V2b (3,0/1,5/0,125)</t>
  </si>
  <si>
    <t>915221111</t>
  </si>
  <si>
    <t>Vodorovné dopravní značení stříkaným plastem vodící čára bílá šířky 250 mm souvislá základní</t>
  </si>
  <si>
    <t>80</t>
  </si>
  <si>
    <t>https://podminky.urs.cz/item/CS_URS_2022_02/915221111</t>
  </si>
  <si>
    <t>321 "VDZ V4 (0,25)</t>
  </si>
  <si>
    <t>9,3*2 "VDZ V5 (0,5)</t>
  </si>
  <si>
    <t>6,3 "VDZ V5 (0,25)</t>
  </si>
  <si>
    <t>41</t>
  </si>
  <si>
    <t>915221121</t>
  </si>
  <si>
    <t>Vodorovné dopravní značení stříkaným plastem vodící čára bílá šířky 250 mm přerušovaná základní</t>
  </si>
  <si>
    <t>82</t>
  </si>
  <si>
    <t>https://podminky.urs.cz/item/CS_URS_2022_02/915221121</t>
  </si>
  <si>
    <t>24 "VDZ V2b (1,5/1,5/0,25)</t>
  </si>
  <si>
    <t>128,3 "VDZ V10d (0,5/0,5/0,25)</t>
  </si>
  <si>
    <t>915311111</t>
  </si>
  <si>
    <t>Vodorovné značení předformovaným termoplastem dopravní značky barevné velikosti do 1 m2</t>
  </si>
  <si>
    <t>84</t>
  </si>
  <si>
    <t>https://podminky.urs.cz/item/CS_URS_2022_02/915311111</t>
  </si>
  <si>
    <t>2 "VDZ symbol</t>
  </si>
  <si>
    <t>43</t>
  </si>
  <si>
    <t>915321111</t>
  </si>
  <si>
    <t>Vodorovné značení předformovaným termoplastem přechod pro chodce z pásů šířky 0,5 m</t>
  </si>
  <si>
    <t>86</t>
  </si>
  <si>
    <t>https://podminky.urs.cz/item/CS_URS_2022_02/915321111</t>
  </si>
  <si>
    <t>12,5 "VDZ V7a - přechod</t>
  </si>
  <si>
    <t>15,1 "VDZ V19</t>
  </si>
  <si>
    <t>915341112</t>
  </si>
  <si>
    <t>Vodorovné značení předformovaným termoplastem šipky velikosti 2,5 m</t>
  </si>
  <si>
    <t>88</t>
  </si>
  <si>
    <t>https://podminky.urs.cz/item/CS_URS_2022_02/915341112</t>
  </si>
  <si>
    <t>14 "VDZ V9a</t>
  </si>
  <si>
    <t>45</t>
  </si>
  <si>
    <t>915611111</t>
  </si>
  <si>
    <t>Předznačení pro vodorovné značení stříkané barvou nebo prováděné z nátěrových hmot liniové dělicí čáry, vodicí proužky</t>
  </si>
  <si>
    <t>90</t>
  </si>
  <si>
    <t>https://podminky.urs.cz/item/CS_URS_2022_02/915611111</t>
  </si>
  <si>
    <t>9,3 "VDZ V5 (0,5)</t>
  </si>
  <si>
    <t>915621111</t>
  </si>
  <si>
    <t>Předznačení pro vodorovné značení stříkané barvou nebo prováděné z nátěrových hmot plošné šipky, symboly, nápisy</t>
  </si>
  <si>
    <t>92</t>
  </si>
  <si>
    <t>https://podminky.urs.cz/item/CS_URS_2022_02/915621111</t>
  </si>
  <si>
    <t>3,9 "VDZ V13a</t>
  </si>
  <si>
    <t>47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</si>
  <si>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</si>
  <si>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</si>
  <si>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94</t>
  </si>
  <si>
    <t>https://podminky.urs.cz/item/CS_URS_2022_02/916131213</t>
  </si>
  <si>
    <t>916241113</t>
  </si>
  <si>
    <t>Osazení obrubníku kamenného se zřízením lože, s vyplněním a zatřením spár cementovou maltou ležatého s boční opěrou z betonu prostého, do lože z betonu prostého</t>
  </si>
  <si>
    <t>96</t>
  </si>
  <si>
    <t>https://podminky.urs.cz/item/CS_URS_2022_02/916241113</t>
  </si>
  <si>
    <t>6,5+2*1</t>
  </si>
  <si>
    <t>49</t>
  </si>
  <si>
    <t>58380003</t>
  </si>
  <si>
    <t>obrubník kamenný žulový přímý 1000x300x200mm</t>
  </si>
  <si>
    <t>98</t>
  </si>
  <si>
    <t>Poznámka k položce:
Hmotnost: 150 kg/bm</t>
  </si>
  <si>
    <t>6,5*1,02 "Přepočtené koeficientem množství</t>
  </si>
  <si>
    <t>58380003-1</t>
  </si>
  <si>
    <t>obrubník kamenný žulový přechodový 1000x300x200mm</t>
  </si>
  <si>
    <t>100</t>
  </si>
  <si>
    <t>2*1,02 "Přepočtené koeficientem množství</t>
  </si>
  <si>
    <t>51</t>
  </si>
  <si>
    <t>916331112</t>
  </si>
  <si>
    <t>Osazení zahradního obrubníku betonového s ložem tl. od 50 do 100 mm z betonu prostého tř. C 12/15 s boční opěrou z betonu prostého tř. C 12/15</t>
  </si>
  <si>
    <t>102</t>
  </si>
  <si>
    <t>https://podminky.urs.cz/item/CS_URS_2022_02/916331112</t>
  </si>
  <si>
    <t>59217012</t>
  </si>
  <si>
    <t>obrubník betonový zahradní 500x80x250mm</t>
  </si>
  <si>
    <t>104</t>
  </si>
  <si>
    <t>12*1,03 "Přepočtené koeficientem množství</t>
  </si>
  <si>
    <t>53</t>
  </si>
  <si>
    <t>919121111</t>
  </si>
  <si>
    <t>Utěsnění dilatačních spár zálivkou za studena v cementobetonovém nebo živičném krytu včetně adhezního nátěru s těsnicím profilem pod zálivkou, pro komůrky šířky 10 mm, hloubky 20 mm</t>
  </si>
  <si>
    <t>106</t>
  </si>
  <si>
    <t>https://podminky.urs.cz/item/CS_URS_2022_02/919121111</t>
  </si>
  <si>
    <t>55 "napojení</t>
  </si>
  <si>
    <t>245 "mezi komunikací a přídlažbou</t>
  </si>
  <si>
    <t>216 "střechovitý sklon</t>
  </si>
  <si>
    <t>919721221</t>
  </si>
  <si>
    <t>Geomříž pro vyztužení asfaltového povrchu ze skelných vláken</t>
  </si>
  <si>
    <t>108</t>
  </si>
  <si>
    <t>https://podminky.urs.cz/item/CS_URS_2022_02/919721221</t>
  </si>
  <si>
    <t>400 "předpokladaná výměra</t>
  </si>
  <si>
    <t>55</t>
  </si>
  <si>
    <t>919735112</t>
  </si>
  <si>
    <t>Řezání stávajícího živičného krytu nebo podkladu hloubky přes 50 do 100 mm</t>
  </si>
  <si>
    <t>110</t>
  </si>
  <si>
    <t>https://podminky.urs.cz/item/CS_URS_2022_02/919735112</t>
  </si>
  <si>
    <t>IP 01</t>
  </si>
  <si>
    <t>Přechodné dopravní značení (max. částka)</t>
  </si>
  <si>
    <t>soubor</t>
  </si>
  <si>
    <t>112</t>
  </si>
  <si>
    <t>57</t>
  </si>
  <si>
    <t>IP 02</t>
  </si>
  <si>
    <t>Vytyčení stávajících inženýrských sítí (max. částka)</t>
  </si>
  <si>
    <t>114</t>
  </si>
  <si>
    <t>IP 03</t>
  </si>
  <si>
    <t>Informační tabule s údaji stavby (max. částka)</t>
  </si>
  <si>
    <t>116</t>
  </si>
  <si>
    <t>997</t>
  </si>
  <si>
    <t>Přesun sutě</t>
  </si>
  <si>
    <t>59</t>
  </si>
  <si>
    <t>997221551</t>
  </si>
  <si>
    <t>Vodorovná doprava suti bez naložení, ale se složením a s hrubým urovnáním ze sypkých materiálů, na vzdálenost do 1 km</t>
  </si>
  <si>
    <t>t</t>
  </si>
  <si>
    <t>118</t>
  </si>
  <si>
    <t>https://podminky.urs.cz/item/CS_URS_2022_02/997221551</t>
  </si>
  <si>
    <t>997221559</t>
  </si>
  <si>
    <t>Vodorovná doprava suti bez naložení, ale se složením a s hrubým urovnáním Příplatek k ceně za každý další i započatý 1 km přes 1 km</t>
  </si>
  <si>
    <t>120</t>
  </si>
  <si>
    <t>https://podminky.urs.cz/item/CS_URS_2022_02/997221559</t>
  </si>
  <si>
    <t>1080,869*29 "Přepočtené koeficientem množství</t>
  </si>
  <si>
    <t>61</t>
  </si>
  <si>
    <t>997221861</t>
  </si>
  <si>
    <t>Poplatek za uložení stavebního odpadu na recyklační skládce (skládkovné) z prostého betonu zatříděného do Katalogu odpadů pod kódem 17 01 01</t>
  </si>
  <si>
    <t>122</t>
  </si>
  <si>
    <t>https://podminky.urs.cz/item/CS_URS_2022_02/997221861</t>
  </si>
  <si>
    <t>997221873</t>
  </si>
  <si>
    <t>Poplatek za uložení stavebního odpadu na recyklační skládce (skládkovné) zeminy a kamení zatříděného do Katalogu odpadů pod kódem 17 05 04</t>
  </si>
  <si>
    <t>124</t>
  </si>
  <si>
    <t>https://podminky.urs.cz/item/CS_URS_2022_02/997221873</t>
  </si>
  <si>
    <t>63</t>
  </si>
  <si>
    <t>997221875</t>
  </si>
  <si>
    <t>Poplatek za uložení stavebního odpadu na recyklační skládce (skládkovné) asfaltového bez obsahu dehtu zatříděného do Katalogu odpadů pod kódem 17 03 02</t>
  </si>
  <si>
    <t>126</t>
  </si>
  <si>
    <t>https://podminky.urs.cz/item/CS_URS_2022_02/997221875</t>
  </si>
  <si>
    <t>998</t>
  </si>
  <si>
    <t>Přesun hmot</t>
  </si>
  <si>
    <t>998225111</t>
  </si>
  <si>
    <t>Přesun hmot pro komunikace s krytem z kameniva, monolitickým betonovým nebo živičným dopravní vzdálenost do 200 m jakékoliv délky objektu</t>
  </si>
  <si>
    <t>128</t>
  </si>
  <si>
    <t>https://podminky.urs.cz/item/CS_URS_2022_02/998225111</t>
  </si>
  <si>
    <t>Práce a dodávky M</t>
  </si>
  <si>
    <t>21-M</t>
  </si>
  <si>
    <t>Elektromontáže</t>
  </si>
  <si>
    <t>65</t>
  </si>
  <si>
    <t>210-1</t>
  </si>
  <si>
    <t>Chránička Cetin pod vjezd PE 110</t>
  </si>
  <si>
    <t>130</t>
  </si>
  <si>
    <t>46-M</t>
  </si>
  <si>
    <t>Zemní práce při extr.mont.pracích</t>
  </si>
  <si>
    <t>460010025</t>
  </si>
  <si>
    <t>Vytyčení trasy inženýrských sítí v zastavěném prostoru</t>
  </si>
  <si>
    <t>km</t>
  </si>
  <si>
    <t>-63029945</t>
  </si>
  <si>
    <t>https://podminky.urs.cz/item/CS_URS_2022_02/460010025</t>
  </si>
  <si>
    <t>VRN</t>
  </si>
  <si>
    <t>Vedlejší rozpočtové náklady</t>
  </si>
  <si>
    <t>67</t>
  </si>
  <si>
    <t>999010002</t>
  </si>
  <si>
    <t>Geotechnik - posouzení a vypracování opatření</t>
  </si>
  <si>
    <t>134</t>
  </si>
  <si>
    <t>VRN1</t>
  </si>
  <si>
    <t>Průzkumné, geodetické a projektové práce</t>
  </si>
  <si>
    <t>012103000</t>
  </si>
  <si>
    <t>Geodetické práce před výstavbou</t>
  </si>
  <si>
    <t>kpl</t>
  </si>
  <si>
    <t>1024</t>
  </si>
  <si>
    <t>-807991478</t>
  </si>
  <si>
    <t>https://podminky.urs.cz/item/CS_URS_2022_02/012103000</t>
  </si>
  <si>
    <t>69</t>
  </si>
  <si>
    <t>012203000</t>
  </si>
  <si>
    <t>Geodetické práce při provádění stavby</t>
  </si>
  <si>
    <t>-1095535723</t>
  </si>
  <si>
    <t>https://podminky.urs.cz/item/CS_URS_2022_02/012203000</t>
  </si>
  <si>
    <t>012303000</t>
  </si>
  <si>
    <t>Geodetické práce po výstavbě</t>
  </si>
  <si>
    <t>-510344002</t>
  </si>
  <si>
    <t>https://podminky.urs.cz/item/CS_URS_2022_02/012303000</t>
  </si>
  <si>
    <t>71</t>
  </si>
  <si>
    <t>013254000</t>
  </si>
  <si>
    <t>Dokumentace skutečného provedení stavby. 3 paré</t>
  </si>
  <si>
    <t>ks</t>
  </si>
  <si>
    <t>376230000</t>
  </si>
  <si>
    <t>https://podminky.urs.cz/item/CS_URS_2022_02/013254000</t>
  </si>
  <si>
    <t>VRN3</t>
  </si>
  <si>
    <t>Zařízení staveniště</t>
  </si>
  <si>
    <t>73</t>
  </si>
  <si>
    <t>030001000</t>
  </si>
  <si>
    <t>Zařízení staveniště, náklady na umístění stavební buňky, mobilního WC a systémového oplocení staveniště</t>
  </si>
  <si>
    <t>soub</t>
  </si>
  <si>
    <t>-1899594469</t>
  </si>
  <si>
    <t>https://podminky.urs.cz/item/CS_URS_2022_02/030001000</t>
  </si>
  <si>
    <t>Poznámka k položce:
Náklady na umístění stavební buňky, mobilního WC a systémového oplocení staveniště.</t>
  </si>
  <si>
    <t>77</t>
  </si>
  <si>
    <t>031103000</t>
  </si>
  <si>
    <t>Zajištění zvláštního užívání komunikace</t>
  </si>
  <si>
    <t>-947269663</t>
  </si>
  <si>
    <t>https://podminky.urs.cz/item/CS_URS_2022_02/031103000</t>
  </si>
  <si>
    <t>75</t>
  </si>
  <si>
    <t>034303000</t>
  </si>
  <si>
    <t>Dopravní značení na staveništi, zajištění PDZ po dobu velkoplošné opravy</t>
  </si>
  <si>
    <t>-1174423466</t>
  </si>
  <si>
    <t>https://podminky.urs.cz/item/CS_URS_2022_02/034303000</t>
  </si>
  <si>
    <t xml:space="preserve">Poznámka k položce:
Zajištění PDZ po dobu velkoplošné opravy </t>
  </si>
  <si>
    <t>034503000</t>
  </si>
  <si>
    <t>Informační tabule na staveništi</t>
  </si>
  <si>
    <t>-14610362</t>
  </si>
  <si>
    <t>https://podminky.urs.cz/item/CS_URS_2022_02/034503000</t>
  </si>
  <si>
    <t>039002000</t>
  </si>
  <si>
    <t>Zrušení zařízení staveniště</t>
  </si>
  <si>
    <t>-1831953425</t>
  </si>
  <si>
    <t>https://podminky.urs.cz/item/CS_URS_2022_02/039002000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</si>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</sst>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131" TargetMode="External" /><Relationship Id="rId2" Type="http://schemas.openxmlformats.org/officeDocument/2006/relationships/hyperlink" Target="https://podminky.urs.cz/item/CS_URS_2022_02/113107142" TargetMode="External" /><Relationship Id="rId3" Type="http://schemas.openxmlformats.org/officeDocument/2006/relationships/hyperlink" Target="https://podminky.urs.cz/item/CS_URS_2022_02/113107224" TargetMode="External" /><Relationship Id="rId4" Type="http://schemas.openxmlformats.org/officeDocument/2006/relationships/hyperlink" Target="https://podminky.urs.cz/item/CS_URS_2022_02/113154113" TargetMode="External" /><Relationship Id="rId5" Type="http://schemas.openxmlformats.org/officeDocument/2006/relationships/hyperlink" Target="https://podminky.urs.cz/item/CS_URS_2022_02/113154354" TargetMode="External" /><Relationship Id="rId6" Type="http://schemas.openxmlformats.org/officeDocument/2006/relationships/hyperlink" Target="https://podminky.urs.cz/item/CS_URS_2022_02/113202111" TargetMode="External" /><Relationship Id="rId7" Type="http://schemas.openxmlformats.org/officeDocument/2006/relationships/hyperlink" Target="https://podminky.urs.cz/item/CS_URS_2022_02/113203111" TargetMode="External" /><Relationship Id="rId8" Type="http://schemas.openxmlformats.org/officeDocument/2006/relationships/hyperlink" Target="https://podminky.urs.cz/item/CS_URS_2022_02/181951112" TargetMode="External" /><Relationship Id="rId9" Type="http://schemas.openxmlformats.org/officeDocument/2006/relationships/hyperlink" Target="https://podminky.urs.cz/item/CS_URS_2022_02/564851111" TargetMode="External" /><Relationship Id="rId10" Type="http://schemas.openxmlformats.org/officeDocument/2006/relationships/hyperlink" Target="https://podminky.urs.cz/item/CS_URS_2022_02/564861111" TargetMode="External" /><Relationship Id="rId11" Type="http://schemas.openxmlformats.org/officeDocument/2006/relationships/hyperlink" Target="https://podminky.urs.cz/item/CS_URS_2022_02/565131111" TargetMode="External" /><Relationship Id="rId12" Type="http://schemas.openxmlformats.org/officeDocument/2006/relationships/hyperlink" Target="https://podminky.urs.cz/item/CS_URS_2022_02/573111113" TargetMode="External" /><Relationship Id="rId13" Type="http://schemas.openxmlformats.org/officeDocument/2006/relationships/hyperlink" Target="https://podminky.urs.cz/item/CS_URS_2022_02/573211107" TargetMode="External" /><Relationship Id="rId14" Type="http://schemas.openxmlformats.org/officeDocument/2006/relationships/hyperlink" Target="https://podminky.urs.cz/item/CS_URS_2022_02/573211108" TargetMode="External" /><Relationship Id="rId15" Type="http://schemas.openxmlformats.org/officeDocument/2006/relationships/hyperlink" Target="https://podminky.urs.cz/item/CS_URS_2022_02/573211109" TargetMode="External" /><Relationship Id="rId16" Type="http://schemas.openxmlformats.org/officeDocument/2006/relationships/hyperlink" Target="https://podminky.urs.cz/item/CS_URS_2022_02/577134031" TargetMode="External" /><Relationship Id="rId17" Type="http://schemas.openxmlformats.org/officeDocument/2006/relationships/hyperlink" Target="https://podminky.urs.cz/item/CS_URS_2022_02/577144031" TargetMode="External" /><Relationship Id="rId18" Type="http://schemas.openxmlformats.org/officeDocument/2006/relationships/hyperlink" Target="https://podminky.urs.cz/item/CS_URS_2022_02/577166031" TargetMode="External" /><Relationship Id="rId19" Type="http://schemas.openxmlformats.org/officeDocument/2006/relationships/hyperlink" Target="https://podminky.urs.cz/item/CS_URS_2022_02/596211110" TargetMode="External" /><Relationship Id="rId20" Type="http://schemas.openxmlformats.org/officeDocument/2006/relationships/hyperlink" Target="https://podminky.urs.cz/item/CS_URS_2022_02/596212210" TargetMode="External" /><Relationship Id="rId21" Type="http://schemas.openxmlformats.org/officeDocument/2006/relationships/hyperlink" Target="https://podminky.urs.cz/item/CS_URS_2021_02/895941311" TargetMode="External" /><Relationship Id="rId22" Type="http://schemas.openxmlformats.org/officeDocument/2006/relationships/hyperlink" Target="https://podminky.urs.cz/item/CS_URS_2022_02/899203112" TargetMode="External" /><Relationship Id="rId23" Type="http://schemas.openxmlformats.org/officeDocument/2006/relationships/hyperlink" Target="https://podminky.urs.cz/item/CS_URS_2022_02/899332111" TargetMode="External" /><Relationship Id="rId24" Type="http://schemas.openxmlformats.org/officeDocument/2006/relationships/hyperlink" Target="https://podminky.urs.cz/item/CS_URS_2022_02/899431111" TargetMode="External" /><Relationship Id="rId25" Type="http://schemas.openxmlformats.org/officeDocument/2006/relationships/hyperlink" Target="https://podminky.urs.cz/item/CS_URS_2022_02/915211111" TargetMode="External" /><Relationship Id="rId26" Type="http://schemas.openxmlformats.org/officeDocument/2006/relationships/hyperlink" Target="https://podminky.urs.cz/item/CS_URS_2022_02/915221111" TargetMode="External" /><Relationship Id="rId27" Type="http://schemas.openxmlformats.org/officeDocument/2006/relationships/hyperlink" Target="https://podminky.urs.cz/item/CS_URS_2022_02/915221121" TargetMode="External" /><Relationship Id="rId28" Type="http://schemas.openxmlformats.org/officeDocument/2006/relationships/hyperlink" Target="https://podminky.urs.cz/item/CS_URS_2022_02/915311111" TargetMode="External" /><Relationship Id="rId29" Type="http://schemas.openxmlformats.org/officeDocument/2006/relationships/hyperlink" Target="https://podminky.urs.cz/item/CS_URS_2022_02/915321111" TargetMode="External" /><Relationship Id="rId30" Type="http://schemas.openxmlformats.org/officeDocument/2006/relationships/hyperlink" Target="https://podminky.urs.cz/item/CS_URS_2022_02/915341112" TargetMode="External" /><Relationship Id="rId31" Type="http://schemas.openxmlformats.org/officeDocument/2006/relationships/hyperlink" Target="https://podminky.urs.cz/item/CS_URS_2022_02/915611111" TargetMode="External" /><Relationship Id="rId32" Type="http://schemas.openxmlformats.org/officeDocument/2006/relationships/hyperlink" Target="https://podminky.urs.cz/item/CS_URS_2022_02/915621111" TargetMode="External" /><Relationship Id="rId33" Type="http://schemas.openxmlformats.org/officeDocument/2006/relationships/hyperlink" Target="https://podminky.urs.cz/item/CS_URS_2022_02/916131213" TargetMode="External" /><Relationship Id="rId34" Type="http://schemas.openxmlformats.org/officeDocument/2006/relationships/hyperlink" Target="https://podminky.urs.cz/item/CS_URS_2022_02/916241113" TargetMode="External" /><Relationship Id="rId35" Type="http://schemas.openxmlformats.org/officeDocument/2006/relationships/hyperlink" Target="https://podminky.urs.cz/item/CS_URS_2022_02/916331112" TargetMode="External" /><Relationship Id="rId36" Type="http://schemas.openxmlformats.org/officeDocument/2006/relationships/hyperlink" Target="https://podminky.urs.cz/item/CS_URS_2022_02/919121111" TargetMode="External" /><Relationship Id="rId37" Type="http://schemas.openxmlformats.org/officeDocument/2006/relationships/hyperlink" Target="https://podminky.urs.cz/item/CS_URS_2022_02/919721221" TargetMode="External" /><Relationship Id="rId38" Type="http://schemas.openxmlformats.org/officeDocument/2006/relationships/hyperlink" Target="https://podminky.urs.cz/item/CS_URS_2022_02/919735112" TargetMode="External" /><Relationship Id="rId39" Type="http://schemas.openxmlformats.org/officeDocument/2006/relationships/hyperlink" Target="https://podminky.urs.cz/item/CS_URS_2022_02/997221551" TargetMode="External" /><Relationship Id="rId40" Type="http://schemas.openxmlformats.org/officeDocument/2006/relationships/hyperlink" Target="https://podminky.urs.cz/item/CS_URS_2022_02/997221559" TargetMode="External" /><Relationship Id="rId41" Type="http://schemas.openxmlformats.org/officeDocument/2006/relationships/hyperlink" Target="https://podminky.urs.cz/item/CS_URS_2022_02/997221861" TargetMode="External" /><Relationship Id="rId42" Type="http://schemas.openxmlformats.org/officeDocument/2006/relationships/hyperlink" Target="https://podminky.urs.cz/item/CS_URS_2022_02/997221873" TargetMode="External" /><Relationship Id="rId43" Type="http://schemas.openxmlformats.org/officeDocument/2006/relationships/hyperlink" Target="https://podminky.urs.cz/item/CS_URS_2022_02/997221875" TargetMode="External" /><Relationship Id="rId44" Type="http://schemas.openxmlformats.org/officeDocument/2006/relationships/hyperlink" Target="https://podminky.urs.cz/item/CS_URS_2022_02/998225111" TargetMode="External" /><Relationship Id="rId45" Type="http://schemas.openxmlformats.org/officeDocument/2006/relationships/hyperlink" Target="https://podminky.urs.cz/item/CS_URS_2022_02/460010025" TargetMode="External" /><Relationship Id="rId46" Type="http://schemas.openxmlformats.org/officeDocument/2006/relationships/hyperlink" Target="https://podminky.urs.cz/item/CS_URS_2022_02/012103000" TargetMode="External" /><Relationship Id="rId47" Type="http://schemas.openxmlformats.org/officeDocument/2006/relationships/hyperlink" Target="https://podminky.urs.cz/item/CS_URS_2022_02/012203000" TargetMode="External" /><Relationship Id="rId48" Type="http://schemas.openxmlformats.org/officeDocument/2006/relationships/hyperlink" Target="https://podminky.urs.cz/item/CS_URS_2022_02/012303000" TargetMode="External" /><Relationship Id="rId49" Type="http://schemas.openxmlformats.org/officeDocument/2006/relationships/hyperlink" Target="https://podminky.urs.cz/item/CS_URS_2022_02/013254000" TargetMode="External" /><Relationship Id="rId50" Type="http://schemas.openxmlformats.org/officeDocument/2006/relationships/hyperlink" Target="https://podminky.urs.cz/item/CS_URS_2022_02/030001000" TargetMode="External" /><Relationship Id="rId51" Type="http://schemas.openxmlformats.org/officeDocument/2006/relationships/hyperlink" Target="https://podminky.urs.cz/item/CS_URS_2022_02/031103000" TargetMode="External" /><Relationship Id="rId52" Type="http://schemas.openxmlformats.org/officeDocument/2006/relationships/hyperlink" Target="https://podminky.urs.cz/item/CS_URS_2022_02/034303000" TargetMode="External" /><Relationship Id="rId53" Type="http://schemas.openxmlformats.org/officeDocument/2006/relationships/hyperlink" Target="https://podminky.urs.cz/item/CS_URS_2022_02/034503000" TargetMode="External" /><Relationship Id="rId54" Type="http://schemas.openxmlformats.org/officeDocument/2006/relationships/hyperlink" Target="https://podminky.urs.cz/item/CS_URS_2022_02/039002000" TargetMode="External" /><Relationship Id="rId5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IMPORT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VOP v ul.Wolkerova, Cheb - rozpočet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Cheb, Wolkerova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16. 11. 2022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Cheb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>Bc. Michal pašava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Bc. Michal Pašava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14</v>
      </c>
      <c r="BW54" s="109" t="s">
        <v>5</v>
      </c>
      <c r="BX54" s="109" t="s">
        <v>74</v>
      </c>
      <c r="CL54" s="109" t="s">
        <v>19</v>
      </c>
    </row>
    <row r="55" spans="1:91" s="7" customFormat="1" ht="14.4" customHeight="1">
      <c r="A55" s="111" t="s">
        <v>75</v>
      </c>
      <c r="B55" s="112"/>
      <c r="C55" s="113"/>
      <c r="D55" s="114" t="s">
        <v>76</v>
      </c>
      <c r="E55" s="114"/>
      <c r="F55" s="114"/>
      <c r="G55" s="114"/>
      <c r="H55" s="114"/>
      <c r="I55" s="115"/>
      <c r="J55" s="114" t="s">
        <v>77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'10 - Zpevněné plochy'!J30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78</v>
      </c>
      <c r="AR55" s="118"/>
      <c r="AS55" s="119">
        <v>0</v>
      </c>
      <c r="AT55" s="120">
        <f>ROUND(SUM(AV55:AW55),2)</f>
        <v>0</v>
      </c>
      <c r="AU55" s="121">
        <f>'10 - Zpevněné plochy'!P92</f>
        <v>0</v>
      </c>
      <c r="AV55" s="120">
        <f>'10 - Zpevněné plochy'!J33</f>
        <v>0</v>
      </c>
      <c r="AW55" s="120">
        <f>'10 - Zpevněné plochy'!J34</f>
        <v>0</v>
      </c>
      <c r="AX55" s="120">
        <f>'10 - Zpevněné plochy'!J35</f>
        <v>0</v>
      </c>
      <c r="AY55" s="120">
        <f>'10 - Zpevněné plochy'!J36</f>
        <v>0</v>
      </c>
      <c r="AZ55" s="120">
        <f>'10 - Zpevněné plochy'!F33</f>
        <v>0</v>
      </c>
      <c r="BA55" s="120">
        <f>'10 - Zpevněné plochy'!F34</f>
        <v>0</v>
      </c>
      <c r="BB55" s="120">
        <f>'10 - Zpevněné plochy'!F35</f>
        <v>0</v>
      </c>
      <c r="BC55" s="120">
        <f>'10 - Zpevněné plochy'!F36</f>
        <v>0</v>
      </c>
      <c r="BD55" s="122">
        <f>'10 - Zpevněné plochy'!F37</f>
        <v>0</v>
      </c>
      <c r="BE55" s="7"/>
      <c r="BT55" s="123" t="s">
        <v>79</v>
      </c>
      <c r="BV55" s="123" t="s">
        <v>14</v>
      </c>
      <c r="BW55" s="123" t="s">
        <v>80</v>
      </c>
      <c r="BX55" s="123" t="s">
        <v>5</v>
      </c>
      <c r="CL55" s="123" t="s">
        <v>19</v>
      </c>
      <c r="CM55" s="123" t="s">
        <v>81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47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0 - Zpevněné ploch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80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0"/>
      <c r="AT3" s="17" t="s">
        <v>81</v>
      </c>
    </row>
    <row r="4" spans="2:46" s="1" customFormat="1" ht="24.95" customHeight="1">
      <c r="B4" s="20"/>
      <c r="D4" s="126" t="s">
        <v>82</v>
      </c>
      <c r="L4" s="20"/>
      <c r="M4" s="12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8" t="s">
        <v>16</v>
      </c>
      <c r="L6" s="20"/>
    </row>
    <row r="7" spans="2:12" s="1" customFormat="1" ht="14.4" customHeight="1">
      <c r="B7" s="20"/>
      <c r="E7" s="129" t="str">
        <f>'Rekapitulace stavby'!K6</f>
        <v>VOP v ul.Wolkerova, Cheb - rozpočet</v>
      </c>
      <c r="F7" s="128"/>
      <c r="G7" s="128"/>
      <c r="H7" s="128"/>
      <c r="L7" s="20"/>
    </row>
    <row r="8" spans="1:31" s="2" customFormat="1" ht="12" customHeight="1">
      <c r="A8" s="38"/>
      <c r="B8" s="44"/>
      <c r="C8" s="38"/>
      <c r="D8" s="128" t="s">
        <v>83</v>
      </c>
      <c r="E8" s="38"/>
      <c r="F8" s="38"/>
      <c r="G8" s="38"/>
      <c r="H8" s="38"/>
      <c r="I8" s="38"/>
      <c r="J8" s="38"/>
      <c r="K8" s="38"/>
      <c r="L8" s="13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1" t="s">
        <v>84</v>
      </c>
      <c r="F9" s="38"/>
      <c r="G9" s="38"/>
      <c r="H9" s="38"/>
      <c r="I9" s="38"/>
      <c r="J9" s="38"/>
      <c r="K9" s="38"/>
      <c r="L9" s="13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28" t="s">
        <v>18</v>
      </c>
      <c r="E11" s="38"/>
      <c r="F11" s="132" t="s">
        <v>19</v>
      </c>
      <c r="G11" s="38"/>
      <c r="H11" s="38"/>
      <c r="I11" s="128" t="s">
        <v>20</v>
      </c>
      <c r="J11" s="132" t="s">
        <v>19</v>
      </c>
      <c r="K11" s="38"/>
      <c r="L11" s="13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8" t="s">
        <v>21</v>
      </c>
      <c r="E12" s="38"/>
      <c r="F12" s="132" t="s">
        <v>22</v>
      </c>
      <c r="G12" s="38"/>
      <c r="H12" s="38"/>
      <c r="I12" s="128" t="s">
        <v>23</v>
      </c>
      <c r="J12" s="133" t="str">
        <f>'Rekapitulace stavby'!AN8</f>
        <v>16. 11. 2022</v>
      </c>
      <c r="K12" s="38"/>
      <c r="L12" s="13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28" t="s">
        <v>25</v>
      </c>
      <c r="E14" s="38"/>
      <c r="F14" s="38"/>
      <c r="G14" s="38"/>
      <c r="H14" s="38"/>
      <c r="I14" s="128" t="s">
        <v>26</v>
      </c>
      <c r="J14" s="132" t="s">
        <v>27</v>
      </c>
      <c r="K14" s="38"/>
      <c r="L14" s="13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2" t="s">
        <v>28</v>
      </c>
      <c r="F15" s="38"/>
      <c r="G15" s="38"/>
      <c r="H15" s="38"/>
      <c r="I15" s="128" t="s">
        <v>29</v>
      </c>
      <c r="J15" s="132" t="s">
        <v>19</v>
      </c>
      <c r="K15" s="38"/>
      <c r="L15" s="13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28" t="s">
        <v>30</v>
      </c>
      <c r="E17" s="38"/>
      <c r="F17" s="38"/>
      <c r="G17" s="38"/>
      <c r="H17" s="38"/>
      <c r="I17" s="128" t="s">
        <v>26</v>
      </c>
      <c r="J17" s="33" t="str">
        <f>'Rekapitulace stavby'!AN13</f>
        <v>Vyplň údaj</v>
      </c>
      <c r="K17" s="38"/>
      <c r="L17" s="13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2"/>
      <c r="G18" s="132"/>
      <c r="H18" s="132"/>
      <c r="I18" s="128" t="s">
        <v>29</v>
      </c>
      <c r="J18" s="33" t="str">
        <f>'Rekapitulace stavby'!AN14</f>
        <v>Vyplň údaj</v>
      </c>
      <c r="K18" s="38"/>
      <c r="L18" s="13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28" t="s">
        <v>32</v>
      </c>
      <c r="E20" s="38"/>
      <c r="F20" s="38"/>
      <c r="G20" s="38"/>
      <c r="H20" s="38"/>
      <c r="I20" s="128" t="s">
        <v>26</v>
      </c>
      <c r="J20" s="132" t="s">
        <v>19</v>
      </c>
      <c r="K20" s="38"/>
      <c r="L20" s="13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2" t="s">
        <v>33</v>
      </c>
      <c r="F21" s="38"/>
      <c r="G21" s="38"/>
      <c r="H21" s="38"/>
      <c r="I21" s="128" t="s">
        <v>29</v>
      </c>
      <c r="J21" s="132" t="s">
        <v>19</v>
      </c>
      <c r="K21" s="38"/>
      <c r="L21" s="13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28" t="s">
        <v>34</v>
      </c>
      <c r="E23" s="38"/>
      <c r="F23" s="38"/>
      <c r="G23" s="38"/>
      <c r="H23" s="38"/>
      <c r="I23" s="128" t="s">
        <v>26</v>
      </c>
      <c r="J23" s="132" t="s">
        <v>19</v>
      </c>
      <c r="K23" s="38"/>
      <c r="L23" s="13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2" t="s">
        <v>35</v>
      </c>
      <c r="F24" s="38"/>
      <c r="G24" s="38"/>
      <c r="H24" s="38"/>
      <c r="I24" s="128" t="s">
        <v>29</v>
      </c>
      <c r="J24" s="132" t="s">
        <v>19</v>
      </c>
      <c r="K24" s="38"/>
      <c r="L24" s="13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28" t="s">
        <v>36</v>
      </c>
      <c r="E26" s="38"/>
      <c r="F26" s="38"/>
      <c r="G26" s="38"/>
      <c r="H26" s="38"/>
      <c r="I26" s="38"/>
      <c r="J26" s="38"/>
      <c r="K26" s="38"/>
      <c r="L26" s="13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2" customHeight="1">
      <c r="A27" s="134"/>
      <c r="B27" s="135"/>
      <c r="C27" s="134"/>
      <c r="D27" s="134"/>
      <c r="E27" s="136" t="s">
        <v>37</v>
      </c>
      <c r="F27" s="136"/>
      <c r="G27" s="136"/>
      <c r="H27" s="136"/>
      <c r="I27" s="134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8"/>
      <c r="E29" s="138"/>
      <c r="F29" s="138"/>
      <c r="G29" s="138"/>
      <c r="H29" s="138"/>
      <c r="I29" s="138"/>
      <c r="J29" s="138"/>
      <c r="K29" s="138"/>
      <c r="L29" s="13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39" t="s">
        <v>38</v>
      </c>
      <c r="E30" s="38"/>
      <c r="F30" s="38"/>
      <c r="G30" s="38"/>
      <c r="H30" s="38"/>
      <c r="I30" s="38"/>
      <c r="J30" s="140">
        <f>ROUND(J92,2)</f>
        <v>0</v>
      </c>
      <c r="K30" s="38"/>
      <c r="L30" s="13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38"/>
      <c r="E31" s="138"/>
      <c r="F31" s="138"/>
      <c r="G31" s="138"/>
      <c r="H31" s="138"/>
      <c r="I31" s="138"/>
      <c r="J31" s="138"/>
      <c r="K31" s="138"/>
      <c r="L31" s="13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1" t="s">
        <v>40</v>
      </c>
      <c r="G32" s="38"/>
      <c r="H32" s="38"/>
      <c r="I32" s="141" t="s">
        <v>39</v>
      </c>
      <c r="J32" s="141" t="s">
        <v>41</v>
      </c>
      <c r="K32" s="38"/>
      <c r="L32" s="13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2" t="s">
        <v>42</v>
      </c>
      <c r="E33" s="128" t="s">
        <v>43</v>
      </c>
      <c r="F33" s="143">
        <f>ROUND((SUM(BE92:BE341)),2)</f>
        <v>0</v>
      </c>
      <c r="G33" s="38"/>
      <c r="H33" s="38"/>
      <c r="I33" s="144">
        <v>0.21</v>
      </c>
      <c r="J33" s="143">
        <f>ROUND(((SUM(BE92:BE341))*I33),2)</f>
        <v>0</v>
      </c>
      <c r="K33" s="38"/>
      <c r="L33" s="13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28" t="s">
        <v>44</v>
      </c>
      <c r="F34" s="143">
        <f>ROUND((SUM(BF92:BF341)),2)</f>
        <v>0</v>
      </c>
      <c r="G34" s="38"/>
      <c r="H34" s="38"/>
      <c r="I34" s="144">
        <v>0.15</v>
      </c>
      <c r="J34" s="143">
        <f>ROUND(((SUM(BF92:BF341))*I34),2)</f>
        <v>0</v>
      </c>
      <c r="K34" s="38"/>
      <c r="L34" s="13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8" t="s">
        <v>45</v>
      </c>
      <c r="F35" s="143">
        <f>ROUND((SUM(BG92:BG341)),2)</f>
        <v>0</v>
      </c>
      <c r="G35" s="38"/>
      <c r="H35" s="38"/>
      <c r="I35" s="144">
        <v>0.21</v>
      </c>
      <c r="J35" s="143">
        <f>0</f>
        <v>0</v>
      </c>
      <c r="K35" s="38"/>
      <c r="L35" s="13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28" t="s">
        <v>46</v>
      </c>
      <c r="F36" s="143">
        <f>ROUND((SUM(BH92:BH341)),2)</f>
        <v>0</v>
      </c>
      <c r="G36" s="38"/>
      <c r="H36" s="38"/>
      <c r="I36" s="144">
        <v>0.15</v>
      </c>
      <c r="J36" s="143">
        <f>0</f>
        <v>0</v>
      </c>
      <c r="K36" s="38"/>
      <c r="L36" s="13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8" t="s">
        <v>47</v>
      </c>
      <c r="F37" s="143">
        <f>ROUND((SUM(BI92:BI341)),2)</f>
        <v>0</v>
      </c>
      <c r="G37" s="38"/>
      <c r="H37" s="38"/>
      <c r="I37" s="144">
        <v>0</v>
      </c>
      <c r="J37" s="143">
        <f>0</f>
        <v>0</v>
      </c>
      <c r="K37" s="38"/>
      <c r="L37" s="13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5"/>
      <c r="D39" s="146" t="s">
        <v>48</v>
      </c>
      <c r="E39" s="147"/>
      <c r="F39" s="147"/>
      <c r="G39" s="148" t="s">
        <v>49</v>
      </c>
      <c r="H39" s="149" t="s">
        <v>50</v>
      </c>
      <c r="I39" s="147"/>
      <c r="J39" s="150">
        <f>SUM(J30:J37)</f>
        <v>0</v>
      </c>
      <c r="K39" s="151"/>
      <c r="L39" s="13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3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30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85</v>
      </c>
      <c r="D45" s="40"/>
      <c r="E45" s="40"/>
      <c r="F45" s="40"/>
      <c r="G45" s="40"/>
      <c r="H45" s="40"/>
      <c r="I45" s="40"/>
      <c r="J45" s="40"/>
      <c r="K45" s="40"/>
      <c r="L45" s="130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0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0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56" t="str">
        <f>E7</f>
        <v>VOP v ul.Wolkerova, Cheb - rozpočet</v>
      </c>
      <c r="F48" s="32"/>
      <c r="G48" s="32"/>
      <c r="H48" s="32"/>
      <c r="I48" s="40"/>
      <c r="J48" s="40"/>
      <c r="K48" s="40"/>
      <c r="L48" s="130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83</v>
      </c>
      <c r="D49" s="40"/>
      <c r="E49" s="40"/>
      <c r="F49" s="40"/>
      <c r="G49" s="40"/>
      <c r="H49" s="40"/>
      <c r="I49" s="40"/>
      <c r="J49" s="40"/>
      <c r="K49" s="40"/>
      <c r="L49" s="130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10 - Zpevněné plochy</v>
      </c>
      <c r="F50" s="40"/>
      <c r="G50" s="40"/>
      <c r="H50" s="40"/>
      <c r="I50" s="40"/>
      <c r="J50" s="40"/>
      <c r="K50" s="40"/>
      <c r="L50" s="130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0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Cheb, Wolkerova</v>
      </c>
      <c r="G52" s="40"/>
      <c r="H52" s="40"/>
      <c r="I52" s="32" t="s">
        <v>23</v>
      </c>
      <c r="J52" s="72" t="str">
        <f>IF(J12="","",J12)</f>
        <v>16. 11. 2022</v>
      </c>
      <c r="K52" s="40"/>
      <c r="L52" s="13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0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město Cheb</v>
      </c>
      <c r="G54" s="40"/>
      <c r="H54" s="40"/>
      <c r="I54" s="32" t="s">
        <v>32</v>
      </c>
      <c r="J54" s="36" t="str">
        <f>E21</f>
        <v>Bc. Michal pašava</v>
      </c>
      <c r="K54" s="40"/>
      <c r="L54" s="13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Bc. Michal Pašava</v>
      </c>
      <c r="K55" s="40"/>
      <c r="L55" s="130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0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57" t="s">
        <v>86</v>
      </c>
      <c r="D57" s="158"/>
      <c r="E57" s="158"/>
      <c r="F57" s="158"/>
      <c r="G57" s="158"/>
      <c r="H57" s="158"/>
      <c r="I57" s="158"/>
      <c r="J57" s="159" t="s">
        <v>87</v>
      </c>
      <c r="K57" s="158"/>
      <c r="L57" s="130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0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0" t="s">
        <v>70</v>
      </c>
      <c r="D59" s="40"/>
      <c r="E59" s="40"/>
      <c r="F59" s="40"/>
      <c r="G59" s="40"/>
      <c r="H59" s="40"/>
      <c r="I59" s="40"/>
      <c r="J59" s="102">
        <f>J92</f>
        <v>0</v>
      </c>
      <c r="K59" s="40"/>
      <c r="L59" s="130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88</v>
      </c>
    </row>
    <row r="60" spans="1:31" s="9" customFormat="1" ht="24.95" customHeight="1">
      <c r="A60" s="9"/>
      <c r="B60" s="161"/>
      <c r="C60" s="162"/>
      <c r="D60" s="163" t="s">
        <v>89</v>
      </c>
      <c r="E60" s="164"/>
      <c r="F60" s="164"/>
      <c r="G60" s="164"/>
      <c r="H60" s="164"/>
      <c r="I60" s="164"/>
      <c r="J60" s="165">
        <f>J93</f>
        <v>0</v>
      </c>
      <c r="K60" s="162"/>
      <c r="L60" s="16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7"/>
      <c r="C61" s="168"/>
      <c r="D61" s="169" t="s">
        <v>90</v>
      </c>
      <c r="E61" s="170"/>
      <c r="F61" s="170"/>
      <c r="G61" s="170"/>
      <c r="H61" s="170"/>
      <c r="I61" s="170"/>
      <c r="J61" s="171">
        <f>J94</f>
        <v>0</v>
      </c>
      <c r="K61" s="168"/>
      <c r="L61" s="17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7"/>
      <c r="C62" s="168"/>
      <c r="D62" s="169" t="s">
        <v>91</v>
      </c>
      <c r="E62" s="170"/>
      <c r="F62" s="170"/>
      <c r="G62" s="170"/>
      <c r="H62" s="170"/>
      <c r="I62" s="170"/>
      <c r="J62" s="171">
        <f>J130</f>
        <v>0</v>
      </c>
      <c r="K62" s="168"/>
      <c r="L62" s="172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7"/>
      <c r="C63" s="168"/>
      <c r="D63" s="169" t="s">
        <v>92</v>
      </c>
      <c r="E63" s="170"/>
      <c r="F63" s="170"/>
      <c r="G63" s="170"/>
      <c r="H63" s="170"/>
      <c r="I63" s="170"/>
      <c r="J63" s="171">
        <f>J187</f>
        <v>0</v>
      </c>
      <c r="K63" s="168"/>
      <c r="L63" s="17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7"/>
      <c r="C64" s="168"/>
      <c r="D64" s="169" t="s">
        <v>93</v>
      </c>
      <c r="E64" s="170"/>
      <c r="F64" s="170"/>
      <c r="G64" s="170"/>
      <c r="H64" s="170"/>
      <c r="I64" s="170"/>
      <c r="J64" s="171">
        <f>J211</f>
        <v>0</v>
      </c>
      <c r="K64" s="168"/>
      <c r="L64" s="172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7"/>
      <c r="C65" s="168"/>
      <c r="D65" s="169" t="s">
        <v>94</v>
      </c>
      <c r="E65" s="170"/>
      <c r="F65" s="170"/>
      <c r="G65" s="170"/>
      <c r="H65" s="170"/>
      <c r="I65" s="170"/>
      <c r="J65" s="171">
        <f>J296</f>
        <v>0</v>
      </c>
      <c r="K65" s="168"/>
      <c r="L65" s="172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7"/>
      <c r="C66" s="168"/>
      <c r="D66" s="169" t="s">
        <v>95</v>
      </c>
      <c r="E66" s="170"/>
      <c r="F66" s="170"/>
      <c r="G66" s="170"/>
      <c r="H66" s="170"/>
      <c r="I66" s="170"/>
      <c r="J66" s="171">
        <f>J309</f>
        <v>0</v>
      </c>
      <c r="K66" s="168"/>
      <c r="L66" s="172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1"/>
      <c r="C67" s="162"/>
      <c r="D67" s="163" t="s">
        <v>96</v>
      </c>
      <c r="E67" s="164"/>
      <c r="F67" s="164"/>
      <c r="G67" s="164"/>
      <c r="H67" s="164"/>
      <c r="I67" s="164"/>
      <c r="J67" s="165">
        <f>J312</f>
        <v>0</v>
      </c>
      <c r="K67" s="162"/>
      <c r="L67" s="166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67"/>
      <c r="C68" s="168"/>
      <c r="D68" s="169" t="s">
        <v>97</v>
      </c>
      <c r="E68" s="170"/>
      <c r="F68" s="170"/>
      <c r="G68" s="170"/>
      <c r="H68" s="170"/>
      <c r="I68" s="170"/>
      <c r="J68" s="171">
        <f>J313</f>
        <v>0</v>
      </c>
      <c r="K68" s="168"/>
      <c r="L68" s="172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7"/>
      <c r="C69" s="168"/>
      <c r="D69" s="169" t="s">
        <v>98</v>
      </c>
      <c r="E69" s="170"/>
      <c r="F69" s="170"/>
      <c r="G69" s="170"/>
      <c r="H69" s="170"/>
      <c r="I69" s="170"/>
      <c r="J69" s="171">
        <f>J315</f>
        <v>0</v>
      </c>
      <c r="K69" s="168"/>
      <c r="L69" s="172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1"/>
      <c r="C70" s="162"/>
      <c r="D70" s="163" t="s">
        <v>99</v>
      </c>
      <c r="E70" s="164"/>
      <c r="F70" s="164"/>
      <c r="G70" s="164"/>
      <c r="H70" s="164"/>
      <c r="I70" s="164"/>
      <c r="J70" s="165">
        <f>J318</f>
        <v>0</v>
      </c>
      <c r="K70" s="162"/>
      <c r="L70" s="166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67"/>
      <c r="C71" s="168"/>
      <c r="D71" s="169" t="s">
        <v>100</v>
      </c>
      <c r="E71" s="170"/>
      <c r="F71" s="170"/>
      <c r="G71" s="170"/>
      <c r="H71" s="170"/>
      <c r="I71" s="170"/>
      <c r="J71" s="171">
        <f>J320</f>
        <v>0</v>
      </c>
      <c r="K71" s="168"/>
      <c r="L71" s="172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67"/>
      <c r="C72" s="168"/>
      <c r="D72" s="169" t="s">
        <v>101</v>
      </c>
      <c r="E72" s="170"/>
      <c r="F72" s="170"/>
      <c r="G72" s="170"/>
      <c r="H72" s="170"/>
      <c r="I72" s="170"/>
      <c r="J72" s="171">
        <f>J329</f>
        <v>0</v>
      </c>
      <c r="K72" s="168"/>
      <c r="L72" s="172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0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30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8" spans="1:31" s="2" customFormat="1" ht="6.95" customHeight="1">
      <c r="A78" s="38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30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4.95" customHeight="1">
      <c r="A79" s="38"/>
      <c r="B79" s="39"/>
      <c r="C79" s="23" t="s">
        <v>102</v>
      </c>
      <c r="D79" s="40"/>
      <c r="E79" s="40"/>
      <c r="F79" s="40"/>
      <c r="G79" s="40"/>
      <c r="H79" s="40"/>
      <c r="I79" s="40"/>
      <c r="J79" s="40"/>
      <c r="K79" s="40"/>
      <c r="L79" s="130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0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16</v>
      </c>
      <c r="D81" s="40"/>
      <c r="E81" s="40"/>
      <c r="F81" s="40"/>
      <c r="G81" s="40"/>
      <c r="H81" s="40"/>
      <c r="I81" s="40"/>
      <c r="J81" s="40"/>
      <c r="K81" s="40"/>
      <c r="L81" s="13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4.4" customHeight="1">
      <c r="A82" s="38"/>
      <c r="B82" s="39"/>
      <c r="C82" s="40"/>
      <c r="D82" s="40"/>
      <c r="E82" s="156" t="str">
        <f>E7</f>
        <v>VOP v ul.Wolkerova, Cheb - rozpočet</v>
      </c>
      <c r="F82" s="32"/>
      <c r="G82" s="32"/>
      <c r="H82" s="32"/>
      <c r="I82" s="40"/>
      <c r="J82" s="40"/>
      <c r="K82" s="40"/>
      <c r="L82" s="130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83</v>
      </c>
      <c r="D83" s="40"/>
      <c r="E83" s="40"/>
      <c r="F83" s="40"/>
      <c r="G83" s="40"/>
      <c r="H83" s="40"/>
      <c r="I83" s="40"/>
      <c r="J83" s="40"/>
      <c r="K83" s="40"/>
      <c r="L83" s="130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6" customHeight="1">
      <c r="A84" s="38"/>
      <c r="B84" s="39"/>
      <c r="C84" s="40"/>
      <c r="D84" s="40"/>
      <c r="E84" s="69" t="str">
        <f>E9</f>
        <v>10 - Zpevněné plochy</v>
      </c>
      <c r="F84" s="40"/>
      <c r="G84" s="40"/>
      <c r="H84" s="40"/>
      <c r="I84" s="40"/>
      <c r="J84" s="40"/>
      <c r="K84" s="40"/>
      <c r="L84" s="130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0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21</v>
      </c>
      <c r="D86" s="40"/>
      <c r="E86" s="40"/>
      <c r="F86" s="27" t="str">
        <f>F12</f>
        <v>Cheb, Wolkerova</v>
      </c>
      <c r="G86" s="40"/>
      <c r="H86" s="40"/>
      <c r="I86" s="32" t="s">
        <v>23</v>
      </c>
      <c r="J86" s="72" t="str">
        <f>IF(J12="","",J12)</f>
        <v>16. 11. 2022</v>
      </c>
      <c r="K86" s="40"/>
      <c r="L86" s="130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30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6" customHeight="1">
      <c r="A88" s="38"/>
      <c r="B88" s="39"/>
      <c r="C88" s="32" t="s">
        <v>25</v>
      </c>
      <c r="D88" s="40"/>
      <c r="E88" s="40"/>
      <c r="F88" s="27" t="str">
        <f>E15</f>
        <v>město Cheb</v>
      </c>
      <c r="G88" s="40"/>
      <c r="H88" s="40"/>
      <c r="I88" s="32" t="s">
        <v>32</v>
      </c>
      <c r="J88" s="36" t="str">
        <f>E21</f>
        <v>Bc. Michal pašava</v>
      </c>
      <c r="K88" s="40"/>
      <c r="L88" s="130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6" customHeight="1">
      <c r="A89" s="38"/>
      <c r="B89" s="39"/>
      <c r="C89" s="32" t="s">
        <v>30</v>
      </c>
      <c r="D89" s="40"/>
      <c r="E89" s="40"/>
      <c r="F89" s="27" t="str">
        <f>IF(E18="","",E18)</f>
        <v>Vyplň údaj</v>
      </c>
      <c r="G89" s="40"/>
      <c r="H89" s="40"/>
      <c r="I89" s="32" t="s">
        <v>34</v>
      </c>
      <c r="J89" s="36" t="str">
        <f>E24</f>
        <v>Bc. Michal Pašava</v>
      </c>
      <c r="K89" s="40"/>
      <c r="L89" s="130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0.3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30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11" customFormat="1" ht="29.25" customHeight="1">
      <c r="A91" s="173"/>
      <c r="B91" s="174"/>
      <c r="C91" s="175" t="s">
        <v>103</v>
      </c>
      <c r="D91" s="176" t="s">
        <v>57</v>
      </c>
      <c r="E91" s="176" t="s">
        <v>53</v>
      </c>
      <c r="F91" s="176" t="s">
        <v>54</v>
      </c>
      <c r="G91" s="176" t="s">
        <v>104</v>
      </c>
      <c r="H91" s="176" t="s">
        <v>105</v>
      </c>
      <c r="I91" s="176" t="s">
        <v>106</v>
      </c>
      <c r="J91" s="176" t="s">
        <v>87</v>
      </c>
      <c r="K91" s="177" t="s">
        <v>107</v>
      </c>
      <c r="L91" s="178"/>
      <c r="M91" s="92" t="s">
        <v>19</v>
      </c>
      <c r="N91" s="93" t="s">
        <v>42</v>
      </c>
      <c r="O91" s="93" t="s">
        <v>108</v>
      </c>
      <c r="P91" s="93" t="s">
        <v>109</v>
      </c>
      <c r="Q91" s="93" t="s">
        <v>110</v>
      </c>
      <c r="R91" s="93" t="s">
        <v>111</v>
      </c>
      <c r="S91" s="93" t="s">
        <v>112</v>
      </c>
      <c r="T91" s="94" t="s">
        <v>113</v>
      </c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</row>
    <row r="92" spans="1:63" s="2" customFormat="1" ht="22.8" customHeight="1">
      <c r="A92" s="38"/>
      <c r="B92" s="39"/>
      <c r="C92" s="99" t="s">
        <v>114</v>
      </c>
      <c r="D92" s="40"/>
      <c r="E92" s="40"/>
      <c r="F92" s="40"/>
      <c r="G92" s="40"/>
      <c r="H92" s="40"/>
      <c r="I92" s="40"/>
      <c r="J92" s="179">
        <f>BK92</f>
        <v>0</v>
      </c>
      <c r="K92" s="40"/>
      <c r="L92" s="44"/>
      <c r="M92" s="95"/>
      <c r="N92" s="180"/>
      <c r="O92" s="96"/>
      <c r="P92" s="181">
        <f>P93+P312+P318</f>
        <v>0</v>
      </c>
      <c r="Q92" s="96"/>
      <c r="R92" s="181">
        <f>R93+R312+R318</f>
        <v>1597.0126592269999</v>
      </c>
      <c r="S92" s="96"/>
      <c r="T92" s="182">
        <f>T93+T312+T318</f>
        <v>1080.869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71</v>
      </c>
      <c r="AU92" s="17" t="s">
        <v>88</v>
      </c>
      <c r="BK92" s="183">
        <f>BK93+BK312+BK318</f>
        <v>0</v>
      </c>
    </row>
    <row r="93" spans="1:63" s="12" customFormat="1" ht="25.9" customHeight="1">
      <c r="A93" s="12"/>
      <c r="B93" s="184"/>
      <c r="C93" s="185"/>
      <c r="D93" s="186" t="s">
        <v>71</v>
      </c>
      <c r="E93" s="187" t="s">
        <v>115</v>
      </c>
      <c r="F93" s="187" t="s">
        <v>116</v>
      </c>
      <c r="G93" s="185"/>
      <c r="H93" s="185"/>
      <c r="I93" s="188"/>
      <c r="J93" s="189">
        <f>BK93</f>
        <v>0</v>
      </c>
      <c r="K93" s="185"/>
      <c r="L93" s="190"/>
      <c r="M93" s="191"/>
      <c r="N93" s="192"/>
      <c r="O93" s="192"/>
      <c r="P93" s="193">
        <f>P94+P130+P187+P211+P296+P309</f>
        <v>0</v>
      </c>
      <c r="Q93" s="192"/>
      <c r="R93" s="193">
        <f>R94+R130+R187+R211+R296+R309</f>
        <v>1597.0027592269998</v>
      </c>
      <c r="S93" s="192"/>
      <c r="T93" s="194">
        <f>T94+T130+T187+T211+T296+T309</f>
        <v>1080.869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5" t="s">
        <v>79</v>
      </c>
      <c r="AT93" s="196" t="s">
        <v>71</v>
      </c>
      <c r="AU93" s="196" t="s">
        <v>72</v>
      </c>
      <c r="AY93" s="195" t="s">
        <v>117</v>
      </c>
      <c r="BK93" s="197">
        <f>BK94+BK130+BK187+BK211+BK296+BK309</f>
        <v>0</v>
      </c>
    </row>
    <row r="94" spans="1:63" s="12" customFormat="1" ht="22.8" customHeight="1">
      <c r="A94" s="12"/>
      <c r="B94" s="184"/>
      <c r="C94" s="185"/>
      <c r="D94" s="186" t="s">
        <v>71</v>
      </c>
      <c r="E94" s="198" t="s">
        <v>79</v>
      </c>
      <c r="F94" s="198" t="s">
        <v>118</v>
      </c>
      <c r="G94" s="185"/>
      <c r="H94" s="185"/>
      <c r="I94" s="188"/>
      <c r="J94" s="199">
        <f>BK94</f>
        <v>0</v>
      </c>
      <c r="K94" s="185"/>
      <c r="L94" s="190"/>
      <c r="M94" s="191"/>
      <c r="N94" s="192"/>
      <c r="O94" s="192"/>
      <c r="P94" s="193">
        <f>SUM(P95:P129)</f>
        <v>0</v>
      </c>
      <c r="Q94" s="192"/>
      <c r="R94" s="193">
        <f>SUM(R95:R129)</f>
        <v>0.28364554</v>
      </c>
      <c r="S94" s="192"/>
      <c r="T94" s="194">
        <f>SUM(T95:T129)</f>
        <v>1080.869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5" t="s">
        <v>79</v>
      </c>
      <c r="AT94" s="196" t="s">
        <v>71</v>
      </c>
      <c r="AU94" s="196" t="s">
        <v>79</v>
      </c>
      <c r="AY94" s="195" t="s">
        <v>117</v>
      </c>
      <c r="BK94" s="197">
        <f>SUM(BK95:BK129)</f>
        <v>0</v>
      </c>
    </row>
    <row r="95" spans="1:65" s="2" customFormat="1" ht="50.4" customHeight="1">
      <c r="A95" s="38"/>
      <c r="B95" s="39"/>
      <c r="C95" s="200" t="s">
        <v>79</v>
      </c>
      <c r="D95" s="200" t="s">
        <v>119</v>
      </c>
      <c r="E95" s="201" t="s">
        <v>120</v>
      </c>
      <c r="F95" s="202" t="s">
        <v>121</v>
      </c>
      <c r="G95" s="203" t="s">
        <v>122</v>
      </c>
      <c r="H95" s="204">
        <v>17</v>
      </c>
      <c r="I95" s="205"/>
      <c r="J95" s="206">
        <f>ROUND(I95*H95,2)</f>
        <v>0</v>
      </c>
      <c r="K95" s="202" t="s">
        <v>123</v>
      </c>
      <c r="L95" s="44"/>
      <c r="M95" s="207" t="s">
        <v>19</v>
      </c>
      <c r="N95" s="208" t="s">
        <v>43</v>
      </c>
      <c r="O95" s="84"/>
      <c r="P95" s="209">
        <f>O95*H95</f>
        <v>0</v>
      </c>
      <c r="Q95" s="209">
        <v>0</v>
      </c>
      <c r="R95" s="209">
        <f>Q95*H95</f>
        <v>0</v>
      </c>
      <c r="S95" s="209">
        <v>0.325</v>
      </c>
      <c r="T95" s="210">
        <f>S95*H95</f>
        <v>5.525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1" t="s">
        <v>124</v>
      </c>
      <c r="AT95" s="211" t="s">
        <v>119</v>
      </c>
      <c r="AU95" s="211" t="s">
        <v>81</v>
      </c>
      <c r="AY95" s="17" t="s">
        <v>117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17" t="s">
        <v>79</v>
      </c>
      <c r="BK95" s="212">
        <f>ROUND(I95*H95,2)</f>
        <v>0</v>
      </c>
      <c r="BL95" s="17" t="s">
        <v>124</v>
      </c>
      <c r="BM95" s="211" t="s">
        <v>81</v>
      </c>
    </row>
    <row r="96" spans="1:47" s="2" customFormat="1" ht="12">
      <c r="A96" s="38"/>
      <c r="B96" s="39"/>
      <c r="C96" s="40"/>
      <c r="D96" s="213" t="s">
        <v>125</v>
      </c>
      <c r="E96" s="40"/>
      <c r="F96" s="214" t="s">
        <v>126</v>
      </c>
      <c r="G96" s="40"/>
      <c r="H96" s="40"/>
      <c r="I96" s="215"/>
      <c r="J96" s="40"/>
      <c r="K96" s="40"/>
      <c r="L96" s="44"/>
      <c r="M96" s="216"/>
      <c r="N96" s="217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125</v>
      </c>
      <c r="AU96" s="17" t="s">
        <v>81</v>
      </c>
    </row>
    <row r="97" spans="1:51" s="13" customFormat="1" ht="12">
      <c r="A97" s="13"/>
      <c r="B97" s="218"/>
      <c r="C97" s="219"/>
      <c r="D97" s="220" t="s">
        <v>127</v>
      </c>
      <c r="E97" s="221" t="s">
        <v>19</v>
      </c>
      <c r="F97" s="222" t="s">
        <v>128</v>
      </c>
      <c r="G97" s="219"/>
      <c r="H97" s="223">
        <v>17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9" t="s">
        <v>127</v>
      </c>
      <c r="AU97" s="229" t="s">
        <v>81</v>
      </c>
      <c r="AV97" s="13" t="s">
        <v>81</v>
      </c>
      <c r="AW97" s="13" t="s">
        <v>129</v>
      </c>
      <c r="AX97" s="13" t="s">
        <v>72</v>
      </c>
      <c r="AY97" s="229" t="s">
        <v>117</v>
      </c>
    </row>
    <row r="98" spans="1:51" s="14" customFormat="1" ht="12">
      <c r="A98" s="14"/>
      <c r="B98" s="230"/>
      <c r="C98" s="231"/>
      <c r="D98" s="220" t="s">
        <v>127</v>
      </c>
      <c r="E98" s="232" t="s">
        <v>19</v>
      </c>
      <c r="F98" s="233" t="s">
        <v>130</v>
      </c>
      <c r="G98" s="231"/>
      <c r="H98" s="234">
        <v>17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0" t="s">
        <v>127</v>
      </c>
      <c r="AU98" s="240" t="s">
        <v>81</v>
      </c>
      <c r="AV98" s="14" t="s">
        <v>124</v>
      </c>
      <c r="AW98" s="14" t="s">
        <v>129</v>
      </c>
      <c r="AX98" s="14" t="s">
        <v>79</v>
      </c>
      <c r="AY98" s="240" t="s">
        <v>117</v>
      </c>
    </row>
    <row r="99" spans="1:65" s="2" customFormat="1" ht="45" customHeight="1">
      <c r="A99" s="38"/>
      <c r="B99" s="39"/>
      <c r="C99" s="200" t="s">
        <v>81</v>
      </c>
      <c r="D99" s="200" t="s">
        <v>119</v>
      </c>
      <c r="E99" s="201" t="s">
        <v>131</v>
      </c>
      <c r="F99" s="202" t="s">
        <v>132</v>
      </c>
      <c r="G99" s="203" t="s">
        <v>122</v>
      </c>
      <c r="H99" s="204">
        <v>35</v>
      </c>
      <c r="I99" s="205"/>
      <c r="J99" s="206">
        <f>ROUND(I99*H99,2)</f>
        <v>0</v>
      </c>
      <c r="K99" s="202" t="s">
        <v>123</v>
      </c>
      <c r="L99" s="44"/>
      <c r="M99" s="207" t="s">
        <v>19</v>
      </c>
      <c r="N99" s="208" t="s">
        <v>43</v>
      </c>
      <c r="O99" s="84"/>
      <c r="P99" s="209">
        <f>O99*H99</f>
        <v>0</v>
      </c>
      <c r="Q99" s="209">
        <v>0</v>
      </c>
      <c r="R99" s="209">
        <f>Q99*H99</f>
        <v>0</v>
      </c>
      <c r="S99" s="209">
        <v>0.22</v>
      </c>
      <c r="T99" s="210">
        <f>S99*H99</f>
        <v>7.7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1" t="s">
        <v>124</v>
      </c>
      <c r="AT99" s="211" t="s">
        <v>119</v>
      </c>
      <c r="AU99" s="211" t="s">
        <v>81</v>
      </c>
      <c r="AY99" s="17" t="s">
        <v>117</v>
      </c>
      <c r="BE99" s="212">
        <f>IF(N99="základní",J99,0)</f>
        <v>0</v>
      </c>
      <c r="BF99" s="212">
        <f>IF(N99="snížená",J99,0)</f>
        <v>0</v>
      </c>
      <c r="BG99" s="212">
        <f>IF(N99="zákl. přenesená",J99,0)</f>
        <v>0</v>
      </c>
      <c r="BH99" s="212">
        <f>IF(N99="sníž. přenesená",J99,0)</f>
        <v>0</v>
      </c>
      <c r="BI99" s="212">
        <f>IF(N99="nulová",J99,0)</f>
        <v>0</v>
      </c>
      <c r="BJ99" s="17" t="s">
        <v>79</v>
      </c>
      <c r="BK99" s="212">
        <f>ROUND(I99*H99,2)</f>
        <v>0</v>
      </c>
      <c r="BL99" s="17" t="s">
        <v>124</v>
      </c>
      <c r="BM99" s="211" t="s">
        <v>124</v>
      </c>
    </row>
    <row r="100" spans="1:47" s="2" customFormat="1" ht="12">
      <c r="A100" s="38"/>
      <c r="B100" s="39"/>
      <c r="C100" s="40"/>
      <c r="D100" s="213" t="s">
        <v>125</v>
      </c>
      <c r="E100" s="40"/>
      <c r="F100" s="214" t="s">
        <v>133</v>
      </c>
      <c r="G100" s="40"/>
      <c r="H100" s="40"/>
      <c r="I100" s="215"/>
      <c r="J100" s="40"/>
      <c r="K100" s="40"/>
      <c r="L100" s="44"/>
      <c r="M100" s="216"/>
      <c r="N100" s="217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125</v>
      </c>
      <c r="AU100" s="17" t="s">
        <v>81</v>
      </c>
    </row>
    <row r="101" spans="1:51" s="13" customFormat="1" ht="12">
      <c r="A101" s="13"/>
      <c r="B101" s="218"/>
      <c r="C101" s="219"/>
      <c r="D101" s="220" t="s">
        <v>127</v>
      </c>
      <c r="E101" s="221" t="s">
        <v>19</v>
      </c>
      <c r="F101" s="222" t="s">
        <v>134</v>
      </c>
      <c r="G101" s="219"/>
      <c r="H101" s="223">
        <v>35</v>
      </c>
      <c r="I101" s="224"/>
      <c r="J101" s="219"/>
      <c r="K101" s="219"/>
      <c r="L101" s="225"/>
      <c r="M101" s="226"/>
      <c r="N101" s="227"/>
      <c r="O101" s="227"/>
      <c r="P101" s="227"/>
      <c r="Q101" s="227"/>
      <c r="R101" s="227"/>
      <c r="S101" s="227"/>
      <c r="T101" s="22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9" t="s">
        <v>127</v>
      </c>
      <c r="AU101" s="229" t="s">
        <v>81</v>
      </c>
      <c r="AV101" s="13" t="s">
        <v>81</v>
      </c>
      <c r="AW101" s="13" t="s">
        <v>129</v>
      </c>
      <c r="AX101" s="13" t="s">
        <v>72</v>
      </c>
      <c r="AY101" s="229" t="s">
        <v>117</v>
      </c>
    </row>
    <row r="102" spans="1:51" s="14" customFormat="1" ht="12">
      <c r="A102" s="14"/>
      <c r="B102" s="230"/>
      <c r="C102" s="231"/>
      <c r="D102" s="220" t="s">
        <v>127</v>
      </c>
      <c r="E102" s="232" t="s">
        <v>19</v>
      </c>
      <c r="F102" s="233" t="s">
        <v>130</v>
      </c>
      <c r="G102" s="231"/>
      <c r="H102" s="234">
        <v>35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0" t="s">
        <v>127</v>
      </c>
      <c r="AU102" s="240" t="s">
        <v>81</v>
      </c>
      <c r="AV102" s="14" t="s">
        <v>124</v>
      </c>
      <c r="AW102" s="14" t="s">
        <v>129</v>
      </c>
      <c r="AX102" s="14" t="s">
        <v>79</v>
      </c>
      <c r="AY102" s="240" t="s">
        <v>117</v>
      </c>
    </row>
    <row r="103" spans="1:65" s="2" customFormat="1" ht="60.6" customHeight="1">
      <c r="A103" s="38"/>
      <c r="B103" s="39"/>
      <c r="C103" s="200" t="s">
        <v>135</v>
      </c>
      <c r="D103" s="200" t="s">
        <v>119</v>
      </c>
      <c r="E103" s="201" t="s">
        <v>136</v>
      </c>
      <c r="F103" s="202" t="s">
        <v>137</v>
      </c>
      <c r="G103" s="203" t="s">
        <v>122</v>
      </c>
      <c r="H103" s="204">
        <v>850</v>
      </c>
      <c r="I103" s="205"/>
      <c r="J103" s="206">
        <f>ROUND(I103*H103,2)</f>
        <v>0</v>
      </c>
      <c r="K103" s="202" t="s">
        <v>123</v>
      </c>
      <c r="L103" s="44"/>
      <c r="M103" s="207" t="s">
        <v>19</v>
      </c>
      <c r="N103" s="208" t="s">
        <v>43</v>
      </c>
      <c r="O103" s="84"/>
      <c r="P103" s="209">
        <f>O103*H103</f>
        <v>0</v>
      </c>
      <c r="Q103" s="209">
        <v>0</v>
      </c>
      <c r="R103" s="209">
        <f>Q103*H103</f>
        <v>0</v>
      </c>
      <c r="S103" s="209">
        <v>0.58</v>
      </c>
      <c r="T103" s="210">
        <f>S103*H103</f>
        <v>492.99999999999994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1" t="s">
        <v>124</v>
      </c>
      <c r="AT103" s="211" t="s">
        <v>119</v>
      </c>
      <c r="AU103" s="211" t="s">
        <v>81</v>
      </c>
      <c r="AY103" s="17" t="s">
        <v>117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7" t="s">
        <v>79</v>
      </c>
      <c r="BK103" s="212">
        <f>ROUND(I103*H103,2)</f>
        <v>0</v>
      </c>
      <c r="BL103" s="17" t="s">
        <v>124</v>
      </c>
      <c r="BM103" s="211" t="s">
        <v>138</v>
      </c>
    </row>
    <row r="104" spans="1:47" s="2" customFormat="1" ht="12">
      <c r="A104" s="38"/>
      <c r="B104" s="39"/>
      <c r="C104" s="40"/>
      <c r="D104" s="213" t="s">
        <v>125</v>
      </c>
      <c r="E104" s="40"/>
      <c r="F104" s="214" t="s">
        <v>139</v>
      </c>
      <c r="G104" s="40"/>
      <c r="H104" s="40"/>
      <c r="I104" s="215"/>
      <c r="J104" s="40"/>
      <c r="K104" s="40"/>
      <c r="L104" s="44"/>
      <c r="M104" s="216"/>
      <c r="N104" s="217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125</v>
      </c>
      <c r="AU104" s="17" t="s">
        <v>81</v>
      </c>
    </row>
    <row r="105" spans="1:51" s="13" customFormat="1" ht="12">
      <c r="A105" s="13"/>
      <c r="B105" s="218"/>
      <c r="C105" s="219"/>
      <c r="D105" s="220" t="s">
        <v>127</v>
      </c>
      <c r="E105" s="221" t="s">
        <v>19</v>
      </c>
      <c r="F105" s="222" t="s">
        <v>140</v>
      </c>
      <c r="G105" s="219"/>
      <c r="H105" s="223">
        <v>850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127</v>
      </c>
      <c r="AU105" s="229" t="s">
        <v>81</v>
      </c>
      <c r="AV105" s="13" t="s">
        <v>81</v>
      </c>
      <c r="AW105" s="13" t="s">
        <v>129</v>
      </c>
      <c r="AX105" s="13" t="s">
        <v>72</v>
      </c>
      <c r="AY105" s="229" t="s">
        <v>117</v>
      </c>
    </row>
    <row r="106" spans="1:51" s="14" customFormat="1" ht="12">
      <c r="A106" s="14"/>
      <c r="B106" s="230"/>
      <c r="C106" s="231"/>
      <c r="D106" s="220" t="s">
        <v>127</v>
      </c>
      <c r="E106" s="232" t="s">
        <v>19</v>
      </c>
      <c r="F106" s="233" t="s">
        <v>130</v>
      </c>
      <c r="G106" s="231"/>
      <c r="H106" s="234">
        <v>850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0" t="s">
        <v>127</v>
      </c>
      <c r="AU106" s="240" t="s">
        <v>81</v>
      </c>
      <c r="AV106" s="14" t="s">
        <v>124</v>
      </c>
      <c r="AW106" s="14" t="s">
        <v>129</v>
      </c>
      <c r="AX106" s="14" t="s">
        <v>79</v>
      </c>
      <c r="AY106" s="240" t="s">
        <v>117</v>
      </c>
    </row>
    <row r="107" spans="1:65" s="2" customFormat="1" ht="40.2" customHeight="1">
      <c r="A107" s="38"/>
      <c r="B107" s="39"/>
      <c r="C107" s="200" t="s">
        <v>124</v>
      </c>
      <c r="D107" s="200" t="s">
        <v>119</v>
      </c>
      <c r="E107" s="201" t="s">
        <v>141</v>
      </c>
      <c r="F107" s="202" t="s">
        <v>142</v>
      </c>
      <c r="G107" s="203" t="s">
        <v>122</v>
      </c>
      <c r="H107" s="204">
        <v>98</v>
      </c>
      <c r="I107" s="205"/>
      <c r="J107" s="206">
        <f>ROUND(I107*H107,2)</f>
        <v>0</v>
      </c>
      <c r="K107" s="202" t="s">
        <v>123</v>
      </c>
      <c r="L107" s="44"/>
      <c r="M107" s="207" t="s">
        <v>19</v>
      </c>
      <c r="N107" s="208" t="s">
        <v>43</v>
      </c>
      <c r="O107" s="84"/>
      <c r="P107" s="209">
        <f>O107*H107</f>
        <v>0</v>
      </c>
      <c r="Q107" s="209">
        <v>4.058E-05</v>
      </c>
      <c r="R107" s="209">
        <f>Q107*H107</f>
        <v>0.00397684</v>
      </c>
      <c r="S107" s="209">
        <v>0.115</v>
      </c>
      <c r="T107" s="210">
        <f>S107*H107</f>
        <v>11.270000000000001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1" t="s">
        <v>124</v>
      </c>
      <c r="AT107" s="211" t="s">
        <v>119</v>
      </c>
      <c r="AU107" s="211" t="s">
        <v>81</v>
      </c>
      <c r="AY107" s="17" t="s">
        <v>117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17" t="s">
        <v>79</v>
      </c>
      <c r="BK107" s="212">
        <f>ROUND(I107*H107,2)</f>
        <v>0</v>
      </c>
      <c r="BL107" s="17" t="s">
        <v>124</v>
      </c>
      <c r="BM107" s="211" t="s">
        <v>143</v>
      </c>
    </row>
    <row r="108" spans="1:47" s="2" customFormat="1" ht="12">
      <c r="A108" s="38"/>
      <c r="B108" s="39"/>
      <c r="C108" s="40"/>
      <c r="D108" s="213" t="s">
        <v>125</v>
      </c>
      <c r="E108" s="40"/>
      <c r="F108" s="214" t="s">
        <v>144</v>
      </c>
      <c r="G108" s="40"/>
      <c r="H108" s="40"/>
      <c r="I108" s="215"/>
      <c r="J108" s="40"/>
      <c r="K108" s="40"/>
      <c r="L108" s="44"/>
      <c r="M108" s="216"/>
      <c r="N108" s="217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125</v>
      </c>
      <c r="AU108" s="17" t="s">
        <v>81</v>
      </c>
    </row>
    <row r="109" spans="1:51" s="13" customFormat="1" ht="12">
      <c r="A109" s="13"/>
      <c r="B109" s="218"/>
      <c r="C109" s="219"/>
      <c r="D109" s="220" t="s">
        <v>127</v>
      </c>
      <c r="E109" s="221" t="s">
        <v>19</v>
      </c>
      <c r="F109" s="222" t="s">
        <v>145</v>
      </c>
      <c r="G109" s="219"/>
      <c r="H109" s="223">
        <v>98</v>
      </c>
      <c r="I109" s="224"/>
      <c r="J109" s="219"/>
      <c r="K109" s="219"/>
      <c r="L109" s="225"/>
      <c r="M109" s="226"/>
      <c r="N109" s="227"/>
      <c r="O109" s="227"/>
      <c r="P109" s="227"/>
      <c r="Q109" s="227"/>
      <c r="R109" s="227"/>
      <c r="S109" s="227"/>
      <c r="T109" s="22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9" t="s">
        <v>127</v>
      </c>
      <c r="AU109" s="229" t="s">
        <v>81</v>
      </c>
      <c r="AV109" s="13" t="s">
        <v>81</v>
      </c>
      <c r="AW109" s="13" t="s">
        <v>129</v>
      </c>
      <c r="AX109" s="13" t="s">
        <v>72</v>
      </c>
      <c r="AY109" s="229" t="s">
        <v>117</v>
      </c>
    </row>
    <row r="110" spans="1:51" s="14" customFormat="1" ht="12">
      <c r="A110" s="14"/>
      <c r="B110" s="230"/>
      <c r="C110" s="231"/>
      <c r="D110" s="220" t="s">
        <v>127</v>
      </c>
      <c r="E110" s="232" t="s">
        <v>19</v>
      </c>
      <c r="F110" s="233" t="s">
        <v>130</v>
      </c>
      <c r="G110" s="231"/>
      <c r="H110" s="234">
        <v>98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0" t="s">
        <v>127</v>
      </c>
      <c r="AU110" s="240" t="s">
        <v>81</v>
      </c>
      <c r="AV110" s="14" t="s">
        <v>124</v>
      </c>
      <c r="AW110" s="14" t="s">
        <v>129</v>
      </c>
      <c r="AX110" s="14" t="s">
        <v>79</v>
      </c>
      <c r="AY110" s="240" t="s">
        <v>117</v>
      </c>
    </row>
    <row r="111" spans="1:65" s="2" customFormat="1" ht="45" customHeight="1">
      <c r="A111" s="38"/>
      <c r="B111" s="39"/>
      <c r="C111" s="200" t="s">
        <v>146</v>
      </c>
      <c r="D111" s="200" t="s">
        <v>119</v>
      </c>
      <c r="E111" s="201" t="s">
        <v>147</v>
      </c>
      <c r="F111" s="202" t="s">
        <v>148</v>
      </c>
      <c r="G111" s="203" t="s">
        <v>122</v>
      </c>
      <c r="H111" s="204">
        <v>2430</v>
      </c>
      <c r="I111" s="205"/>
      <c r="J111" s="206">
        <f>ROUND(I111*H111,2)</f>
        <v>0</v>
      </c>
      <c r="K111" s="202" t="s">
        <v>123</v>
      </c>
      <c r="L111" s="44"/>
      <c r="M111" s="207" t="s">
        <v>19</v>
      </c>
      <c r="N111" s="208" t="s">
        <v>43</v>
      </c>
      <c r="O111" s="84"/>
      <c r="P111" s="209">
        <f>O111*H111</f>
        <v>0</v>
      </c>
      <c r="Q111" s="209">
        <v>0.00011509</v>
      </c>
      <c r="R111" s="209">
        <f>Q111*H111</f>
        <v>0.2796687</v>
      </c>
      <c r="S111" s="209">
        <v>0.23</v>
      </c>
      <c r="T111" s="210">
        <f>S111*H111</f>
        <v>558.9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1" t="s">
        <v>124</v>
      </c>
      <c r="AT111" s="211" t="s">
        <v>119</v>
      </c>
      <c r="AU111" s="211" t="s">
        <v>81</v>
      </c>
      <c r="AY111" s="17" t="s">
        <v>117</v>
      </c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17" t="s">
        <v>79</v>
      </c>
      <c r="BK111" s="212">
        <f>ROUND(I111*H111,2)</f>
        <v>0</v>
      </c>
      <c r="BL111" s="17" t="s">
        <v>124</v>
      </c>
      <c r="BM111" s="211" t="s">
        <v>76</v>
      </c>
    </row>
    <row r="112" spans="1:47" s="2" customFormat="1" ht="12">
      <c r="A112" s="38"/>
      <c r="B112" s="39"/>
      <c r="C112" s="40"/>
      <c r="D112" s="213" t="s">
        <v>125</v>
      </c>
      <c r="E112" s="40"/>
      <c r="F112" s="214" t="s">
        <v>149</v>
      </c>
      <c r="G112" s="40"/>
      <c r="H112" s="40"/>
      <c r="I112" s="215"/>
      <c r="J112" s="40"/>
      <c r="K112" s="40"/>
      <c r="L112" s="44"/>
      <c r="M112" s="216"/>
      <c r="N112" s="217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125</v>
      </c>
      <c r="AU112" s="17" t="s">
        <v>81</v>
      </c>
    </row>
    <row r="113" spans="1:65" s="2" customFormat="1" ht="14.4" customHeight="1">
      <c r="A113" s="38"/>
      <c r="B113" s="39"/>
      <c r="C113" s="200" t="s">
        <v>138</v>
      </c>
      <c r="D113" s="200" t="s">
        <v>119</v>
      </c>
      <c r="E113" s="201" t="s">
        <v>150</v>
      </c>
      <c r="F113" s="202" t="s">
        <v>151</v>
      </c>
      <c r="G113" s="203" t="s">
        <v>122</v>
      </c>
      <c r="H113" s="204">
        <v>2430</v>
      </c>
      <c r="I113" s="205"/>
      <c r="J113" s="206">
        <f>ROUND(I113*H113,2)</f>
        <v>0</v>
      </c>
      <c r="K113" s="202" t="s">
        <v>19</v>
      </c>
      <c r="L113" s="44"/>
      <c r="M113" s="207" t="s">
        <v>19</v>
      </c>
      <c r="N113" s="208" t="s">
        <v>43</v>
      </c>
      <c r="O113" s="84"/>
      <c r="P113" s="209">
        <f>O113*H113</f>
        <v>0</v>
      </c>
      <c r="Q113" s="209">
        <v>0</v>
      </c>
      <c r="R113" s="209">
        <f>Q113*H113</f>
        <v>0</v>
      </c>
      <c r="S113" s="209">
        <v>0</v>
      </c>
      <c r="T113" s="210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1" t="s">
        <v>124</v>
      </c>
      <c r="AT113" s="211" t="s">
        <v>119</v>
      </c>
      <c r="AU113" s="211" t="s">
        <v>81</v>
      </c>
      <c r="AY113" s="17" t="s">
        <v>117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17" t="s">
        <v>79</v>
      </c>
      <c r="BK113" s="212">
        <f>ROUND(I113*H113,2)</f>
        <v>0</v>
      </c>
      <c r="BL113" s="17" t="s">
        <v>124</v>
      </c>
      <c r="BM113" s="211" t="s">
        <v>152</v>
      </c>
    </row>
    <row r="114" spans="1:65" s="2" customFormat="1" ht="40.2" customHeight="1">
      <c r="A114" s="38"/>
      <c r="B114" s="39"/>
      <c r="C114" s="200" t="s">
        <v>153</v>
      </c>
      <c r="D114" s="200" t="s">
        <v>119</v>
      </c>
      <c r="E114" s="201" t="s">
        <v>154</v>
      </c>
      <c r="F114" s="202" t="s">
        <v>155</v>
      </c>
      <c r="G114" s="203" t="s">
        <v>156</v>
      </c>
      <c r="H114" s="204">
        <v>19.3</v>
      </c>
      <c r="I114" s="205"/>
      <c r="J114" s="206">
        <f>ROUND(I114*H114,2)</f>
        <v>0</v>
      </c>
      <c r="K114" s="202" t="s">
        <v>123</v>
      </c>
      <c r="L114" s="44"/>
      <c r="M114" s="207" t="s">
        <v>19</v>
      </c>
      <c r="N114" s="208" t="s">
        <v>43</v>
      </c>
      <c r="O114" s="84"/>
      <c r="P114" s="209">
        <f>O114*H114</f>
        <v>0</v>
      </c>
      <c r="Q114" s="209">
        <v>0</v>
      </c>
      <c r="R114" s="209">
        <f>Q114*H114</f>
        <v>0</v>
      </c>
      <c r="S114" s="209">
        <v>0.205</v>
      </c>
      <c r="T114" s="210">
        <f>S114*H114</f>
        <v>3.9565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1" t="s">
        <v>124</v>
      </c>
      <c r="AT114" s="211" t="s">
        <v>119</v>
      </c>
      <c r="AU114" s="211" t="s">
        <v>81</v>
      </c>
      <c r="AY114" s="17" t="s">
        <v>117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17" t="s">
        <v>79</v>
      </c>
      <c r="BK114" s="212">
        <f>ROUND(I114*H114,2)</f>
        <v>0</v>
      </c>
      <c r="BL114" s="17" t="s">
        <v>124</v>
      </c>
      <c r="BM114" s="211" t="s">
        <v>157</v>
      </c>
    </row>
    <row r="115" spans="1:47" s="2" customFormat="1" ht="12">
      <c r="A115" s="38"/>
      <c r="B115" s="39"/>
      <c r="C115" s="40"/>
      <c r="D115" s="213" t="s">
        <v>125</v>
      </c>
      <c r="E115" s="40"/>
      <c r="F115" s="214" t="s">
        <v>158</v>
      </c>
      <c r="G115" s="40"/>
      <c r="H115" s="40"/>
      <c r="I115" s="215"/>
      <c r="J115" s="40"/>
      <c r="K115" s="40"/>
      <c r="L115" s="44"/>
      <c r="M115" s="216"/>
      <c r="N115" s="217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125</v>
      </c>
      <c r="AU115" s="17" t="s">
        <v>81</v>
      </c>
    </row>
    <row r="116" spans="1:51" s="13" customFormat="1" ht="12">
      <c r="A116" s="13"/>
      <c r="B116" s="218"/>
      <c r="C116" s="219"/>
      <c r="D116" s="220" t="s">
        <v>127</v>
      </c>
      <c r="E116" s="221" t="s">
        <v>19</v>
      </c>
      <c r="F116" s="222" t="s">
        <v>159</v>
      </c>
      <c r="G116" s="219"/>
      <c r="H116" s="223">
        <v>4.5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9" t="s">
        <v>127</v>
      </c>
      <c r="AU116" s="229" t="s">
        <v>81</v>
      </c>
      <c r="AV116" s="13" t="s">
        <v>81</v>
      </c>
      <c r="AW116" s="13" t="s">
        <v>129</v>
      </c>
      <c r="AX116" s="13" t="s">
        <v>72</v>
      </c>
      <c r="AY116" s="229" t="s">
        <v>117</v>
      </c>
    </row>
    <row r="117" spans="1:51" s="13" customFormat="1" ht="12">
      <c r="A117" s="13"/>
      <c r="B117" s="218"/>
      <c r="C117" s="219"/>
      <c r="D117" s="220" t="s">
        <v>127</v>
      </c>
      <c r="E117" s="221" t="s">
        <v>19</v>
      </c>
      <c r="F117" s="222" t="s">
        <v>160</v>
      </c>
      <c r="G117" s="219"/>
      <c r="H117" s="223">
        <v>1.3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9" t="s">
        <v>127</v>
      </c>
      <c r="AU117" s="229" t="s">
        <v>81</v>
      </c>
      <c r="AV117" s="13" t="s">
        <v>81</v>
      </c>
      <c r="AW117" s="13" t="s">
        <v>129</v>
      </c>
      <c r="AX117" s="13" t="s">
        <v>72</v>
      </c>
      <c r="AY117" s="229" t="s">
        <v>117</v>
      </c>
    </row>
    <row r="118" spans="1:51" s="13" customFormat="1" ht="12">
      <c r="A118" s="13"/>
      <c r="B118" s="218"/>
      <c r="C118" s="219"/>
      <c r="D118" s="220" t="s">
        <v>127</v>
      </c>
      <c r="E118" s="221" t="s">
        <v>19</v>
      </c>
      <c r="F118" s="222" t="s">
        <v>161</v>
      </c>
      <c r="G118" s="219"/>
      <c r="H118" s="223">
        <v>13.5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127</v>
      </c>
      <c r="AU118" s="229" t="s">
        <v>81</v>
      </c>
      <c r="AV118" s="13" t="s">
        <v>81</v>
      </c>
      <c r="AW118" s="13" t="s">
        <v>129</v>
      </c>
      <c r="AX118" s="13" t="s">
        <v>72</v>
      </c>
      <c r="AY118" s="229" t="s">
        <v>117</v>
      </c>
    </row>
    <row r="119" spans="1:51" s="14" customFormat="1" ht="12">
      <c r="A119" s="14"/>
      <c r="B119" s="230"/>
      <c r="C119" s="231"/>
      <c r="D119" s="220" t="s">
        <v>127</v>
      </c>
      <c r="E119" s="232" t="s">
        <v>19</v>
      </c>
      <c r="F119" s="233" t="s">
        <v>130</v>
      </c>
      <c r="G119" s="231"/>
      <c r="H119" s="234">
        <v>19.3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0" t="s">
        <v>127</v>
      </c>
      <c r="AU119" s="240" t="s">
        <v>81</v>
      </c>
      <c r="AV119" s="14" t="s">
        <v>124</v>
      </c>
      <c r="AW119" s="14" t="s">
        <v>129</v>
      </c>
      <c r="AX119" s="14" t="s">
        <v>79</v>
      </c>
      <c r="AY119" s="240" t="s">
        <v>117</v>
      </c>
    </row>
    <row r="120" spans="1:65" s="2" customFormat="1" ht="40.2" customHeight="1">
      <c r="A120" s="38"/>
      <c r="B120" s="39"/>
      <c r="C120" s="200" t="s">
        <v>143</v>
      </c>
      <c r="D120" s="200" t="s">
        <v>119</v>
      </c>
      <c r="E120" s="201" t="s">
        <v>162</v>
      </c>
      <c r="F120" s="202" t="s">
        <v>163</v>
      </c>
      <c r="G120" s="203" t="s">
        <v>156</v>
      </c>
      <c r="H120" s="204">
        <v>4.5</v>
      </c>
      <c r="I120" s="205"/>
      <c r="J120" s="206">
        <f>ROUND(I120*H120,2)</f>
        <v>0</v>
      </c>
      <c r="K120" s="202" t="s">
        <v>123</v>
      </c>
      <c r="L120" s="44"/>
      <c r="M120" s="207" t="s">
        <v>19</v>
      </c>
      <c r="N120" s="208" t="s">
        <v>43</v>
      </c>
      <c r="O120" s="84"/>
      <c r="P120" s="209">
        <f>O120*H120</f>
        <v>0</v>
      </c>
      <c r="Q120" s="209">
        <v>0</v>
      </c>
      <c r="R120" s="209">
        <f>Q120*H120</f>
        <v>0</v>
      </c>
      <c r="S120" s="209">
        <v>0.115</v>
      </c>
      <c r="T120" s="210">
        <f>S120*H120</f>
        <v>0.5175000000000001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1" t="s">
        <v>124</v>
      </c>
      <c r="AT120" s="211" t="s">
        <v>119</v>
      </c>
      <c r="AU120" s="211" t="s">
        <v>81</v>
      </c>
      <c r="AY120" s="17" t="s">
        <v>117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17" t="s">
        <v>79</v>
      </c>
      <c r="BK120" s="212">
        <f>ROUND(I120*H120,2)</f>
        <v>0</v>
      </c>
      <c r="BL120" s="17" t="s">
        <v>124</v>
      </c>
      <c r="BM120" s="211" t="s">
        <v>164</v>
      </c>
    </row>
    <row r="121" spans="1:47" s="2" customFormat="1" ht="12">
      <c r="A121" s="38"/>
      <c r="B121" s="39"/>
      <c r="C121" s="40"/>
      <c r="D121" s="213" t="s">
        <v>125</v>
      </c>
      <c r="E121" s="40"/>
      <c r="F121" s="214" t="s">
        <v>165</v>
      </c>
      <c r="G121" s="40"/>
      <c r="H121" s="40"/>
      <c r="I121" s="215"/>
      <c r="J121" s="40"/>
      <c r="K121" s="40"/>
      <c r="L121" s="44"/>
      <c r="M121" s="216"/>
      <c r="N121" s="217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125</v>
      </c>
      <c r="AU121" s="17" t="s">
        <v>81</v>
      </c>
    </row>
    <row r="122" spans="1:65" s="2" customFormat="1" ht="30" customHeight="1">
      <c r="A122" s="38"/>
      <c r="B122" s="39"/>
      <c r="C122" s="200" t="s">
        <v>166</v>
      </c>
      <c r="D122" s="200" t="s">
        <v>119</v>
      </c>
      <c r="E122" s="201" t="s">
        <v>167</v>
      </c>
      <c r="F122" s="202" t="s">
        <v>168</v>
      </c>
      <c r="G122" s="203" t="s">
        <v>122</v>
      </c>
      <c r="H122" s="204">
        <v>925.5</v>
      </c>
      <c r="I122" s="205"/>
      <c r="J122" s="206">
        <f>ROUND(I122*H122,2)</f>
        <v>0</v>
      </c>
      <c r="K122" s="202" t="s">
        <v>123</v>
      </c>
      <c r="L122" s="44"/>
      <c r="M122" s="207" t="s">
        <v>19</v>
      </c>
      <c r="N122" s="208" t="s">
        <v>43</v>
      </c>
      <c r="O122" s="84"/>
      <c r="P122" s="209">
        <f>O122*H122</f>
        <v>0</v>
      </c>
      <c r="Q122" s="209">
        <v>0</v>
      </c>
      <c r="R122" s="209">
        <f>Q122*H122</f>
        <v>0</v>
      </c>
      <c r="S122" s="209">
        <v>0</v>
      </c>
      <c r="T122" s="21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1" t="s">
        <v>124</v>
      </c>
      <c r="AT122" s="211" t="s">
        <v>119</v>
      </c>
      <c r="AU122" s="211" t="s">
        <v>81</v>
      </c>
      <c r="AY122" s="17" t="s">
        <v>117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17" t="s">
        <v>79</v>
      </c>
      <c r="BK122" s="212">
        <f>ROUND(I122*H122,2)</f>
        <v>0</v>
      </c>
      <c r="BL122" s="17" t="s">
        <v>124</v>
      </c>
      <c r="BM122" s="211" t="s">
        <v>169</v>
      </c>
    </row>
    <row r="123" spans="1:47" s="2" customFormat="1" ht="12">
      <c r="A123" s="38"/>
      <c r="B123" s="39"/>
      <c r="C123" s="40"/>
      <c r="D123" s="213" t="s">
        <v>125</v>
      </c>
      <c r="E123" s="40"/>
      <c r="F123" s="214" t="s">
        <v>170</v>
      </c>
      <c r="G123" s="40"/>
      <c r="H123" s="40"/>
      <c r="I123" s="215"/>
      <c r="J123" s="40"/>
      <c r="K123" s="40"/>
      <c r="L123" s="44"/>
      <c r="M123" s="216"/>
      <c r="N123" s="217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125</v>
      </c>
      <c r="AU123" s="17" t="s">
        <v>81</v>
      </c>
    </row>
    <row r="124" spans="1:51" s="13" customFormat="1" ht="12">
      <c r="A124" s="13"/>
      <c r="B124" s="218"/>
      <c r="C124" s="219"/>
      <c r="D124" s="220" t="s">
        <v>127</v>
      </c>
      <c r="E124" s="221" t="s">
        <v>19</v>
      </c>
      <c r="F124" s="222" t="s">
        <v>140</v>
      </c>
      <c r="G124" s="219"/>
      <c r="H124" s="223">
        <v>850</v>
      </c>
      <c r="I124" s="224"/>
      <c r="J124" s="219"/>
      <c r="K124" s="219"/>
      <c r="L124" s="225"/>
      <c r="M124" s="226"/>
      <c r="N124" s="227"/>
      <c r="O124" s="227"/>
      <c r="P124" s="227"/>
      <c r="Q124" s="227"/>
      <c r="R124" s="227"/>
      <c r="S124" s="227"/>
      <c r="T124" s="22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9" t="s">
        <v>127</v>
      </c>
      <c r="AU124" s="229" t="s">
        <v>81</v>
      </c>
      <c r="AV124" s="13" t="s">
        <v>81</v>
      </c>
      <c r="AW124" s="13" t="s">
        <v>129</v>
      </c>
      <c r="AX124" s="13" t="s">
        <v>72</v>
      </c>
      <c r="AY124" s="229" t="s">
        <v>117</v>
      </c>
    </row>
    <row r="125" spans="1:51" s="13" customFormat="1" ht="12">
      <c r="A125" s="13"/>
      <c r="B125" s="218"/>
      <c r="C125" s="219"/>
      <c r="D125" s="220" t="s">
        <v>127</v>
      </c>
      <c r="E125" s="221" t="s">
        <v>19</v>
      </c>
      <c r="F125" s="222" t="s">
        <v>171</v>
      </c>
      <c r="G125" s="219"/>
      <c r="H125" s="223">
        <v>12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9" t="s">
        <v>127</v>
      </c>
      <c r="AU125" s="229" t="s">
        <v>81</v>
      </c>
      <c r="AV125" s="13" t="s">
        <v>81</v>
      </c>
      <c r="AW125" s="13" t="s">
        <v>129</v>
      </c>
      <c r="AX125" s="13" t="s">
        <v>72</v>
      </c>
      <c r="AY125" s="229" t="s">
        <v>117</v>
      </c>
    </row>
    <row r="126" spans="1:51" s="13" customFormat="1" ht="12">
      <c r="A126" s="13"/>
      <c r="B126" s="218"/>
      <c r="C126" s="219"/>
      <c r="D126" s="220" t="s">
        <v>127</v>
      </c>
      <c r="E126" s="221" t="s">
        <v>19</v>
      </c>
      <c r="F126" s="222" t="s">
        <v>172</v>
      </c>
      <c r="G126" s="219"/>
      <c r="H126" s="223">
        <v>34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9" t="s">
        <v>127</v>
      </c>
      <c r="AU126" s="229" t="s">
        <v>81</v>
      </c>
      <c r="AV126" s="13" t="s">
        <v>81</v>
      </c>
      <c r="AW126" s="13" t="s">
        <v>129</v>
      </c>
      <c r="AX126" s="13" t="s">
        <v>72</v>
      </c>
      <c r="AY126" s="229" t="s">
        <v>117</v>
      </c>
    </row>
    <row r="127" spans="1:51" s="13" customFormat="1" ht="12">
      <c r="A127" s="13"/>
      <c r="B127" s="218"/>
      <c r="C127" s="219"/>
      <c r="D127" s="220" t="s">
        <v>127</v>
      </c>
      <c r="E127" s="221" t="s">
        <v>19</v>
      </c>
      <c r="F127" s="222" t="s">
        <v>173</v>
      </c>
      <c r="G127" s="219"/>
      <c r="H127" s="223">
        <v>3.5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9" t="s">
        <v>127</v>
      </c>
      <c r="AU127" s="229" t="s">
        <v>81</v>
      </c>
      <c r="AV127" s="13" t="s">
        <v>81</v>
      </c>
      <c r="AW127" s="13" t="s">
        <v>129</v>
      </c>
      <c r="AX127" s="13" t="s">
        <v>72</v>
      </c>
      <c r="AY127" s="229" t="s">
        <v>117</v>
      </c>
    </row>
    <row r="128" spans="1:51" s="13" customFormat="1" ht="12">
      <c r="A128" s="13"/>
      <c r="B128" s="218"/>
      <c r="C128" s="219"/>
      <c r="D128" s="220" t="s">
        <v>127</v>
      </c>
      <c r="E128" s="221" t="s">
        <v>19</v>
      </c>
      <c r="F128" s="222" t="s">
        <v>174</v>
      </c>
      <c r="G128" s="219"/>
      <c r="H128" s="223">
        <v>26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9" t="s">
        <v>127</v>
      </c>
      <c r="AU128" s="229" t="s">
        <v>81</v>
      </c>
      <c r="AV128" s="13" t="s">
        <v>81</v>
      </c>
      <c r="AW128" s="13" t="s">
        <v>129</v>
      </c>
      <c r="AX128" s="13" t="s">
        <v>72</v>
      </c>
      <c r="AY128" s="229" t="s">
        <v>117</v>
      </c>
    </row>
    <row r="129" spans="1:51" s="14" customFormat="1" ht="12">
      <c r="A129" s="14"/>
      <c r="B129" s="230"/>
      <c r="C129" s="231"/>
      <c r="D129" s="220" t="s">
        <v>127</v>
      </c>
      <c r="E129" s="232" t="s">
        <v>19</v>
      </c>
      <c r="F129" s="233" t="s">
        <v>130</v>
      </c>
      <c r="G129" s="231"/>
      <c r="H129" s="234">
        <v>925.5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0" t="s">
        <v>127</v>
      </c>
      <c r="AU129" s="240" t="s">
        <v>81</v>
      </c>
      <c r="AV129" s="14" t="s">
        <v>124</v>
      </c>
      <c r="AW129" s="14" t="s">
        <v>129</v>
      </c>
      <c r="AX129" s="14" t="s">
        <v>79</v>
      </c>
      <c r="AY129" s="240" t="s">
        <v>117</v>
      </c>
    </row>
    <row r="130" spans="1:63" s="12" customFormat="1" ht="22.8" customHeight="1">
      <c r="A130" s="12"/>
      <c r="B130" s="184"/>
      <c r="C130" s="185"/>
      <c r="D130" s="186" t="s">
        <v>71</v>
      </c>
      <c r="E130" s="198" t="s">
        <v>146</v>
      </c>
      <c r="F130" s="198" t="s">
        <v>175</v>
      </c>
      <c r="G130" s="185"/>
      <c r="H130" s="185"/>
      <c r="I130" s="188"/>
      <c r="J130" s="199">
        <f>BK130</f>
        <v>0</v>
      </c>
      <c r="K130" s="185"/>
      <c r="L130" s="190"/>
      <c r="M130" s="191"/>
      <c r="N130" s="192"/>
      <c r="O130" s="192"/>
      <c r="P130" s="193">
        <f>SUM(P131:P186)</f>
        <v>0</v>
      </c>
      <c r="Q130" s="192"/>
      <c r="R130" s="193">
        <f>SUM(R131:R186)</f>
        <v>1574.4641049999998</v>
      </c>
      <c r="S130" s="192"/>
      <c r="T130" s="194">
        <f>SUM(T131:T186)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95" t="s">
        <v>79</v>
      </c>
      <c r="AT130" s="196" t="s">
        <v>71</v>
      </c>
      <c r="AU130" s="196" t="s">
        <v>79</v>
      </c>
      <c r="AY130" s="195" t="s">
        <v>117</v>
      </c>
      <c r="BK130" s="197">
        <f>SUM(BK131:BK186)</f>
        <v>0</v>
      </c>
    </row>
    <row r="131" spans="1:65" s="2" customFormat="1" ht="30" customHeight="1">
      <c r="A131" s="38"/>
      <c r="B131" s="39"/>
      <c r="C131" s="200" t="s">
        <v>76</v>
      </c>
      <c r="D131" s="200" t="s">
        <v>119</v>
      </c>
      <c r="E131" s="201" t="s">
        <v>176</v>
      </c>
      <c r="F131" s="202" t="s">
        <v>177</v>
      </c>
      <c r="G131" s="203" t="s">
        <v>122</v>
      </c>
      <c r="H131" s="204">
        <v>925.5</v>
      </c>
      <c r="I131" s="205"/>
      <c r="J131" s="206">
        <f>ROUND(I131*H131,2)</f>
        <v>0</v>
      </c>
      <c r="K131" s="202" t="s">
        <v>123</v>
      </c>
      <c r="L131" s="44"/>
      <c r="M131" s="207" t="s">
        <v>19</v>
      </c>
      <c r="N131" s="208" t="s">
        <v>43</v>
      </c>
      <c r="O131" s="84"/>
      <c r="P131" s="209">
        <f>O131*H131</f>
        <v>0</v>
      </c>
      <c r="Q131" s="209">
        <v>0.345</v>
      </c>
      <c r="R131" s="209">
        <f>Q131*H131</f>
        <v>319.29749999999996</v>
      </c>
      <c r="S131" s="209">
        <v>0</v>
      </c>
      <c r="T131" s="21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1" t="s">
        <v>124</v>
      </c>
      <c r="AT131" s="211" t="s">
        <v>119</v>
      </c>
      <c r="AU131" s="211" t="s">
        <v>81</v>
      </c>
      <c r="AY131" s="17" t="s">
        <v>117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17" t="s">
        <v>79</v>
      </c>
      <c r="BK131" s="212">
        <f>ROUND(I131*H131,2)</f>
        <v>0</v>
      </c>
      <c r="BL131" s="17" t="s">
        <v>124</v>
      </c>
      <c r="BM131" s="211" t="s">
        <v>178</v>
      </c>
    </row>
    <row r="132" spans="1:47" s="2" customFormat="1" ht="12">
      <c r="A132" s="38"/>
      <c r="B132" s="39"/>
      <c r="C132" s="40"/>
      <c r="D132" s="213" t="s">
        <v>125</v>
      </c>
      <c r="E132" s="40"/>
      <c r="F132" s="214" t="s">
        <v>179</v>
      </c>
      <c r="G132" s="40"/>
      <c r="H132" s="40"/>
      <c r="I132" s="215"/>
      <c r="J132" s="40"/>
      <c r="K132" s="40"/>
      <c r="L132" s="44"/>
      <c r="M132" s="216"/>
      <c r="N132" s="217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125</v>
      </c>
      <c r="AU132" s="17" t="s">
        <v>81</v>
      </c>
    </row>
    <row r="133" spans="1:51" s="13" customFormat="1" ht="12">
      <c r="A133" s="13"/>
      <c r="B133" s="218"/>
      <c r="C133" s="219"/>
      <c r="D133" s="220" t="s">
        <v>127</v>
      </c>
      <c r="E133" s="221" t="s">
        <v>19</v>
      </c>
      <c r="F133" s="222" t="s">
        <v>140</v>
      </c>
      <c r="G133" s="219"/>
      <c r="H133" s="223">
        <v>850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9" t="s">
        <v>127</v>
      </c>
      <c r="AU133" s="229" t="s">
        <v>81</v>
      </c>
      <c r="AV133" s="13" t="s">
        <v>81</v>
      </c>
      <c r="AW133" s="13" t="s">
        <v>129</v>
      </c>
      <c r="AX133" s="13" t="s">
        <v>72</v>
      </c>
      <c r="AY133" s="229" t="s">
        <v>117</v>
      </c>
    </row>
    <row r="134" spans="1:51" s="13" customFormat="1" ht="12">
      <c r="A134" s="13"/>
      <c r="B134" s="218"/>
      <c r="C134" s="219"/>
      <c r="D134" s="220" t="s">
        <v>127</v>
      </c>
      <c r="E134" s="221" t="s">
        <v>19</v>
      </c>
      <c r="F134" s="222" t="s">
        <v>171</v>
      </c>
      <c r="G134" s="219"/>
      <c r="H134" s="223">
        <v>12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9" t="s">
        <v>127</v>
      </c>
      <c r="AU134" s="229" t="s">
        <v>81</v>
      </c>
      <c r="AV134" s="13" t="s">
        <v>81</v>
      </c>
      <c r="AW134" s="13" t="s">
        <v>129</v>
      </c>
      <c r="AX134" s="13" t="s">
        <v>72</v>
      </c>
      <c r="AY134" s="229" t="s">
        <v>117</v>
      </c>
    </row>
    <row r="135" spans="1:51" s="13" customFormat="1" ht="12">
      <c r="A135" s="13"/>
      <c r="B135" s="218"/>
      <c r="C135" s="219"/>
      <c r="D135" s="220" t="s">
        <v>127</v>
      </c>
      <c r="E135" s="221" t="s">
        <v>19</v>
      </c>
      <c r="F135" s="222" t="s">
        <v>172</v>
      </c>
      <c r="G135" s="219"/>
      <c r="H135" s="223">
        <v>34</v>
      </c>
      <c r="I135" s="224"/>
      <c r="J135" s="219"/>
      <c r="K135" s="219"/>
      <c r="L135" s="225"/>
      <c r="M135" s="226"/>
      <c r="N135" s="227"/>
      <c r="O135" s="227"/>
      <c r="P135" s="227"/>
      <c r="Q135" s="227"/>
      <c r="R135" s="227"/>
      <c r="S135" s="227"/>
      <c r="T135" s="22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29" t="s">
        <v>127</v>
      </c>
      <c r="AU135" s="229" t="s">
        <v>81</v>
      </c>
      <c r="AV135" s="13" t="s">
        <v>81</v>
      </c>
      <c r="AW135" s="13" t="s">
        <v>129</v>
      </c>
      <c r="AX135" s="13" t="s">
        <v>72</v>
      </c>
      <c r="AY135" s="229" t="s">
        <v>117</v>
      </c>
    </row>
    <row r="136" spans="1:51" s="13" customFormat="1" ht="12">
      <c r="A136" s="13"/>
      <c r="B136" s="218"/>
      <c r="C136" s="219"/>
      <c r="D136" s="220" t="s">
        <v>127</v>
      </c>
      <c r="E136" s="221" t="s">
        <v>19</v>
      </c>
      <c r="F136" s="222" t="s">
        <v>173</v>
      </c>
      <c r="G136" s="219"/>
      <c r="H136" s="223">
        <v>3.5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9" t="s">
        <v>127</v>
      </c>
      <c r="AU136" s="229" t="s">
        <v>81</v>
      </c>
      <c r="AV136" s="13" t="s">
        <v>81</v>
      </c>
      <c r="AW136" s="13" t="s">
        <v>129</v>
      </c>
      <c r="AX136" s="13" t="s">
        <v>72</v>
      </c>
      <c r="AY136" s="229" t="s">
        <v>117</v>
      </c>
    </row>
    <row r="137" spans="1:51" s="13" customFormat="1" ht="12">
      <c r="A137" s="13"/>
      <c r="B137" s="218"/>
      <c r="C137" s="219"/>
      <c r="D137" s="220" t="s">
        <v>127</v>
      </c>
      <c r="E137" s="221" t="s">
        <v>19</v>
      </c>
      <c r="F137" s="222" t="s">
        <v>174</v>
      </c>
      <c r="G137" s="219"/>
      <c r="H137" s="223">
        <v>26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9" t="s">
        <v>127</v>
      </c>
      <c r="AU137" s="229" t="s">
        <v>81</v>
      </c>
      <c r="AV137" s="13" t="s">
        <v>81</v>
      </c>
      <c r="AW137" s="13" t="s">
        <v>129</v>
      </c>
      <c r="AX137" s="13" t="s">
        <v>72</v>
      </c>
      <c r="AY137" s="229" t="s">
        <v>117</v>
      </c>
    </row>
    <row r="138" spans="1:51" s="14" customFormat="1" ht="12">
      <c r="A138" s="14"/>
      <c r="B138" s="230"/>
      <c r="C138" s="231"/>
      <c r="D138" s="220" t="s">
        <v>127</v>
      </c>
      <c r="E138" s="232" t="s">
        <v>19</v>
      </c>
      <c r="F138" s="233" t="s">
        <v>130</v>
      </c>
      <c r="G138" s="231"/>
      <c r="H138" s="234">
        <v>925.5</v>
      </c>
      <c r="I138" s="235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0" t="s">
        <v>127</v>
      </c>
      <c r="AU138" s="240" t="s">
        <v>81</v>
      </c>
      <c r="AV138" s="14" t="s">
        <v>124</v>
      </c>
      <c r="AW138" s="14" t="s">
        <v>129</v>
      </c>
      <c r="AX138" s="14" t="s">
        <v>79</v>
      </c>
      <c r="AY138" s="240" t="s">
        <v>117</v>
      </c>
    </row>
    <row r="139" spans="1:65" s="2" customFormat="1" ht="30" customHeight="1">
      <c r="A139" s="38"/>
      <c r="B139" s="39"/>
      <c r="C139" s="200" t="s">
        <v>180</v>
      </c>
      <c r="D139" s="200" t="s">
        <v>119</v>
      </c>
      <c r="E139" s="201" t="s">
        <v>181</v>
      </c>
      <c r="F139" s="202" t="s">
        <v>182</v>
      </c>
      <c r="G139" s="203" t="s">
        <v>122</v>
      </c>
      <c r="H139" s="204">
        <v>891.5</v>
      </c>
      <c r="I139" s="205"/>
      <c r="J139" s="206">
        <f>ROUND(I139*H139,2)</f>
        <v>0</v>
      </c>
      <c r="K139" s="202" t="s">
        <v>123</v>
      </c>
      <c r="L139" s="44"/>
      <c r="M139" s="207" t="s">
        <v>19</v>
      </c>
      <c r="N139" s="208" t="s">
        <v>43</v>
      </c>
      <c r="O139" s="84"/>
      <c r="P139" s="209">
        <f>O139*H139</f>
        <v>0</v>
      </c>
      <c r="Q139" s="209">
        <v>0.46</v>
      </c>
      <c r="R139" s="209">
        <f>Q139*H139</f>
        <v>410.09000000000003</v>
      </c>
      <c r="S139" s="209">
        <v>0</v>
      </c>
      <c r="T139" s="21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1" t="s">
        <v>124</v>
      </c>
      <c r="AT139" s="211" t="s">
        <v>119</v>
      </c>
      <c r="AU139" s="211" t="s">
        <v>81</v>
      </c>
      <c r="AY139" s="17" t="s">
        <v>117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17" t="s">
        <v>79</v>
      </c>
      <c r="BK139" s="212">
        <f>ROUND(I139*H139,2)</f>
        <v>0</v>
      </c>
      <c r="BL139" s="17" t="s">
        <v>124</v>
      </c>
      <c r="BM139" s="211" t="s">
        <v>183</v>
      </c>
    </row>
    <row r="140" spans="1:47" s="2" customFormat="1" ht="12">
      <c r="A140" s="38"/>
      <c r="B140" s="39"/>
      <c r="C140" s="40"/>
      <c r="D140" s="213" t="s">
        <v>125</v>
      </c>
      <c r="E140" s="40"/>
      <c r="F140" s="214" t="s">
        <v>184</v>
      </c>
      <c r="G140" s="40"/>
      <c r="H140" s="40"/>
      <c r="I140" s="215"/>
      <c r="J140" s="40"/>
      <c r="K140" s="40"/>
      <c r="L140" s="44"/>
      <c r="M140" s="216"/>
      <c r="N140" s="217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125</v>
      </c>
      <c r="AU140" s="17" t="s">
        <v>81</v>
      </c>
    </row>
    <row r="141" spans="1:51" s="13" customFormat="1" ht="12">
      <c r="A141" s="13"/>
      <c r="B141" s="218"/>
      <c r="C141" s="219"/>
      <c r="D141" s="220" t="s">
        <v>127</v>
      </c>
      <c r="E141" s="221" t="s">
        <v>19</v>
      </c>
      <c r="F141" s="222" t="s">
        <v>140</v>
      </c>
      <c r="G141" s="219"/>
      <c r="H141" s="223">
        <v>850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9" t="s">
        <v>127</v>
      </c>
      <c r="AU141" s="229" t="s">
        <v>81</v>
      </c>
      <c r="AV141" s="13" t="s">
        <v>81</v>
      </c>
      <c r="AW141" s="13" t="s">
        <v>129</v>
      </c>
      <c r="AX141" s="13" t="s">
        <v>72</v>
      </c>
      <c r="AY141" s="229" t="s">
        <v>117</v>
      </c>
    </row>
    <row r="142" spans="1:51" s="13" customFormat="1" ht="12">
      <c r="A142" s="13"/>
      <c r="B142" s="218"/>
      <c r="C142" s="219"/>
      <c r="D142" s="220" t="s">
        <v>127</v>
      </c>
      <c r="E142" s="221" t="s">
        <v>19</v>
      </c>
      <c r="F142" s="222" t="s">
        <v>171</v>
      </c>
      <c r="G142" s="219"/>
      <c r="H142" s="223">
        <v>12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29" t="s">
        <v>127</v>
      </c>
      <c r="AU142" s="229" t="s">
        <v>81</v>
      </c>
      <c r="AV142" s="13" t="s">
        <v>81</v>
      </c>
      <c r="AW142" s="13" t="s">
        <v>129</v>
      </c>
      <c r="AX142" s="13" t="s">
        <v>72</v>
      </c>
      <c r="AY142" s="229" t="s">
        <v>117</v>
      </c>
    </row>
    <row r="143" spans="1:51" s="13" customFormat="1" ht="12">
      <c r="A143" s="13"/>
      <c r="B143" s="218"/>
      <c r="C143" s="219"/>
      <c r="D143" s="220" t="s">
        <v>127</v>
      </c>
      <c r="E143" s="221" t="s">
        <v>19</v>
      </c>
      <c r="F143" s="222" t="s">
        <v>173</v>
      </c>
      <c r="G143" s="219"/>
      <c r="H143" s="223">
        <v>3.5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29" t="s">
        <v>127</v>
      </c>
      <c r="AU143" s="229" t="s">
        <v>81</v>
      </c>
      <c r="AV143" s="13" t="s">
        <v>81</v>
      </c>
      <c r="AW143" s="13" t="s">
        <v>129</v>
      </c>
      <c r="AX143" s="13" t="s">
        <v>72</v>
      </c>
      <c r="AY143" s="229" t="s">
        <v>117</v>
      </c>
    </row>
    <row r="144" spans="1:51" s="13" customFormat="1" ht="12">
      <c r="A144" s="13"/>
      <c r="B144" s="218"/>
      <c r="C144" s="219"/>
      <c r="D144" s="220" t="s">
        <v>127</v>
      </c>
      <c r="E144" s="221" t="s">
        <v>19</v>
      </c>
      <c r="F144" s="222" t="s">
        <v>174</v>
      </c>
      <c r="G144" s="219"/>
      <c r="H144" s="223">
        <v>26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9" t="s">
        <v>127</v>
      </c>
      <c r="AU144" s="229" t="s">
        <v>81</v>
      </c>
      <c r="AV144" s="13" t="s">
        <v>81</v>
      </c>
      <c r="AW144" s="13" t="s">
        <v>129</v>
      </c>
      <c r="AX144" s="13" t="s">
        <v>72</v>
      </c>
      <c r="AY144" s="229" t="s">
        <v>117</v>
      </c>
    </row>
    <row r="145" spans="1:51" s="14" customFormat="1" ht="12">
      <c r="A145" s="14"/>
      <c r="B145" s="230"/>
      <c r="C145" s="231"/>
      <c r="D145" s="220" t="s">
        <v>127</v>
      </c>
      <c r="E145" s="232" t="s">
        <v>19</v>
      </c>
      <c r="F145" s="233" t="s">
        <v>130</v>
      </c>
      <c r="G145" s="231"/>
      <c r="H145" s="234">
        <v>891.5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0" t="s">
        <v>127</v>
      </c>
      <c r="AU145" s="240" t="s">
        <v>81</v>
      </c>
      <c r="AV145" s="14" t="s">
        <v>124</v>
      </c>
      <c r="AW145" s="14" t="s">
        <v>129</v>
      </c>
      <c r="AX145" s="14" t="s">
        <v>79</v>
      </c>
      <c r="AY145" s="240" t="s">
        <v>117</v>
      </c>
    </row>
    <row r="146" spans="1:65" s="2" customFormat="1" ht="34.8" customHeight="1">
      <c r="A146" s="38"/>
      <c r="B146" s="39"/>
      <c r="C146" s="200" t="s">
        <v>152</v>
      </c>
      <c r="D146" s="200" t="s">
        <v>119</v>
      </c>
      <c r="E146" s="201" t="s">
        <v>185</v>
      </c>
      <c r="F146" s="202" t="s">
        <v>186</v>
      </c>
      <c r="G146" s="203" t="s">
        <v>122</v>
      </c>
      <c r="H146" s="204">
        <v>850</v>
      </c>
      <c r="I146" s="205"/>
      <c r="J146" s="206">
        <f>ROUND(I146*H146,2)</f>
        <v>0</v>
      </c>
      <c r="K146" s="202" t="s">
        <v>123</v>
      </c>
      <c r="L146" s="44"/>
      <c r="M146" s="207" t="s">
        <v>19</v>
      </c>
      <c r="N146" s="208" t="s">
        <v>43</v>
      </c>
      <c r="O146" s="84"/>
      <c r="P146" s="209">
        <f>O146*H146</f>
        <v>0</v>
      </c>
      <c r="Q146" s="209">
        <v>0.13188</v>
      </c>
      <c r="R146" s="209">
        <f>Q146*H146</f>
        <v>112.098</v>
      </c>
      <c r="S146" s="209">
        <v>0</v>
      </c>
      <c r="T146" s="21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1" t="s">
        <v>124</v>
      </c>
      <c r="AT146" s="211" t="s">
        <v>119</v>
      </c>
      <c r="AU146" s="211" t="s">
        <v>81</v>
      </c>
      <c r="AY146" s="17" t="s">
        <v>117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17" t="s">
        <v>79</v>
      </c>
      <c r="BK146" s="212">
        <f>ROUND(I146*H146,2)</f>
        <v>0</v>
      </c>
      <c r="BL146" s="17" t="s">
        <v>124</v>
      </c>
      <c r="BM146" s="211" t="s">
        <v>187</v>
      </c>
    </row>
    <row r="147" spans="1:47" s="2" customFormat="1" ht="12">
      <c r="A147" s="38"/>
      <c r="B147" s="39"/>
      <c r="C147" s="40"/>
      <c r="D147" s="213" t="s">
        <v>125</v>
      </c>
      <c r="E147" s="40"/>
      <c r="F147" s="214" t="s">
        <v>188</v>
      </c>
      <c r="G147" s="40"/>
      <c r="H147" s="40"/>
      <c r="I147" s="215"/>
      <c r="J147" s="40"/>
      <c r="K147" s="40"/>
      <c r="L147" s="44"/>
      <c r="M147" s="216"/>
      <c r="N147" s="217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125</v>
      </c>
      <c r="AU147" s="17" t="s">
        <v>81</v>
      </c>
    </row>
    <row r="148" spans="1:51" s="13" customFormat="1" ht="12">
      <c r="A148" s="13"/>
      <c r="B148" s="218"/>
      <c r="C148" s="219"/>
      <c r="D148" s="220" t="s">
        <v>127</v>
      </c>
      <c r="E148" s="221" t="s">
        <v>19</v>
      </c>
      <c r="F148" s="222" t="s">
        <v>140</v>
      </c>
      <c r="G148" s="219"/>
      <c r="H148" s="223">
        <v>850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29" t="s">
        <v>127</v>
      </c>
      <c r="AU148" s="229" t="s">
        <v>81</v>
      </c>
      <c r="AV148" s="13" t="s">
        <v>81</v>
      </c>
      <c r="AW148" s="13" t="s">
        <v>129</v>
      </c>
      <c r="AX148" s="13" t="s">
        <v>72</v>
      </c>
      <c r="AY148" s="229" t="s">
        <v>117</v>
      </c>
    </row>
    <row r="149" spans="1:51" s="14" customFormat="1" ht="12">
      <c r="A149" s="14"/>
      <c r="B149" s="230"/>
      <c r="C149" s="231"/>
      <c r="D149" s="220" t="s">
        <v>127</v>
      </c>
      <c r="E149" s="232" t="s">
        <v>19</v>
      </c>
      <c r="F149" s="233" t="s">
        <v>130</v>
      </c>
      <c r="G149" s="231"/>
      <c r="H149" s="234">
        <v>850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0" t="s">
        <v>127</v>
      </c>
      <c r="AU149" s="240" t="s">
        <v>81</v>
      </c>
      <c r="AV149" s="14" t="s">
        <v>124</v>
      </c>
      <c r="AW149" s="14" t="s">
        <v>129</v>
      </c>
      <c r="AX149" s="14" t="s">
        <v>79</v>
      </c>
      <c r="AY149" s="240" t="s">
        <v>117</v>
      </c>
    </row>
    <row r="150" spans="1:65" s="2" customFormat="1" ht="22.2" customHeight="1">
      <c r="A150" s="38"/>
      <c r="B150" s="39"/>
      <c r="C150" s="200" t="s">
        <v>189</v>
      </c>
      <c r="D150" s="200" t="s">
        <v>119</v>
      </c>
      <c r="E150" s="201" t="s">
        <v>190</v>
      </c>
      <c r="F150" s="202" t="s">
        <v>191</v>
      </c>
      <c r="G150" s="203" t="s">
        <v>122</v>
      </c>
      <c r="H150" s="204">
        <v>850</v>
      </c>
      <c r="I150" s="205"/>
      <c r="J150" s="206">
        <f>ROUND(I150*H150,2)</f>
        <v>0</v>
      </c>
      <c r="K150" s="202" t="s">
        <v>123</v>
      </c>
      <c r="L150" s="44"/>
      <c r="M150" s="207" t="s">
        <v>19</v>
      </c>
      <c r="N150" s="208" t="s">
        <v>43</v>
      </c>
      <c r="O150" s="84"/>
      <c r="P150" s="209">
        <f>O150*H150</f>
        <v>0</v>
      </c>
      <c r="Q150" s="209">
        <v>0.00652</v>
      </c>
      <c r="R150" s="209">
        <f>Q150*H150</f>
        <v>5.542</v>
      </c>
      <c r="S150" s="209">
        <v>0</v>
      </c>
      <c r="T150" s="21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1" t="s">
        <v>124</v>
      </c>
      <c r="AT150" s="211" t="s">
        <v>119</v>
      </c>
      <c r="AU150" s="211" t="s">
        <v>81</v>
      </c>
      <c r="AY150" s="17" t="s">
        <v>117</v>
      </c>
      <c r="BE150" s="212">
        <f>IF(N150="základní",J150,0)</f>
        <v>0</v>
      </c>
      <c r="BF150" s="212">
        <f>IF(N150="snížená",J150,0)</f>
        <v>0</v>
      </c>
      <c r="BG150" s="212">
        <f>IF(N150="zákl. přenesená",J150,0)</f>
        <v>0</v>
      </c>
      <c r="BH150" s="212">
        <f>IF(N150="sníž. přenesená",J150,0)</f>
        <v>0</v>
      </c>
      <c r="BI150" s="212">
        <f>IF(N150="nulová",J150,0)</f>
        <v>0</v>
      </c>
      <c r="BJ150" s="17" t="s">
        <v>79</v>
      </c>
      <c r="BK150" s="212">
        <f>ROUND(I150*H150,2)</f>
        <v>0</v>
      </c>
      <c r="BL150" s="17" t="s">
        <v>124</v>
      </c>
      <c r="BM150" s="211" t="s">
        <v>192</v>
      </c>
    </row>
    <row r="151" spans="1:47" s="2" customFormat="1" ht="12">
      <c r="A151" s="38"/>
      <c r="B151" s="39"/>
      <c r="C151" s="40"/>
      <c r="D151" s="213" t="s">
        <v>125</v>
      </c>
      <c r="E151" s="40"/>
      <c r="F151" s="214" t="s">
        <v>193</v>
      </c>
      <c r="G151" s="40"/>
      <c r="H151" s="40"/>
      <c r="I151" s="215"/>
      <c r="J151" s="40"/>
      <c r="K151" s="40"/>
      <c r="L151" s="44"/>
      <c r="M151" s="216"/>
      <c r="N151" s="217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125</v>
      </c>
      <c r="AU151" s="17" t="s">
        <v>81</v>
      </c>
    </row>
    <row r="152" spans="1:51" s="13" customFormat="1" ht="12">
      <c r="A152" s="13"/>
      <c r="B152" s="218"/>
      <c r="C152" s="219"/>
      <c r="D152" s="220" t="s">
        <v>127</v>
      </c>
      <c r="E152" s="221" t="s">
        <v>19</v>
      </c>
      <c r="F152" s="222" t="s">
        <v>140</v>
      </c>
      <c r="G152" s="219"/>
      <c r="H152" s="223">
        <v>850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9" t="s">
        <v>127</v>
      </c>
      <c r="AU152" s="229" t="s">
        <v>81</v>
      </c>
      <c r="AV152" s="13" t="s">
        <v>81</v>
      </c>
      <c r="AW152" s="13" t="s">
        <v>129</v>
      </c>
      <c r="AX152" s="13" t="s">
        <v>72</v>
      </c>
      <c r="AY152" s="229" t="s">
        <v>117</v>
      </c>
    </row>
    <row r="153" spans="1:51" s="14" customFormat="1" ht="12">
      <c r="A153" s="14"/>
      <c r="B153" s="230"/>
      <c r="C153" s="231"/>
      <c r="D153" s="220" t="s">
        <v>127</v>
      </c>
      <c r="E153" s="232" t="s">
        <v>19</v>
      </c>
      <c r="F153" s="233" t="s">
        <v>130</v>
      </c>
      <c r="G153" s="231"/>
      <c r="H153" s="234">
        <v>850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0" t="s">
        <v>127</v>
      </c>
      <c r="AU153" s="240" t="s">
        <v>81</v>
      </c>
      <c r="AV153" s="14" t="s">
        <v>124</v>
      </c>
      <c r="AW153" s="14" t="s">
        <v>129</v>
      </c>
      <c r="AX153" s="14" t="s">
        <v>79</v>
      </c>
      <c r="AY153" s="240" t="s">
        <v>117</v>
      </c>
    </row>
    <row r="154" spans="1:65" s="2" customFormat="1" ht="22.2" customHeight="1">
      <c r="A154" s="38"/>
      <c r="B154" s="39"/>
      <c r="C154" s="200" t="s">
        <v>157</v>
      </c>
      <c r="D154" s="200" t="s">
        <v>119</v>
      </c>
      <c r="E154" s="201" t="s">
        <v>194</v>
      </c>
      <c r="F154" s="202" t="s">
        <v>195</v>
      </c>
      <c r="G154" s="203" t="s">
        <v>122</v>
      </c>
      <c r="H154" s="204">
        <v>2430</v>
      </c>
      <c r="I154" s="205"/>
      <c r="J154" s="206">
        <f>ROUND(I154*H154,2)</f>
        <v>0</v>
      </c>
      <c r="K154" s="202" t="s">
        <v>123</v>
      </c>
      <c r="L154" s="44"/>
      <c r="M154" s="207" t="s">
        <v>19</v>
      </c>
      <c r="N154" s="208" t="s">
        <v>43</v>
      </c>
      <c r="O154" s="84"/>
      <c r="P154" s="209">
        <f>O154*H154</f>
        <v>0</v>
      </c>
      <c r="Q154" s="209">
        <v>0.00031</v>
      </c>
      <c r="R154" s="209">
        <f>Q154*H154</f>
        <v>0.7533</v>
      </c>
      <c r="S154" s="209">
        <v>0</v>
      </c>
      <c r="T154" s="21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1" t="s">
        <v>124</v>
      </c>
      <c r="AT154" s="211" t="s">
        <v>119</v>
      </c>
      <c r="AU154" s="211" t="s">
        <v>81</v>
      </c>
      <c r="AY154" s="17" t="s">
        <v>117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17" t="s">
        <v>79</v>
      </c>
      <c r="BK154" s="212">
        <f>ROUND(I154*H154,2)</f>
        <v>0</v>
      </c>
      <c r="BL154" s="17" t="s">
        <v>124</v>
      </c>
      <c r="BM154" s="211" t="s">
        <v>196</v>
      </c>
    </row>
    <row r="155" spans="1:47" s="2" customFormat="1" ht="12">
      <c r="A155" s="38"/>
      <c r="B155" s="39"/>
      <c r="C155" s="40"/>
      <c r="D155" s="213" t="s">
        <v>125</v>
      </c>
      <c r="E155" s="40"/>
      <c r="F155" s="214" t="s">
        <v>197</v>
      </c>
      <c r="G155" s="40"/>
      <c r="H155" s="40"/>
      <c r="I155" s="215"/>
      <c r="J155" s="40"/>
      <c r="K155" s="40"/>
      <c r="L155" s="44"/>
      <c r="M155" s="216"/>
      <c r="N155" s="217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125</v>
      </c>
      <c r="AU155" s="17" t="s">
        <v>81</v>
      </c>
    </row>
    <row r="156" spans="1:65" s="2" customFormat="1" ht="22.2" customHeight="1">
      <c r="A156" s="38"/>
      <c r="B156" s="39"/>
      <c r="C156" s="200" t="s">
        <v>8</v>
      </c>
      <c r="D156" s="200" t="s">
        <v>119</v>
      </c>
      <c r="E156" s="201" t="s">
        <v>198</v>
      </c>
      <c r="F156" s="202" t="s">
        <v>199</v>
      </c>
      <c r="G156" s="203" t="s">
        <v>122</v>
      </c>
      <c r="H156" s="204">
        <v>2430</v>
      </c>
      <c r="I156" s="205"/>
      <c r="J156" s="206">
        <f>ROUND(I156*H156,2)</f>
        <v>0</v>
      </c>
      <c r="K156" s="202" t="s">
        <v>123</v>
      </c>
      <c r="L156" s="44"/>
      <c r="M156" s="207" t="s">
        <v>19</v>
      </c>
      <c r="N156" s="208" t="s">
        <v>43</v>
      </c>
      <c r="O156" s="84"/>
      <c r="P156" s="209">
        <f>O156*H156</f>
        <v>0</v>
      </c>
      <c r="Q156" s="209">
        <v>0.00041</v>
      </c>
      <c r="R156" s="209">
        <f>Q156*H156</f>
        <v>0.9963</v>
      </c>
      <c r="S156" s="209">
        <v>0</v>
      </c>
      <c r="T156" s="21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1" t="s">
        <v>124</v>
      </c>
      <c r="AT156" s="211" t="s">
        <v>119</v>
      </c>
      <c r="AU156" s="211" t="s">
        <v>81</v>
      </c>
      <c r="AY156" s="17" t="s">
        <v>117</v>
      </c>
      <c r="BE156" s="212">
        <f>IF(N156="základní",J156,0)</f>
        <v>0</v>
      </c>
      <c r="BF156" s="212">
        <f>IF(N156="snížená",J156,0)</f>
        <v>0</v>
      </c>
      <c r="BG156" s="212">
        <f>IF(N156="zákl. přenesená",J156,0)</f>
        <v>0</v>
      </c>
      <c r="BH156" s="212">
        <f>IF(N156="sníž. přenesená",J156,0)</f>
        <v>0</v>
      </c>
      <c r="BI156" s="212">
        <f>IF(N156="nulová",J156,0)</f>
        <v>0</v>
      </c>
      <c r="BJ156" s="17" t="s">
        <v>79</v>
      </c>
      <c r="BK156" s="212">
        <f>ROUND(I156*H156,2)</f>
        <v>0</v>
      </c>
      <c r="BL156" s="17" t="s">
        <v>124</v>
      </c>
      <c r="BM156" s="211" t="s">
        <v>200</v>
      </c>
    </row>
    <row r="157" spans="1:47" s="2" customFormat="1" ht="12">
      <c r="A157" s="38"/>
      <c r="B157" s="39"/>
      <c r="C157" s="40"/>
      <c r="D157" s="213" t="s">
        <v>125</v>
      </c>
      <c r="E157" s="40"/>
      <c r="F157" s="214" t="s">
        <v>201</v>
      </c>
      <c r="G157" s="40"/>
      <c r="H157" s="40"/>
      <c r="I157" s="215"/>
      <c r="J157" s="40"/>
      <c r="K157" s="40"/>
      <c r="L157" s="44"/>
      <c r="M157" s="216"/>
      <c r="N157" s="217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125</v>
      </c>
      <c r="AU157" s="17" t="s">
        <v>81</v>
      </c>
    </row>
    <row r="158" spans="1:65" s="2" customFormat="1" ht="22.2" customHeight="1">
      <c r="A158" s="38"/>
      <c r="B158" s="39"/>
      <c r="C158" s="200" t="s">
        <v>164</v>
      </c>
      <c r="D158" s="200" t="s">
        <v>119</v>
      </c>
      <c r="E158" s="201" t="s">
        <v>202</v>
      </c>
      <c r="F158" s="202" t="s">
        <v>203</v>
      </c>
      <c r="G158" s="203" t="s">
        <v>122</v>
      </c>
      <c r="H158" s="204">
        <v>98</v>
      </c>
      <c r="I158" s="205"/>
      <c r="J158" s="206">
        <f>ROUND(I158*H158,2)</f>
        <v>0</v>
      </c>
      <c r="K158" s="202" t="s">
        <v>123</v>
      </c>
      <c r="L158" s="44"/>
      <c r="M158" s="207" t="s">
        <v>19</v>
      </c>
      <c r="N158" s="208" t="s">
        <v>43</v>
      </c>
      <c r="O158" s="84"/>
      <c r="P158" s="209">
        <f>O158*H158</f>
        <v>0</v>
      </c>
      <c r="Q158" s="209">
        <v>0.00051</v>
      </c>
      <c r="R158" s="209">
        <f>Q158*H158</f>
        <v>0.049980000000000004</v>
      </c>
      <c r="S158" s="209">
        <v>0</v>
      </c>
      <c r="T158" s="21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1" t="s">
        <v>124</v>
      </c>
      <c r="AT158" s="211" t="s">
        <v>119</v>
      </c>
      <c r="AU158" s="211" t="s">
        <v>81</v>
      </c>
      <c r="AY158" s="17" t="s">
        <v>117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17" t="s">
        <v>79</v>
      </c>
      <c r="BK158" s="212">
        <f>ROUND(I158*H158,2)</f>
        <v>0</v>
      </c>
      <c r="BL158" s="17" t="s">
        <v>124</v>
      </c>
      <c r="BM158" s="211" t="s">
        <v>204</v>
      </c>
    </row>
    <row r="159" spans="1:47" s="2" customFormat="1" ht="12">
      <c r="A159" s="38"/>
      <c r="B159" s="39"/>
      <c r="C159" s="40"/>
      <c r="D159" s="213" t="s">
        <v>125</v>
      </c>
      <c r="E159" s="40"/>
      <c r="F159" s="214" t="s">
        <v>205</v>
      </c>
      <c r="G159" s="40"/>
      <c r="H159" s="40"/>
      <c r="I159" s="215"/>
      <c r="J159" s="40"/>
      <c r="K159" s="40"/>
      <c r="L159" s="44"/>
      <c r="M159" s="216"/>
      <c r="N159" s="217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125</v>
      </c>
      <c r="AU159" s="17" t="s">
        <v>81</v>
      </c>
    </row>
    <row r="160" spans="1:51" s="13" customFormat="1" ht="12">
      <c r="A160" s="13"/>
      <c r="B160" s="218"/>
      <c r="C160" s="219"/>
      <c r="D160" s="220" t="s">
        <v>127</v>
      </c>
      <c r="E160" s="221" t="s">
        <v>19</v>
      </c>
      <c r="F160" s="222" t="s">
        <v>145</v>
      </c>
      <c r="G160" s="219"/>
      <c r="H160" s="223">
        <v>98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29" t="s">
        <v>127</v>
      </c>
      <c r="AU160" s="229" t="s">
        <v>81</v>
      </c>
      <c r="AV160" s="13" t="s">
        <v>81</v>
      </c>
      <c r="AW160" s="13" t="s">
        <v>129</v>
      </c>
      <c r="AX160" s="13" t="s">
        <v>72</v>
      </c>
      <c r="AY160" s="229" t="s">
        <v>117</v>
      </c>
    </row>
    <row r="161" spans="1:51" s="14" customFormat="1" ht="12">
      <c r="A161" s="14"/>
      <c r="B161" s="230"/>
      <c r="C161" s="231"/>
      <c r="D161" s="220" t="s">
        <v>127</v>
      </c>
      <c r="E161" s="232" t="s">
        <v>19</v>
      </c>
      <c r="F161" s="233" t="s">
        <v>130</v>
      </c>
      <c r="G161" s="231"/>
      <c r="H161" s="234">
        <v>98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0" t="s">
        <v>127</v>
      </c>
      <c r="AU161" s="240" t="s">
        <v>81</v>
      </c>
      <c r="AV161" s="14" t="s">
        <v>124</v>
      </c>
      <c r="AW161" s="14" t="s">
        <v>129</v>
      </c>
      <c r="AX161" s="14" t="s">
        <v>79</v>
      </c>
      <c r="AY161" s="240" t="s">
        <v>117</v>
      </c>
    </row>
    <row r="162" spans="1:65" s="2" customFormat="1" ht="40.2" customHeight="1">
      <c r="A162" s="38"/>
      <c r="B162" s="39"/>
      <c r="C162" s="200" t="s">
        <v>206</v>
      </c>
      <c r="D162" s="200" t="s">
        <v>119</v>
      </c>
      <c r="E162" s="201" t="s">
        <v>207</v>
      </c>
      <c r="F162" s="202" t="s">
        <v>208</v>
      </c>
      <c r="G162" s="203" t="s">
        <v>122</v>
      </c>
      <c r="H162" s="204">
        <v>2430</v>
      </c>
      <c r="I162" s="205"/>
      <c r="J162" s="206">
        <f>ROUND(I162*H162,2)</f>
        <v>0</v>
      </c>
      <c r="K162" s="202" t="s">
        <v>123</v>
      </c>
      <c r="L162" s="44"/>
      <c r="M162" s="207" t="s">
        <v>19</v>
      </c>
      <c r="N162" s="208" t="s">
        <v>43</v>
      </c>
      <c r="O162" s="84"/>
      <c r="P162" s="209">
        <f>O162*H162</f>
        <v>0</v>
      </c>
      <c r="Q162" s="209">
        <v>0.10373</v>
      </c>
      <c r="R162" s="209">
        <f>Q162*H162</f>
        <v>252.06390000000002</v>
      </c>
      <c r="S162" s="209">
        <v>0</v>
      </c>
      <c r="T162" s="21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1" t="s">
        <v>124</v>
      </c>
      <c r="AT162" s="211" t="s">
        <v>119</v>
      </c>
      <c r="AU162" s="211" t="s">
        <v>81</v>
      </c>
      <c r="AY162" s="17" t="s">
        <v>117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17" t="s">
        <v>79</v>
      </c>
      <c r="BK162" s="212">
        <f>ROUND(I162*H162,2)</f>
        <v>0</v>
      </c>
      <c r="BL162" s="17" t="s">
        <v>124</v>
      </c>
      <c r="BM162" s="211" t="s">
        <v>209</v>
      </c>
    </row>
    <row r="163" spans="1:47" s="2" customFormat="1" ht="12">
      <c r="A163" s="38"/>
      <c r="B163" s="39"/>
      <c r="C163" s="40"/>
      <c r="D163" s="213" t="s">
        <v>125</v>
      </c>
      <c r="E163" s="40"/>
      <c r="F163" s="214" t="s">
        <v>210</v>
      </c>
      <c r="G163" s="40"/>
      <c r="H163" s="40"/>
      <c r="I163" s="215"/>
      <c r="J163" s="40"/>
      <c r="K163" s="40"/>
      <c r="L163" s="44"/>
      <c r="M163" s="216"/>
      <c r="N163" s="217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125</v>
      </c>
      <c r="AU163" s="17" t="s">
        <v>81</v>
      </c>
    </row>
    <row r="164" spans="1:65" s="2" customFormat="1" ht="40.2" customHeight="1">
      <c r="A164" s="38"/>
      <c r="B164" s="39"/>
      <c r="C164" s="200" t="s">
        <v>169</v>
      </c>
      <c r="D164" s="200" t="s">
        <v>119</v>
      </c>
      <c r="E164" s="201" t="s">
        <v>211</v>
      </c>
      <c r="F164" s="202" t="s">
        <v>212</v>
      </c>
      <c r="G164" s="203" t="s">
        <v>122</v>
      </c>
      <c r="H164" s="204">
        <v>98</v>
      </c>
      <c r="I164" s="205"/>
      <c r="J164" s="206">
        <f>ROUND(I164*H164,2)</f>
        <v>0</v>
      </c>
      <c r="K164" s="202" t="s">
        <v>123</v>
      </c>
      <c r="L164" s="44"/>
      <c r="M164" s="207" t="s">
        <v>19</v>
      </c>
      <c r="N164" s="208" t="s">
        <v>43</v>
      </c>
      <c r="O164" s="84"/>
      <c r="P164" s="209">
        <f>O164*H164</f>
        <v>0</v>
      </c>
      <c r="Q164" s="209">
        <v>0.12966</v>
      </c>
      <c r="R164" s="209">
        <f>Q164*H164</f>
        <v>12.70668</v>
      </c>
      <c r="S164" s="209">
        <v>0</v>
      </c>
      <c r="T164" s="21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11" t="s">
        <v>124</v>
      </c>
      <c r="AT164" s="211" t="s">
        <v>119</v>
      </c>
      <c r="AU164" s="211" t="s">
        <v>81</v>
      </c>
      <c r="AY164" s="17" t="s">
        <v>117</v>
      </c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17" t="s">
        <v>79</v>
      </c>
      <c r="BK164" s="212">
        <f>ROUND(I164*H164,2)</f>
        <v>0</v>
      </c>
      <c r="BL164" s="17" t="s">
        <v>124</v>
      </c>
      <c r="BM164" s="211" t="s">
        <v>213</v>
      </c>
    </row>
    <row r="165" spans="1:47" s="2" customFormat="1" ht="12">
      <c r="A165" s="38"/>
      <c r="B165" s="39"/>
      <c r="C165" s="40"/>
      <c r="D165" s="213" t="s">
        <v>125</v>
      </c>
      <c r="E165" s="40"/>
      <c r="F165" s="214" t="s">
        <v>214</v>
      </c>
      <c r="G165" s="40"/>
      <c r="H165" s="40"/>
      <c r="I165" s="215"/>
      <c r="J165" s="40"/>
      <c r="K165" s="40"/>
      <c r="L165" s="44"/>
      <c r="M165" s="216"/>
      <c r="N165" s="217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125</v>
      </c>
      <c r="AU165" s="17" t="s">
        <v>81</v>
      </c>
    </row>
    <row r="166" spans="1:51" s="13" customFormat="1" ht="12">
      <c r="A166" s="13"/>
      <c r="B166" s="218"/>
      <c r="C166" s="219"/>
      <c r="D166" s="220" t="s">
        <v>127</v>
      </c>
      <c r="E166" s="221" t="s">
        <v>19</v>
      </c>
      <c r="F166" s="222" t="s">
        <v>145</v>
      </c>
      <c r="G166" s="219"/>
      <c r="H166" s="223">
        <v>98</v>
      </c>
      <c r="I166" s="224"/>
      <c r="J166" s="219"/>
      <c r="K166" s="219"/>
      <c r="L166" s="225"/>
      <c r="M166" s="226"/>
      <c r="N166" s="227"/>
      <c r="O166" s="227"/>
      <c r="P166" s="227"/>
      <c r="Q166" s="227"/>
      <c r="R166" s="227"/>
      <c r="S166" s="227"/>
      <c r="T166" s="22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29" t="s">
        <v>127</v>
      </c>
      <c r="AU166" s="229" t="s">
        <v>81</v>
      </c>
      <c r="AV166" s="13" t="s">
        <v>81</v>
      </c>
      <c r="AW166" s="13" t="s">
        <v>129</v>
      </c>
      <c r="AX166" s="13" t="s">
        <v>72</v>
      </c>
      <c r="AY166" s="229" t="s">
        <v>117</v>
      </c>
    </row>
    <row r="167" spans="1:51" s="14" customFormat="1" ht="12">
      <c r="A167" s="14"/>
      <c r="B167" s="230"/>
      <c r="C167" s="231"/>
      <c r="D167" s="220" t="s">
        <v>127</v>
      </c>
      <c r="E167" s="232" t="s">
        <v>19</v>
      </c>
      <c r="F167" s="233" t="s">
        <v>130</v>
      </c>
      <c r="G167" s="231"/>
      <c r="H167" s="234">
        <v>98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0" t="s">
        <v>127</v>
      </c>
      <c r="AU167" s="240" t="s">
        <v>81</v>
      </c>
      <c r="AV167" s="14" t="s">
        <v>124</v>
      </c>
      <c r="AW167" s="14" t="s">
        <v>129</v>
      </c>
      <c r="AX167" s="14" t="s">
        <v>79</v>
      </c>
      <c r="AY167" s="240" t="s">
        <v>117</v>
      </c>
    </row>
    <row r="168" spans="1:65" s="2" customFormat="1" ht="34.8" customHeight="1">
      <c r="A168" s="38"/>
      <c r="B168" s="39"/>
      <c r="C168" s="200" t="s">
        <v>215</v>
      </c>
      <c r="D168" s="200" t="s">
        <v>119</v>
      </c>
      <c r="E168" s="201" t="s">
        <v>216</v>
      </c>
      <c r="F168" s="202" t="s">
        <v>217</v>
      </c>
      <c r="G168" s="203" t="s">
        <v>122</v>
      </c>
      <c r="H168" s="204">
        <v>2430</v>
      </c>
      <c r="I168" s="205"/>
      <c r="J168" s="206">
        <f>ROUND(I168*H168,2)</f>
        <v>0</v>
      </c>
      <c r="K168" s="202" t="s">
        <v>123</v>
      </c>
      <c r="L168" s="44"/>
      <c r="M168" s="207" t="s">
        <v>19</v>
      </c>
      <c r="N168" s="208" t="s">
        <v>43</v>
      </c>
      <c r="O168" s="84"/>
      <c r="P168" s="209">
        <f>O168*H168</f>
        <v>0</v>
      </c>
      <c r="Q168" s="209">
        <v>0.18152</v>
      </c>
      <c r="R168" s="209">
        <f>Q168*H168</f>
        <v>441.0936</v>
      </c>
      <c r="S168" s="209">
        <v>0</v>
      </c>
      <c r="T168" s="21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1" t="s">
        <v>124</v>
      </c>
      <c r="AT168" s="211" t="s">
        <v>119</v>
      </c>
      <c r="AU168" s="211" t="s">
        <v>81</v>
      </c>
      <c r="AY168" s="17" t="s">
        <v>117</v>
      </c>
      <c r="BE168" s="212">
        <f>IF(N168="základní",J168,0)</f>
        <v>0</v>
      </c>
      <c r="BF168" s="212">
        <f>IF(N168="snížená",J168,0)</f>
        <v>0</v>
      </c>
      <c r="BG168" s="212">
        <f>IF(N168="zákl. přenesená",J168,0)</f>
        <v>0</v>
      </c>
      <c r="BH168" s="212">
        <f>IF(N168="sníž. přenesená",J168,0)</f>
        <v>0</v>
      </c>
      <c r="BI168" s="212">
        <f>IF(N168="nulová",J168,0)</f>
        <v>0</v>
      </c>
      <c r="BJ168" s="17" t="s">
        <v>79</v>
      </c>
      <c r="BK168" s="212">
        <f>ROUND(I168*H168,2)</f>
        <v>0</v>
      </c>
      <c r="BL168" s="17" t="s">
        <v>124</v>
      </c>
      <c r="BM168" s="211" t="s">
        <v>218</v>
      </c>
    </row>
    <row r="169" spans="1:47" s="2" customFormat="1" ht="12">
      <c r="A169" s="38"/>
      <c r="B169" s="39"/>
      <c r="C169" s="40"/>
      <c r="D169" s="213" t="s">
        <v>125</v>
      </c>
      <c r="E169" s="40"/>
      <c r="F169" s="214" t="s">
        <v>219</v>
      </c>
      <c r="G169" s="40"/>
      <c r="H169" s="40"/>
      <c r="I169" s="215"/>
      <c r="J169" s="40"/>
      <c r="K169" s="40"/>
      <c r="L169" s="44"/>
      <c r="M169" s="216"/>
      <c r="N169" s="217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125</v>
      </c>
      <c r="AU169" s="17" t="s">
        <v>81</v>
      </c>
    </row>
    <row r="170" spans="1:65" s="2" customFormat="1" ht="70.2" customHeight="1">
      <c r="A170" s="38"/>
      <c r="B170" s="39"/>
      <c r="C170" s="200" t="s">
        <v>178</v>
      </c>
      <c r="D170" s="200" t="s">
        <v>119</v>
      </c>
      <c r="E170" s="201" t="s">
        <v>220</v>
      </c>
      <c r="F170" s="202" t="s">
        <v>221</v>
      </c>
      <c r="G170" s="203" t="s">
        <v>122</v>
      </c>
      <c r="H170" s="204">
        <v>34</v>
      </c>
      <c r="I170" s="205"/>
      <c r="J170" s="206">
        <f>ROUND(I170*H170,2)</f>
        <v>0</v>
      </c>
      <c r="K170" s="202" t="s">
        <v>123</v>
      </c>
      <c r="L170" s="44"/>
      <c r="M170" s="207" t="s">
        <v>19</v>
      </c>
      <c r="N170" s="208" t="s">
        <v>43</v>
      </c>
      <c r="O170" s="84"/>
      <c r="P170" s="209">
        <f>O170*H170</f>
        <v>0</v>
      </c>
      <c r="Q170" s="209">
        <v>0.08922</v>
      </c>
      <c r="R170" s="209">
        <f>Q170*H170</f>
        <v>3.03348</v>
      </c>
      <c r="S170" s="209">
        <v>0</v>
      </c>
      <c r="T170" s="21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1" t="s">
        <v>124</v>
      </c>
      <c r="AT170" s="211" t="s">
        <v>119</v>
      </c>
      <c r="AU170" s="211" t="s">
        <v>81</v>
      </c>
      <c r="AY170" s="17" t="s">
        <v>117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17" t="s">
        <v>79</v>
      </c>
      <c r="BK170" s="212">
        <f>ROUND(I170*H170,2)</f>
        <v>0</v>
      </c>
      <c r="BL170" s="17" t="s">
        <v>124</v>
      </c>
      <c r="BM170" s="211" t="s">
        <v>222</v>
      </c>
    </row>
    <row r="171" spans="1:47" s="2" customFormat="1" ht="12">
      <c r="A171" s="38"/>
      <c r="B171" s="39"/>
      <c r="C171" s="40"/>
      <c r="D171" s="213" t="s">
        <v>125</v>
      </c>
      <c r="E171" s="40"/>
      <c r="F171" s="214" t="s">
        <v>223</v>
      </c>
      <c r="G171" s="40"/>
      <c r="H171" s="40"/>
      <c r="I171" s="215"/>
      <c r="J171" s="40"/>
      <c r="K171" s="40"/>
      <c r="L171" s="44"/>
      <c r="M171" s="216"/>
      <c r="N171" s="217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125</v>
      </c>
      <c r="AU171" s="17" t="s">
        <v>81</v>
      </c>
    </row>
    <row r="172" spans="1:51" s="13" customFormat="1" ht="12">
      <c r="A172" s="13"/>
      <c r="B172" s="218"/>
      <c r="C172" s="219"/>
      <c r="D172" s="220" t="s">
        <v>127</v>
      </c>
      <c r="E172" s="221" t="s">
        <v>19</v>
      </c>
      <c r="F172" s="222" t="s">
        <v>172</v>
      </c>
      <c r="G172" s="219"/>
      <c r="H172" s="223">
        <v>34</v>
      </c>
      <c r="I172" s="224"/>
      <c r="J172" s="219"/>
      <c r="K172" s="219"/>
      <c r="L172" s="225"/>
      <c r="M172" s="226"/>
      <c r="N172" s="227"/>
      <c r="O172" s="227"/>
      <c r="P172" s="227"/>
      <c r="Q172" s="227"/>
      <c r="R172" s="227"/>
      <c r="S172" s="227"/>
      <c r="T172" s="22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29" t="s">
        <v>127</v>
      </c>
      <c r="AU172" s="229" t="s">
        <v>81</v>
      </c>
      <c r="AV172" s="13" t="s">
        <v>81</v>
      </c>
      <c r="AW172" s="13" t="s">
        <v>129</v>
      </c>
      <c r="AX172" s="13" t="s">
        <v>72</v>
      </c>
      <c r="AY172" s="229" t="s">
        <v>117</v>
      </c>
    </row>
    <row r="173" spans="1:51" s="14" customFormat="1" ht="12">
      <c r="A173" s="14"/>
      <c r="B173" s="230"/>
      <c r="C173" s="231"/>
      <c r="D173" s="220" t="s">
        <v>127</v>
      </c>
      <c r="E173" s="232" t="s">
        <v>19</v>
      </c>
      <c r="F173" s="233" t="s">
        <v>130</v>
      </c>
      <c r="G173" s="231"/>
      <c r="H173" s="234">
        <v>34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0" t="s">
        <v>127</v>
      </c>
      <c r="AU173" s="240" t="s">
        <v>81</v>
      </c>
      <c r="AV173" s="14" t="s">
        <v>124</v>
      </c>
      <c r="AW173" s="14" t="s">
        <v>129</v>
      </c>
      <c r="AX173" s="14" t="s">
        <v>79</v>
      </c>
      <c r="AY173" s="240" t="s">
        <v>117</v>
      </c>
    </row>
    <row r="174" spans="1:65" s="2" customFormat="1" ht="19.8" customHeight="1">
      <c r="A174" s="38"/>
      <c r="B174" s="39"/>
      <c r="C174" s="241" t="s">
        <v>7</v>
      </c>
      <c r="D174" s="241" t="s">
        <v>224</v>
      </c>
      <c r="E174" s="242" t="s">
        <v>225</v>
      </c>
      <c r="F174" s="243" t="s">
        <v>226</v>
      </c>
      <c r="G174" s="244" t="s">
        <v>122</v>
      </c>
      <c r="H174" s="245">
        <v>35.02</v>
      </c>
      <c r="I174" s="246"/>
      <c r="J174" s="247">
        <f>ROUND(I174*H174,2)</f>
        <v>0</v>
      </c>
      <c r="K174" s="243" t="s">
        <v>123</v>
      </c>
      <c r="L174" s="248"/>
      <c r="M174" s="249" t="s">
        <v>19</v>
      </c>
      <c r="N174" s="250" t="s">
        <v>43</v>
      </c>
      <c r="O174" s="84"/>
      <c r="P174" s="209">
        <f>O174*H174</f>
        <v>0</v>
      </c>
      <c r="Q174" s="209">
        <v>0.131</v>
      </c>
      <c r="R174" s="209">
        <f>Q174*H174</f>
        <v>4.58762</v>
      </c>
      <c r="S174" s="209">
        <v>0</v>
      </c>
      <c r="T174" s="21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1" t="s">
        <v>143</v>
      </c>
      <c r="AT174" s="211" t="s">
        <v>224</v>
      </c>
      <c r="AU174" s="211" t="s">
        <v>81</v>
      </c>
      <c r="AY174" s="17" t="s">
        <v>117</v>
      </c>
      <c r="BE174" s="212">
        <f>IF(N174="základní",J174,0)</f>
        <v>0</v>
      </c>
      <c r="BF174" s="212">
        <f>IF(N174="snížená",J174,0)</f>
        <v>0</v>
      </c>
      <c r="BG174" s="212">
        <f>IF(N174="zákl. přenesená",J174,0)</f>
        <v>0</v>
      </c>
      <c r="BH174" s="212">
        <f>IF(N174="sníž. přenesená",J174,0)</f>
        <v>0</v>
      </c>
      <c r="BI174" s="212">
        <f>IF(N174="nulová",J174,0)</f>
        <v>0</v>
      </c>
      <c r="BJ174" s="17" t="s">
        <v>79</v>
      </c>
      <c r="BK174" s="212">
        <f>ROUND(I174*H174,2)</f>
        <v>0</v>
      </c>
      <c r="BL174" s="17" t="s">
        <v>124</v>
      </c>
      <c r="BM174" s="211" t="s">
        <v>227</v>
      </c>
    </row>
    <row r="175" spans="1:51" s="13" customFormat="1" ht="12">
      <c r="A175" s="13"/>
      <c r="B175" s="218"/>
      <c r="C175" s="219"/>
      <c r="D175" s="220" t="s">
        <v>127</v>
      </c>
      <c r="E175" s="221" t="s">
        <v>19</v>
      </c>
      <c r="F175" s="222" t="s">
        <v>228</v>
      </c>
      <c r="G175" s="219"/>
      <c r="H175" s="223">
        <v>35.02</v>
      </c>
      <c r="I175" s="224"/>
      <c r="J175" s="219"/>
      <c r="K175" s="219"/>
      <c r="L175" s="225"/>
      <c r="M175" s="226"/>
      <c r="N175" s="227"/>
      <c r="O175" s="227"/>
      <c r="P175" s="227"/>
      <c r="Q175" s="227"/>
      <c r="R175" s="227"/>
      <c r="S175" s="227"/>
      <c r="T175" s="22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29" t="s">
        <v>127</v>
      </c>
      <c r="AU175" s="229" t="s">
        <v>81</v>
      </c>
      <c r="AV175" s="13" t="s">
        <v>81</v>
      </c>
      <c r="AW175" s="13" t="s">
        <v>129</v>
      </c>
      <c r="AX175" s="13" t="s">
        <v>72</v>
      </c>
      <c r="AY175" s="229" t="s">
        <v>117</v>
      </c>
    </row>
    <row r="176" spans="1:51" s="14" customFormat="1" ht="12">
      <c r="A176" s="14"/>
      <c r="B176" s="230"/>
      <c r="C176" s="231"/>
      <c r="D176" s="220" t="s">
        <v>127</v>
      </c>
      <c r="E176" s="232" t="s">
        <v>19</v>
      </c>
      <c r="F176" s="233" t="s">
        <v>130</v>
      </c>
      <c r="G176" s="231"/>
      <c r="H176" s="234">
        <v>35.02</v>
      </c>
      <c r="I176" s="235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0" t="s">
        <v>127</v>
      </c>
      <c r="AU176" s="240" t="s">
        <v>81</v>
      </c>
      <c r="AV176" s="14" t="s">
        <v>124</v>
      </c>
      <c r="AW176" s="14" t="s">
        <v>129</v>
      </c>
      <c r="AX176" s="14" t="s">
        <v>79</v>
      </c>
      <c r="AY176" s="240" t="s">
        <v>117</v>
      </c>
    </row>
    <row r="177" spans="1:65" s="2" customFormat="1" ht="70.2" customHeight="1">
      <c r="A177" s="38"/>
      <c r="B177" s="39"/>
      <c r="C177" s="200" t="s">
        <v>183</v>
      </c>
      <c r="D177" s="200" t="s">
        <v>119</v>
      </c>
      <c r="E177" s="201" t="s">
        <v>229</v>
      </c>
      <c r="F177" s="202" t="s">
        <v>230</v>
      </c>
      <c r="G177" s="203" t="s">
        <v>122</v>
      </c>
      <c r="H177" s="204">
        <v>41.5</v>
      </c>
      <c r="I177" s="205"/>
      <c r="J177" s="206">
        <f>ROUND(I177*H177,2)</f>
        <v>0</v>
      </c>
      <c r="K177" s="202" t="s">
        <v>123</v>
      </c>
      <c r="L177" s="44"/>
      <c r="M177" s="207" t="s">
        <v>19</v>
      </c>
      <c r="N177" s="208" t="s">
        <v>43</v>
      </c>
      <c r="O177" s="84"/>
      <c r="P177" s="209">
        <f>O177*H177</f>
        <v>0</v>
      </c>
      <c r="Q177" s="209">
        <v>0.11162</v>
      </c>
      <c r="R177" s="209">
        <f>Q177*H177</f>
        <v>4.63223</v>
      </c>
      <c r="S177" s="209">
        <v>0</v>
      </c>
      <c r="T177" s="21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1" t="s">
        <v>124</v>
      </c>
      <c r="AT177" s="211" t="s">
        <v>119</v>
      </c>
      <c r="AU177" s="211" t="s">
        <v>81</v>
      </c>
      <c r="AY177" s="17" t="s">
        <v>117</v>
      </c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17" t="s">
        <v>79</v>
      </c>
      <c r="BK177" s="212">
        <f>ROUND(I177*H177,2)</f>
        <v>0</v>
      </c>
      <c r="BL177" s="17" t="s">
        <v>124</v>
      </c>
      <c r="BM177" s="211" t="s">
        <v>231</v>
      </c>
    </row>
    <row r="178" spans="1:47" s="2" customFormat="1" ht="12">
      <c r="A178" s="38"/>
      <c r="B178" s="39"/>
      <c r="C178" s="40"/>
      <c r="D178" s="213" t="s">
        <v>125</v>
      </c>
      <c r="E178" s="40"/>
      <c r="F178" s="214" t="s">
        <v>232</v>
      </c>
      <c r="G178" s="40"/>
      <c r="H178" s="40"/>
      <c r="I178" s="215"/>
      <c r="J178" s="40"/>
      <c r="K178" s="40"/>
      <c r="L178" s="44"/>
      <c r="M178" s="216"/>
      <c r="N178" s="217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125</v>
      </c>
      <c r="AU178" s="17" t="s">
        <v>81</v>
      </c>
    </row>
    <row r="179" spans="1:51" s="13" customFormat="1" ht="12">
      <c r="A179" s="13"/>
      <c r="B179" s="218"/>
      <c r="C179" s="219"/>
      <c r="D179" s="220" t="s">
        <v>127</v>
      </c>
      <c r="E179" s="221" t="s">
        <v>19</v>
      </c>
      <c r="F179" s="222" t="s">
        <v>171</v>
      </c>
      <c r="G179" s="219"/>
      <c r="H179" s="223">
        <v>12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29" t="s">
        <v>127</v>
      </c>
      <c r="AU179" s="229" t="s">
        <v>81</v>
      </c>
      <c r="AV179" s="13" t="s">
        <v>81</v>
      </c>
      <c r="AW179" s="13" t="s">
        <v>129</v>
      </c>
      <c r="AX179" s="13" t="s">
        <v>72</v>
      </c>
      <c r="AY179" s="229" t="s">
        <v>117</v>
      </c>
    </row>
    <row r="180" spans="1:51" s="13" customFormat="1" ht="12">
      <c r="A180" s="13"/>
      <c r="B180" s="218"/>
      <c r="C180" s="219"/>
      <c r="D180" s="220" t="s">
        <v>127</v>
      </c>
      <c r="E180" s="221" t="s">
        <v>19</v>
      </c>
      <c r="F180" s="222" t="s">
        <v>173</v>
      </c>
      <c r="G180" s="219"/>
      <c r="H180" s="223">
        <v>3.5</v>
      </c>
      <c r="I180" s="224"/>
      <c r="J180" s="219"/>
      <c r="K180" s="219"/>
      <c r="L180" s="225"/>
      <c r="M180" s="226"/>
      <c r="N180" s="227"/>
      <c r="O180" s="227"/>
      <c r="P180" s="227"/>
      <c r="Q180" s="227"/>
      <c r="R180" s="227"/>
      <c r="S180" s="227"/>
      <c r="T180" s="22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29" t="s">
        <v>127</v>
      </c>
      <c r="AU180" s="229" t="s">
        <v>81</v>
      </c>
      <c r="AV180" s="13" t="s">
        <v>81</v>
      </c>
      <c r="AW180" s="13" t="s">
        <v>129</v>
      </c>
      <c r="AX180" s="13" t="s">
        <v>72</v>
      </c>
      <c r="AY180" s="229" t="s">
        <v>117</v>
      </c>
    </row>
    <row r="181" spans="1:51" s="13" customFormat="1" ht="12">
      <c r="A181" s="13"/>
      <c r="B181" s="218"/>
      <c r="C181" s="219"/>
      <c r="D181" s="220" t="s">
        <v>127</v>
      </c>
      <c r="E181" s="221" t="s">
        <v>19</v>
      </c>
      <c r="F181" s="222" t="s">
        <v>174</v>
      </c>
      <c r="G181" s="219"/>
      <c r="H181" s="223">
        <v>26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29" t="s">
        <v>127</v>
      </c>
      <c r="AU181" s="229" t="s">
        <v>81</v>
      </c>
      <c r="AV181" s="13" t="s">
        <v>81</v>
      </c>
      <c r="AW181" s="13" t="s">
        <v>129</v>
      </c>
      <c r="AX181" s="13" t="s">
        <v>72</v>
      </c>
      <c r="AY181" s="229" t="s">
        <v>117</v>
      </c>
    </row>
    <row r="182" spans="1:51" s="14" customFormat="1" ht="12">
      <c r="A182" s="14"/>
      <c r="B182" s="230"/>
      <c r="C182" s="231"/>
      <c r="D182" s="220" t="s">
        <v>127</v>
      </c>
      <c r="E182" s="232" t="s">
        <v>19</v>
      </c>
      <c r="F182" s="233" t="s">
        <v>130</v>
      </c>
      <c r="G182" s="231"/>
      <c r="H182" s="234">
        <v>41.5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0" t="s">
        <v>127</v>
      </c>
      <c r="AU182" s="240" t="s">
        <v>81</v>
      </c>
      <c r="AV182" s="14" t="s">
        <v>124</v>
      </c>
      <c r="AW182" s="14" t="s">
        <v>129</v>
      </c>
      <c r="AX182" s="14" t="s">
        <v>79</v>
      </c>
      <c r="AY182" s="240" t="s">
        <v>117</v>
      </c>
    </row>
    <row r="183" spans="1:65" s="2" customFormat="1" ht="19.8" customHeight="1">
      <c r="A183" s="38"/>
      <c r="B183" s="39"/>
      <c r="C183" s="241" t="s">
        <v>233</v>
      </c>
      <c r="D183" s="241" t="s">
        <v>224</v>
      </c>
      <c r="E183" s="242" t="s">
        <v>234</v>
      </c>
      <c r="F183" s="243" t="s">
        <v>235</v>
      </c>
      <c r="G183" s="244" t="s">
        <v>122</v>
      </c>
      <c r="H183" s="245">
        <v>39.14</v>
      </c>
      <c r="I183" s="246"/>
      <c r="J183" s="247">
        <f>ROUND(I183*H183,2)</f>
        <v>0</v>
      </c>
      <c r="K183" s="243" t="s">
        <v>123</v>
      </c>
      <c r="L183" s="248"/>
      <c r="M183" s="249" t="s">
        <v>19</v>
      </c>
      <c r="N183" s="250" t="s">
        <v>43</v>
      </c>
      <c r="O183" s="84"/>
      <c r="P183" s="209">
        <f>O183*H183</f>
        <v>0</v>
      </c>
      <c r="Q183" s="209">
        <v>0.176</v>
      </c>
      <c r="R183" s="209">
        <f>Q183*H183</f>
        <v>6.88864</v>
      </c>
      <c r="S183" s="209">
        <v>0</v>
      </c>
      <c r="T183" s="21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11" t="s">
        <v>143</v>
      </c>
      <c r="AT183" s="211" t="s">
        <v>224</v>
      </c>
      <c r="AU183" s="211" t="s">
        <v>81</v>
      </c>
      <c r="AY183" s="17" t="s">
        <v>117</v>
      </c>
      <c r="BE183" s="212">
        <f>IF(N183="základní",J183,0)</f>
        <v>0</v>
      </c>
      <c r="BF183" s="212">
        <f>IF(N183="snížená",J183,0)</f>
        <v>0</v>
      </c>
      <c r="BG183" s="212">
        <f>IF(N183="zákl. přenesená",J183,0)</f>
        <v>0</v>
      </c>
      <c r="BH183" s="212">
        <f>IF(N183="sníž. přenesená",J183,0)</f>
        <v>0</v>
      </c>
      <c r="BI183" s="212">
        <f>IF(N183="nulová",J183,0)</f>
        <v>0</v>
      </c>
      <c r="BJ183" s="17" t="s">
        <v>79</v>
      </c>
      <c r="BK183" s="212">
        <f>ROUND(I183*H183,2)</f>
        <v>0</v>
      </c>
      <c r="BL183" s="17" t="s">
        <v>124</v>
      </c>
      <c r="BM183" s="211" t="s">
        <v>236</v>
      </c>
    </row>
    <row r="184" spans="1:65" s="2" customFormat="1" ht="22.2" customHeight="1">
      <c r="A184" s="38"/>
      <c r="B184" s="39"/>
      <c r="C184" s="241" t="s">
        <v>187</v>
      </c>
      <c r="D184" s="241" t="s">
        <v>224</v>
      </c>
      <c r="E184" s="242" t="s">
        <v>237</v>
      </c>
      <c r="F184" s="243" t="s">
        <v>238</v>
      </c>
      <c r="G184" s="244" t="s">
        <v>122</v>
      </c>
      <c r="H184" s="245">
        <v>3.605</v>
      </c>
      <c r="I184" s="246"/>
      <c r="J184" s="247">
        <f>ROUND(I184*H184,2)</f>
        <v>0</v>
      </c>
      <c r="K184" s="243" t="s">
        <v>123</v>
      </c>
      <c r="L184" s="248"/>
      <c r="M184" s="249" t="s">
        <v>19</v>
      </c>
      <c r="N184" s="250" t="s">
        <v>43</v>
      </c>
      <c r="O184" s="84"/>
      <c r="P184" s="209">
        <f>O184*H184</f>
        <v>0</v>
      </c>
      <c r="Q184" s="209">
        <v>0.175</v>
      </c>
      <c r="R184" s="209">
        <f>Q184*H184</f>
        <v>0.630875</v>
      </c>
      <c r="S184" s="209">
        <v>0</v>
      </c>
      <c r="T184" s="21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1" t="s">
        <v>143</v>
      </c>
      <c r="AT184" s="211" t="s">
        <v>224</v>
      </c>
      <c r="AU184" s="211" t="s">
        <v>81</v>
      </c>
      <c r="AY184" s="17" t="s">
        <v>117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17" t="s">
        <v>79</v>
      </c>
      <c r="BK184" s="212">
        <f>ROUND(I184*H184,2)</f>
        <v>0</v>
      </c>
      <c r="BL184" s="17" t="s">
        <v>124</v>
      </c>
      <c r="BM184" s="211" t="s">
        <v>239</v>
      </c>
    </row>
    <row r="185" spans="1:51" s="13" customFormat="1" ht="12">
      <c r="A185" s="13"/>
      <c r="B185" s="218"/>
      <c r="C185" s="219"/>
      <c r="D185" s="220" t="s">
        <v>127</v>
      </c>
      <c r="E185" s="221" t="s">
        <v>19</v>
      </c>
      <c r="F185" s="222" t="s">
        <v>240</v>
      </c>
      <c r="G185" s="219"/>
      <c r="H185" s="223">
        <v>3.605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29" t="s">
        <v>127</v>
      </c>
      <c r="AU185" s="229" t="s">
        <v>81</v>
      </c>
      <c r="AV185" s="13" t="s">
        <v>81</v>
      </c>
      <c r="AW185" s="13" t="s">
        <v>129</v>
      </c>
      <c r="AX185" s="13" t="s">
        <v>72</v>
      </c>
      <c r="AY185" s="229" t="s">
        <v>117</v>
      </c>
    </row>
    <row r="186" spans="1:51" s="14" customFormat="1" ht="12">
      <c r="A186" s="14"/>
      <c r="B186" s="230"/>
      <c r="C186" s="231"/>
      <c r="D186" s="220" t="s">
        <v>127</v>
      </c>
      <c r="E186" s="232" t="s">
        <v>19</v>
      </c>
      <c r="F186" s="233" t="s">
        <v>130</v>
      </c>
      <c r="G186" s="231"/>
      <c r="H186" s="234">
        <v>3.605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0" t="s">
        <v>127</v>
      </c>
      <c r="AU186" s="240" t="s">
        <v>81</v>
      </c>
      <c r="AV186" s="14" t="s">
        <v>124</v>
      </c>
      <c r="AW186" s="14" t="s">
        <v>129</v>
      </c>
      <c r="AX186" s="14" t="s">
        <v>79</v>
      </c>
      <c r="AY186" s="240" t="s">
        <v>117</v>
      </c>
    </row>
    <row r="187" spans="1:63" s="12" customFormat="1" ht="22.8" customHeight="1">
      <c r="A187" s="12"/>
      <c r="B187" s="184"/>
      <c r="C187" s="185"/>
      <c r="D187" s="186" t="s">
        <v>71</v>
      </c>
      <c r="E187" s="198" t="s">
        <v>143</v>
      </c>
      <c r="F187" s="198" t="s">
        <v>241</v>
      </c>
      <c r="G187" s="185"/>
      <c r="H187" s="185"/>
      <c r="I187" s="188"/>
      <c r="J187" s="199">
        <f>BK187</f>
        <v>0</v>
      </c>
      <c r="K187" s="185"/>
      <c r="L187" s="190"/>
      <c r="M187" s="191"/>
      <c r="N187" s="192"/>
      <c r="O187" s="192"/>
      <c r="P187" s="193">
        <f>SUM(P188:P210)</f>
        <v>0</v>
      </c>
      <c r="Q187" s="192"/>
      <c r="R187" s="193">
        <f>SUM(R188:R210)</f>
        <v>10.120292000000001</v>
      </c>
      <c r="S187" s="192"/>
      <c r="T187" s="194">
        <f>SUM(T188:T210)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95" t="s">
        <v>79</v>
      </c>
      <c r="AT187" s="196" t="s">
        <v>71</v>
      </c>
      <c r="AU187" s="196" t="s">
        <v>79</v>
      </c>
      <c r="AY187" s="195" t="s">
        <v>117</v>
      </c>
      <c r="BK187" s="197">
        <f>SUM(BK188:BK210)</f>
        <v>0</v>
      </c>
    </row>
    <row r="188" spans="1:65" s="2" customFormat="1" ht="40.2" customHeight="1">
      <c r="A188" s="38"/>
      <c r="B188" s="39"/>
      <c r="C188" s="200" t="s">
        <v>242</v>
      </c>
      <c r="D188" s="200" t="s">
        <v>119</v>
      </c>
      <c r="E188" s="201" t="s">
        <v>243</v>
      </c>
      <c r="F188" s="202" t="s">
        <v>244</v>
      </c>
      <c r="G188" s="203" t="s">
        <v>245</v>
      </c>
      <c r="H188" s="204">
        <v>4</v>
      </c>
      <c r="I188" s="205"/>
      <c r="J188" s="206">
        <f>ROUND(I188*H188,2)</f>
        <v>0</v>
      </c>
      <c r="K188" s="202" t="s">
        <v>246</v>
      </c>
      <c r="L188" s="44"/>
      <c r="M188" s="207" t="s">
        <v>19</v>
      </c>
      <c r="N188" s="208" t="s">
        <v>43</v>
      </c>
      <c r="O188" s="84"/>
      <c r="P188" s="209">
        <f>O188*H188</f>
        <v>0</v>
      </c>
      <c r="Q188" s="209">
        <v>0</v>
      </c>
      <c r="R188" s="209">
        <f>Q188*H188</f>
        <v>0</v>
      </c>
      <c r="S188" s="209">
        <v>0</v>
      </c>
      <c r="T188" s="21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11" t="s">
        <v>124</v>
      </c>
      <c r="AT188" s="211" t="s">
        <v>119</v>
      </c>
      <c r="AU188" s="211" t="s">
        <v>81</v>
      </c>
      <c r="AY188" s="17" t="s">
        <v>117</v>
      </c>
      <c r="BE188" s="212">
        <f>IF(N188="základní",J188,0)</f>
        <v>0</v>
      </c>
      <c r="BF188" s="212">
        <f>IF(N188="snížená",J188,0)</f>
        <v>0</v>
      </c>
      <c r="BG188" s="212">
        <f>IF(N188="zákl. přenesená",J188,0)</f>
        <v>0</v>
      </c>
      <c r="BH188" s="212">
        <f>IF(N188="sníž. přenesená",J188,0)</f>
        <v>0</v>
      </c>
      <c r="BI188" s="212">
        <f>IF(N188="nulová",J188,0)</f>
        <v>0</v>
      </c>
      <c r="BJ188" s="17" t="s">
        <v>79</v>
      </c>
      <c r="BK188" s="212">
        <f>ROUND(I188*H188,2)</f>
        <v>0</v>
      </c>
      <c r="BL188" s="17" t="s">
        <v>124</v>
      </c>
      <c r="BM188" s="211" t="s">
        <v>247</v>
      </c>
    </row>
    <row r="189" spans="1:47" s="2" customFormat="1" ht="12">
      <c r="A189" s="38"/>
      <c r="B189" s="39"/>
      <c r="C189" s="40"/>
      <c r="D189" s="213" t="s">
        <v>125</v>
      </c>
      <c r="E189" s="40"/>
      <c r="F189" s="214" t="s">
        <v>248</v>
      </c>
      <c r="G189" s="40"/>
      <c r="H189" s="40"/>
      <c r="I189" s="215"/>
      <c r="J189" s="40"/>
      <c r="K189" s="40"/>
      <c r="L189" s="44"/>
      <c r="M189" s="216"/>
      <c r="N189" s="217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125</v>
      </c>
      <c r="AU189" s="17" t="s">
        <v>81</v>
      </c>
    </row>
    <row r="190" spans="1:47" s="2" customFormat="1" ht="12">
      <c r="A190" s="38"/>
      <c r="B190" s="39"/>
      <c r="C190" s="40"/>
      <c r="D190" s="220" t="s">
        <v>249</v>
      </c>
      <c r="E190" s="40"/>
      <c r="F190" s="251" t="s">
        <v>250</v>
      </c>
      <c r="G190" s="40"/>
      <c r="H190" s="40"/>
      <c r="I190" s="215"/>
      <c r="J190" s="40"/>
      <c r="K190" s="40"/>
      <c r="L190" s="44"/>
      <c r="M190" s="216"/>
      <c r="N190" s="217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249</v>
      </c>
      <c r="AU190" s="17" t="s">
        <v>81</v>
      </c>
    </row>
    <row r="191" spans="1:65" s="2" customFormat="1" ht="22.2" customHeight="1">
      <c r="A191" s="38"/>
      <c r="B191" s="39"/>
      <c r="C191" s="241" t="s">
        <v>192</v>
      </c>
      <c r="D191" s="241" t="s">
        <v>224</v>
      </c>
      <c r="E191" s="242" t="s">
        <v>251</v>
      </c>
      <c r="F191" s="243" t="s">
        <v>252</v>
      </c>
      <c r="G191" s="244" t="s">
        <v>245</v>
      </c>
      <c r="H191" s="245">
        <v>4</v>
      </c>
      <c r="I191" s="246"/>
      <c r="J191" s="247">
        <f>ROUND(I191*H191,2)</f>
        <v>0</v>
      </c>
      <c r="K191" s="243" t="s">
        <v>123</v>
      </c>
      <c r="L191" s="248"/>
      <c r="M191" s="249" t="s">
        <v>19</v>
      </c>
      <c r="N191" s="250" t="s">
        <v>43</v>
      </c>
      <c r="O191" s="84"/>
      <c r="P191" s="209">
        <f>O191*H191</f>
        <v>0</v>
      </c>
      <c r="Q191" s="209">
        <v>0.072</v>
      </c>
      <c r="R191" s="209">
        <f>Q191*H191</f>
        <v>0.288</v>
      </c>
      <c r="S191" s="209">
        <v>0</v>
      </c>
      <c r="T191" s="21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11" t="s">
        <v>143</v>
      </c>
      <c r="AT191" s="211" t="s">
        <v>224</v>
      </c>
      <c r="AU191" s="211" t="s">
        <v>81</v>
      </c>
      <c r="AY191" s="17" t="s">
        <v>117</v>
      </c>
      <c r="BE191" s="212">
        <f>IF(N191="základní",J191,0)</f>
        <v>0</v>
      </c>
      <c r="BF191" s="212">
        <f>IF(N191="snížená",J191,0)</f>
        <v>0</v>
      </c>
      <c r="BG191" s="212">
        <f>IF(N191="zákl. přenesená",J191,0)</f>
        <v>0</v>
      </c>
      <c r="BH191" s="212">
        <f>IF(N191="sníž. přenesená",J191,0)</f>
        <v>0</v>
      </c>
      <c r="BI191" s="212">
        <f>IF(N191="nulová",J191,0)</f>
        <v>0</v>
      </c>
      <c r="BJ191" s="17" t="s">
        <v>79</v>
      </c>
      <c r="BK191" s="212">
        <f>ROUND(I191*H191,2)</f>
        <v>0</v>
      </c>
      <c r="BL191" s="17" t="s">
        <v>124</v>
      </c>
      <c r="BM191" s="211" t="s">
        <v>253</v>
      </c>
    </row>
    <row r="192" spans="1:65" s="2" customFormat="1" ht="19.8" customHeight="1">
      <c r="A192" s="38"/>
      <c r="B192" s="39"/>
      <c r="C192" s="241" t="s">
        <v>254</v>
      </c>
      <c r="D192" s="241" t="s">
        <v>224</v>
      </c>
      <c r="E192" s="242" t="s">
        <v>255</v>
      </c>
      <c r="F192" s="243" t="s">
        <v>256</v>
      </c>
      <c r="G192" s="244" t="s">
        <v>245</v>
      </c>
      <c r="H192" s="245">
        <v>4</v>
      </c>
      <c r="I192" s="246"/>
      <c r="J192" s="247">
        <f>ROUND(I192*H192,2)</f>
        <v>0</v>
      </c>
      <c r="K192" s="243" t="s">
        <v>123</v>
      </c>
      <c r="L192" s="248"/>
      <c r="M192" s="249" t="s">
        <v>19</v>
      </c>
      <c r="N192" s="250" t="s">
        <v>43</v>
      </c>
      <c r="O192" s="84"/>
      <c r="P192" s="209">
        <f>O192*H192</f>
        <v>0</v>
      </c>
      <c r="Q192" s="209">
        <v>0.111</v>
      </c>
      <c r="R192" s="209">
        <f>Q192*H192</f>
        <v>0.444</v>
      </c>
      <c r="S192" s="209">
        <v>0</v>
      </c>
      <c r="T192" s="21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1" t="s">
        <v>143</v>
      </c>
      <c r="AT192" s="211" t="s">
        <v>224</v>
      </c>
      <c r="AU192" s="211" t="s">
        <v>81</v>
      </c>
      <c r="AY192" s="17" t="s">
        <v>117</v>
      </c>
      <c r="BE192" s="212">
        <f>IF(N192="základní",J192,0)</f>
        <v>0</v>
      </c>
      <c r="BF192" s="212">
        <f>IF(N192="snížená",J192,0)</f>
        <v>0</v>
      </c>
      <c r="BG192" s="212">
        <f>IF(N192="zákl. přenesená",J192,0)</f>
        <v>0</v>
      </c>
      <c r="BH192" s="212">
        <f>IF(N192="sníž. přenesená",J192,0)</f>
        <v>0</v>
      </c>
      <c r="BI192" s="212">
        <f>IF(N192="nulová",J192,0)</f>
        <v>0</v>
      </c>
      <c r="BJ192" s="17" t="s">
        <v>79</v>
      </c>
      <c r="BK192" s="212">
        <f>ROUND(I192*H192,2)</f>
        <v>0</v>
      </c>
      <c r="BL192" s="17" t="s">
        <v>124</v>
      </c>
      <c r="BM192" s="211" t="s">
        <v>257</v>
      </c>
    </row>
    <row r="193" spans="1:65" s="2" customFormat="1" ht="22.2" customHeight="1">
      <c r="A193" s="38"/>
      <c r="B193" s="39"/>
      <c r="C193" s="241" t="s">
        <v>196</v>
      </c>
      <c r="D193" s="241" t="s">
        <v>224</v>
      </c>
      <c r="E193" s="242" t="s">
        <v>258</v>
      </c>
      <c r="F193" s="243" t="s">
        <v>259</v>
      </c>
      <c r="G193" s="244" t="s">
        <v>245</v>
      </c>
      <c r="H193" s="245">
        <v>4</v>
      </c>
      <c r="I193" s="246"/>
      <c r="J193" s="247">
        <f>ROUND(I193*H193,2)</f>
        <v>0</v>
      </c>
      <c r="K193" s="243" t="s">
        <v>123</v>
      </c>
      <c r="L193" s="248"/>
      <c r="M193" s="249" t="s">
        <v>19</v>
      </c>
      <c r="N193" s="250" t="s">
        <v>43</v>
      </c>
      <c r="O193" s="84"/>
      <c r="P193" s="209">
        <f>O193*H193</f>
        <v>0</v>
      </c>
      <c r="Q193" s="209">
        <v>0.061</v>
      </c>
      <c r="R193" s="209">
        <f>Q193*H193</f>
        <v>0.244</v>
      </c>
      <c r="S193" s="209">
        <v>0</v>
      </c>
      <c r="T193" s="21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11" t="s">
        <v>143</v>
      </c>
      <c r="AT193" s="211" t="s">
        <v>224</v>
      </c>
      <c r="AU193" s="211" t="s">
        <v>81</v>
      </c>
      <c r="AY193" s="17" t="s">
        <v>117</v>
      </c>
      <c r="BE193" s="212">
        <f>IF(N193="základní",J193,0)</f>
        <v>0</v>
      </c>
      <c r="BF193" s="212">
        <f>IF(N193="snížená",J193,0)</f>
        <v>0</v>
      </c>
      <c r="BG193" s="212">
        <f>IF(N193="zákl. přenesená",J193,0)</f>
        <v>0</v>
      </c>
      <c r="BH193" s="212">
        <f>IF(N193="sníž. přenesená",J193,0)</f>
        <v>0</v>
      </c>
      <c r="BI193" s="212">
        <f>IF(N193="nulová",J193,0)</f>
        <v>0</v>
      </c>
      <c r="BJ193" s="17" t="s">
        <v>79</v>
      </c>
      <c r="BK193" s="212">
        <f>ROUND(I193*H193,2)</f>
        <v>0</v>
      </c>
      <c r="BL193" s="17" t="s">
        <v>124</v>
      </c>
      <c r="BM193" s="211" t="s">
        <v>260</v>
      </c>
    </row>
    <row r="194" spans="1:65" s="2" customFormat="1" ht="22.2" customHeight="1">
      <c r="A194" s="38"/>
      <c r="B194" s="39"/>
      <c r="C194" s="241" t="s">
        <v>261</v>
      </c>
      <c r="D194" s="241" t="s">
        <v>224</v>
      </c>
      <c r="E194" s="242" t="s">
        <v>262</v>
      </c>
      <c r="F194" s="243" t="s">
        <v>263</v>
      </c>
      <c r="G194" s="244" t="s">
        <v>245</v>
      </c>
      <c r="H194" s="245">
        <v>4</v>
      </c>
      <c r="I194" s="246"/>
      <c r="J194" s="247">
        <f>ROUND(I194*H194,2)</f>
        <v>0</v>
      </c>
      <c r="K194" s="243" t="s">
        <v>123</v>
      </c>
      <c r="L194" s="248"/>
      <c r="M194" s="249" t="s">
        <v>19</v>
      </c>
      <c r="N194" s="250" t="s">
        <v>43</v>
      </c>
      <c r="O194" s="84"/>
      <c r="P194" s="209">
        <f>O194*H194</f>
        <v>0</v>
      </c>
      <c r="Q194" s="209">
        <v>0.027</v>
      </c>
      <c r="R194" s="209">
        <f>Q194*H194</f>
        <v>0.108</v>
      </c>
      <c r="S194" s="209">
        <v>0</v>
      </c>
      <c r="T194" s="21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11" t="s">
        <v>143</v>
      </c>
      <c r="AT194" s="211" t="s">
        <v>224</v>
      </c>
      <c r="AU194" s="211" t="s">
        <v>81</v>
      </c>
      <c r="AY194" s="17" t="s">
        <v>117</v>
      </c>
      <c r="BE194" s="212">
        <f>IF(N194="základní",J194,0)</f>
        <v>0</v>
      </c>
      <c r="BF194" s="212">
        <f>IF(N194="snížená",J194,0)</f>
        <v>0</v>
      </c>
      <c r="BG194" s="212">
        <f>IF(N194="zákl. přenesená",J194,0)</f>
        <v>0</v>
      </c>
      <c r="BH194" s="212">
        <f>IF(N194="sníž. přenesená",J194,0)</f>
        <v>0</v>
      </c>
      <c r="BI194" s="212">
        <f>IF(N194="nulová",J194,0)</f>
        <v>0</v>
      </c>
      <c r="BJ194" s="17" t="s">
        <v>79</v>
      </c>
      <c r="BK194" s="212">
        <f>ROUND(I194*H194,2)</f>
        <v>0</v>
      </c>
      <c r="BL194" s="17" t="s">
        <v>124</v>
      </c>
      <c r="BM194" s="211" t="s">
        <v>264</v>
      </c>
    </row>
    <row r="195" spans="1:65" s="2" customFormat="1" ht="22.2" customHeight="1">
      <c r="A195" s="38"/>
      <c r="B195" s="39"/>
      <c r="C195" s="241" t="s">
        <v>200</v>
      </c>
      <c r="D195" s="241" t="s">
        <v>224</v>
      </c>
      <c r="E195" s="242" t="s">
        <v>265</v>
      </c>
      <c r="F195" s="243" t="s">
        <v>266</v>
      </c>
      <c r="G195" s="244" t="s">
        <v>245</v>
      </c>
      <c r="H195" s="245">
        <v>4</v>
      </c>
      <c r="I195" s="246"/>
      <c r="J195" s="247">
        <f>ROUND(I195*H195,2)</f>
        <v>0</v>
      </c>
      <c r="K195" s="243" t="s">
        <v>123</v>
      </c>
      <c r="L195" s="248"/>
      <c r="M195" s="249" t="s">
        <v>19</v>
      </c>
      <c r="N195" s="250" t="s">
        <v>43</v>
      </c>
      <c r="O195" s="84"/>
      <c r="P195" s="209">
        <f>O195*H195</f>
        <v>0</v>
      </c>
      <c r="Q195" s="209">
        <v>0.08</v>
      </c>
      <c r="R195" s="209">
        <f>Q195*H195</f>
        <v>0.32</v>
      </c>
      <c r="S195" s="209">
        <v>0</v>
      </c>
      <c r="T195" s="21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11" t="s">
        <v>143</v>
      </c>
      <c r="AT195" s="211" t="s">
        <v>224</v>
      </c>
      <c r="AU195" s="211" t="s">
        <v>81</v>
      </c>
      <c r="AY195" s="17" t="s">
        <v>117</v>
      </c>
      <c r="BE195" s="212">
        <f>IF(N195="základní",J195,0)</f>
        <v>0</v>
      </c>
      <c r="BF195" s="212">
        <f>IF(N195="snížená",J195,0)</f>
        <v>0</v>
      </c>
      <c r="BG195" s="212">
        <f>IF(N195="zákl. přenesená",J195,0)</f>
        <v>0</v>
      </c>
      <c r="BH195" s="212">
        <f>IF(N195="sníž. přenesená",J195,0)</f>
        <v>0</v>
      </c>
      <c r="BI195" s="212">
        <f>IF(N195="nulová",J195,0)</f>
        <v>0</v>
      </c>
      <c r="BJ195" s="17" t="s">
        <v>79</v>
      </c>
      <c r="BK195" s="212">
        <f>ROUND(I195*H195,2)</f>
        <v>0</v>
      </c>
      <c r="BL195" s="17" t="s">
        <v>124</v>
      </c>
      <c r="BM195" s="211" t="s">
        <v>267</v>
      </c>
    </row>
    <row r="196" spans="1:65" s="2" customFormat="1" ht="14.4" customHeight="1">
      <c r="A196" s="38"/>
      <c r="B196" s="39"/>
      <c r="C196" s="200" t="s">
        <v>268</v>
      </c>
      <c r="D196" s="200" t="s">
        <v>119</v>
      </c>
      <c r="E196" s="201" t="s">
        <v>269</v>
      </c>
      <c r="F196" s="202" t="s">
        <v>270</v>
      </c>
      <c r="G196" s="203" t="s">
        <v>245</v>
      </c>
      <c r="H196" s="204">
        <v>4</v>
      </c>
      <c r="I196" s="205"/>
      <c r="J196" s="206">
        <f>ROUND(I196*H196,2)</f>
        <v>0</v>
      </c>
      <c r="K196" s="202" t="s">
        <v>19</v>
      </c>
      <c r="L196" s="44"/>
      <c r="M196" s="207" t="s">
        <v>19</v>
      </c>
      <c r="N196" s="208" t="s">
        <v>43</v>
      </c>
      <c r="O196" s="84"/>
      <c r="P196" s="209">
        <f>O196*H196</f>
        <v>0</v>
      </c>
      <c r="Q196" s="209">
        <v>0</v>
      </c>
      <c r="R196" s="209">
        <f>Q196*H196</f>
        <v>0</v>
      </c>
      <c r="S196" s="209">
        <v>0</v>
      </c>
      <c r="T196" s="21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11" t="s">
        <v>124</v>
      </c>
      <c r="AT196" s="211" t="s">
        <v>119</v>
      </c>
      <c r="AU196" s="211" t="s">
        <v>81</v>
      </c>
      <c r="AY196" s="17" t="s">
        <v>117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17" t="s">
        <v>79</v>
      </c>
      <c r="BK196" s="212">
        <f>ROUND(I196*H196,2)</f>
        <v>0</v>
      </c>
      <c r="BL196" s="17" t="s">
        <v>124</v>
      </c>
      <c r="BM196" s="211" t="s">
        <v>271</v>
      </c>
    </row>
    <row r="197" spans="1:65" s="2" customFormat="1" ht="14.4" customHeight="1">
      <c r="A197" s="38"/>
      <c r="B197" s="39"/>
      <c r="C197" s="200" t="s">
        <v>204</v>
      </c>
      <c r="D197" s="200" t="s">
        <v>119</v>
      </c>
      <c r="E197" s="201" t="s">
        <v>272</v>
      </c>
      <c r="F197" s="202" t="s">
        <v>273</v>
      </c>
      <c r="G197" s="203" t="s">
        <v>245</v>
      </c>
      <c r="H197" s="204">
        <v>3</v>
      </c>
      <c r="I197" s="205"/>
      <c r="J197" s="206">
        <f>ROUND(I197*H197,2)</f>
        <v>0</v>
      </c>
      <c r="K197" s="202" t="s">
        <v>19</v>
      </c>
      <c r="L197" s="44"/>
      <c r="M197" s="207" t="s">
        <v>19</v>
      </c>
      <c r="N197" s="208" t="s">
        <v>43</v>
      </c>
      <c r="O197" s="84"/>
      <c r="P197" s="209">
        <f>O197*H197</f>
        <v>0</v>
      </c>
      <c r="Q197" s="209">
        <v>0</v>
      </c>
      <c r="R197" s="209">
        <f>Q197*H197</f>
        <v>0</v>
      </c>
      <c r="S197" s="209">
        <v>0</v>
      </c>
      <c r="T197" s="21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1" t="s">
        <v>124</v>
      </c>
      <c r="AT197" s="211" t="s">
        <v>119</v>
      </c>
      <c r="AU197" s="211" t="s">
        <v>81</v>
      </c>
      <c r="AY197" s="17" t="s">
        <v>117</v>
      </c>
      <c r="BE197" s="212">
        <f>IF(N197="základní",J197,0)</f>
        <v>0</v>
      </c>
      <c r="BF197" s="212">
        <f>IF(N197="snížená",J197,0)</f>
        <v>0</v>
      </c>
      <c r="BG197" s="212">
        <f>IF(N197="zákl. přenesená",J197,0)</f>
        <v>0</v>
      </c>
      <c r="BH197" s="212">
        <f>IF(N197="sníž. přenesená",J197,0)</f>
        <v>0</v>
      </c>
      <c r="BI197" s="212">
        <f>IF(N197="nulová",J197,0)</f>
        <v>0</v>
      </c>
      <c r="BJ197" s="17" t="s">
        <v>79</v>
      </c>
      <c r="BK197" s="212">
        <f>ROUND(I197*H197,2)</f>
        <v>0</v>
      </c>
      <c r="BL197" s="17" t="s">
        <v>124</v>
      </c>
      <c r="BM197" s="211" t="s">
        <v>274</v>
      </c>
    </row>
    <row r="198" spans="1:65" s="2" customFormat="1" ht="22.2" customHeight="1">
      <c r="A198" s="38"/>
      <c r="B198" s="39"/>
      <c r="C198" s="200" t="s">
        <v>275</v>
      </c>
      <c r="D198" s="200" t="s">
        <v>119</v>
      </c>
      <c r="E198" s="201" t="s">
        <v>276</v>
      </c>
      <c r="F198" s="202" t="s">
        <v>277</v>
      </c>
      <c r="G198" s="203" t="s">
        <v>245</v>
      </c>
      <c r="H198" s="204">
        <v>4</v>
      </c>
      <c r="I198" s="205"/>
      <c r="J198" s="206">
        <f>ROUND(I198*H198,2)</f>
        <v>0</v>
      </c>
      <c r="K198" s="202" t="s">
        <v>123</v>
      </c>
      <c r="L198" s="44"/>
      <c r="M198" s="207" t="s">
        <v>19</v>
      </c>
      <c r="N198" s="208" t="s">
        <v>43</v>
      </c>
      <c r="O198" s="84"/>
      <c r="P198" s="209">
        <f>O198*H198</f>
        <v>0</v>
      </c>
      <c r="Q198" s="209">
        <v>0.217338</v>
      </c>
      <c r="R198" s="209">
        <f>Q198*H198</f>
        <v>0.869352</v>
      </c>
      <c r="S198" s="209">
        <v>0</v>
      </c>
      <c r="T198" s="21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11" t="s">
        <v>124</v>
      </c>
      <c r="AT198" s="211" t="s">
        <v>119</v>
      </c>
      <c r="AU198" s="211" t="s">
        <v>81</v>
      </c>
      <c r="AY198" s="17" t="s">
        <v>117</v>
      </c>
      <c r="BE198" s="212">
        <f>IF(N198="základní",J198,0)</f>
        <v>0</v>
      </c>
      <c r="BF198" s="212">
        <f>IF(N198="snížená",J198,0)</f>
        <v>0</v>
      </c>
      <c r="BG198" s="212">
        <f>IF(N198="zákl. přenesená",J198,0)</f>
        <v>0</v>
      </c>
      <c r="BH198" s="212">
        <f>IF(N198="sníž. přenesená",J198,0)</f>
        <v>0</v>
      </c>
      <c r="BI198" s="212">
        <f>IF(N198="nulová",J198,0)</f>
        <v>0</v>
      </c>
      <c r="BJ198" s="17" t="s">
        <v>79</v>
      </c>
      <c r="BK198" s="212">
        <f>ROUND(I198*H198,2)</f>
        <v>0</v>
      </c>
      <c r="BL198" s="17" t="s">
        <v>124</v>
      </c>
      <c r="BM198" s="211" t="s">
        <v>278</v>
      </c>
    </row>
    <row r="199" spans="1:47" s="2" customFormat="1" ht="12">
      <c r="A199" s="38"/>
      <c r="B199" s="39"/>
      <c r="C199" s="40"/>
      <c r="D199" s="213" t="s">
        <v>125</v>
      </c>
      <c r="E199" s="40"/>
      <c r="F199" s="214" t="s">
        <v>279</v>
      </c>
      <c r="G199" s="40"/>
      <c r="H199" s="40"/>
      <c r="I199" s="215"/>
      <c r="J199" s="40"/>
      <c r="K199" s="40"/>
      <c r="L199" s="44"/>
      <c r="M199" s="216"/>
      <c r="N199" s="217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125</v>
      </c>
      <c r="AU199" s="17" t="s">
        <v>81</v>
      </c>
    </row>
    <row r="200" spans="1:65" s="2" customFormat="1" ht="14.4" customHeight="1">
      <c r="A200" s="38"/>
      <c r="B200" s="39"/>
      <c r="C200" s="241" t="s">
        <v>209</v>
      </c>
      <c r="D200" s="241" t="s">
        <v>224</v>
      </c>
      <c r="E200" s="242" t="s">
        <v>280</v>
      </c>
      <c r="F200" s="243" t="s">
        <v>281</v>
      </c>
      <c r="G200" s="244" t="s">
        <v>245</v>
      </c>
      <c r="H200" s="245">
        <v>4</v>
      </c>
      <c r="I200" s="246"/>
      <c r="J200" s="247">
        <f>ROUND(I200*H200,2)</f>
        <v>0</v>
      </c>
      <c r="K200" s="243" t="s">
        <v>123</v>
      </c>
      <c r="L200" s="248"/>
      <c r="M200" s="249" t="s">
        <v>19</v>
      </c>
      <c r="N200" s="250" t="s">
        <v>43</v>
      </c>
      <c r="O200" s="84"/>
      <c r="P200" s="209">
        <f>O200*H200</f>
        <v>0</v>
      </c>
      <c r="Q200" s="209">
        <v>0.0435</v>
      </c>
      <c r="R200" s="209">
        <f>Q200*H200</f>
        <v>0.174</v>
      </c>
      <c r="S200" s="209">
        <v>0</v>
      </c>
      <c r="T200" s="21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11" t="s">
        <v>143</v>
      </c>
      <c r="AT200" s="211" t="s">
        <v>224</v>
      </c>
      <c r="AU200" s="211" t="s">
        <v>81</v>
      </c>
      <c r="AY200" s="17" t="s">
        <v>117</v>
      </c>
      <c r="BE200" s="212">
        <f>IF(N200="základní",J200,0)</f>
        <v>0</v>
      </c>
      <c r="BF200" s="212">
        <f>IF(N200="snížená",J200,0)</f>
        <v>0</v>
      </c>
      <c r="BG200" s="212">
        <f>IF(N200="zákl. přenesená",J200,0)</f>
        <v>0</v>
      </c>
      <c r="BH200" s="212">
        <f>IF(N200="sníž. přenesená",J200,0)</f>
        <v>0</v>
      </c>
      <c r="BI200" s="212">
        <f>IF(N200="nulová",J200,0)</f>
        <v>0</v>
      </c>
      <c r="BJ200" s="17" t="s">
        <v>79</v>
      </c>
      <c r="BK200" s="212">
        <f>ROUND(I200*H200,2)</f>
        <v>0</v>
      </c>
      <c r="BL200" s="17" t="s">
        <v>124</v>
      </c>
      <c r="BM200" s="211" t="s">
        <v>282</v>
      </c>
    </row>
    <row r="201" spans="1:65" s="2" customFormat="1" ht="14.4" customHeight="1">
      <c r="A201" s="38"/>
      <c r="B201" s="39"/>
      <c r="C201" s="241" t="s">
        <v>283</v>
      </c>
      <c r="D201" s="241" t="s">
        <v>224</v>
      </c>
      <c r="E201" s="242" t="s">
        <v>284</v>
      </c>
      <c r="F201" s="243" t="s">
        <v>285</v>
      </c>
      <c r="G201" s="244" t="s">
        <v>245</v>
      </c>
      <c r="H201" s="245">
        <v>4</v>
      </c>
      <c r="I201" s="246"/>
      <c r="J201" s="247">
        <f>ROUND(I201*H201,2)</f>
        <v>0</v>
      </c>
      <c r="K201" s="243" t="s">
        <v>123</v>
      </c>
      <c r="L201" s="248"/>
      <c r="M201" s="249" t="s">
        <v>19</v>
      </c>
      <c r="N201" s="250" t="s">
        <v>43</v>
      </c>
      <c r="O201" s="84"/>
      <c r="P201" s="209">
        <f>O201*H201</f>
        <v>0</v>
      </c>
      <c r="Q201" s="209">
        <v>0.00044</v>
      </c>
      <c r="R201" s="209">
        <f>Q201*H201</f>
        <v>0.00176</v>
      </c>
      <c r="S201" s="209">
        <v>0</v>
      </c>
      <c r="T201" s="21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1" t="s">
        <v>143</v>
      </c>
      <c r="AT201" s="211" t="s">
        <v>224</v>
      </c>
      <c r="AU201" s="211" t="s">
        <v>81</v>
      </c>
      <c r="AY201" s="17" t="s">
        <v>117</v>
      </c>
      <c r="BE201" s="212">
        <f>IF(N201="základní",J201,0)</f>
        <v>0</v>
      </c>
      <c r="BF201" s="212">
        <f>IF(N201="snížená",J201,0)</f>
        <v>0</v>
      </c>
      <c r="BG201" s="212">
        <f>IF(N201="zákl. přenesená",J201,0)</f>
        <v>0</v>
      </c>
      <c r="BH201" s="212">
        <f>IF(N201="sníž. přenesená",J201,0)</f>
        <v>0</v>
      </c>
      <c r="BI201" s="212">
        <f>IF(N201="nulová",J201,0)</f>
        <v>0</v>
      </c>
      <c r="BJ201" s="17" t="s">
        <v>79</v>
      </c>
      <c r="BK201" s="212">
        <f>ROUND(I201*H201,2)</f>
        <v>0</v>
      </c>
      <c r="BL201" s="17" t="s">
        <v>124</v>
      </c>
      <c r="BM201" s="211" t="s">
        <v>286</v>
      </c>
    </row>
    <row r="202" spans="1:65" s="2" customFormat="1" ht="14.4" customHeight="1">
      <c r="A202" s="38"/>
      <c r="B202" s="39"/>
      <c r="C202" s="200" t="s">
        <v>213</v>
      </c>
      <c r="D202" s="200" t="s">
        <v>119</v>
      </c>
      <c r="E202" s="201" t="s">
        <v>287</v>
      </c>
      <c r="F202" s="202" t="s">
        <v>288</v>
      </c>
      <c r="G202" s="203" t="s">
        <v>245</v>
      </c>
      <c r="H202" s="204">
        <v>7</v>
      </c>
      <c r="I202" s="205"/>
      <c r="J202" s="206">
        <f>ROUND(I202*H202,2)</f>
        <v>0</v>
      </c>
      <c r="K202" s="202" t="s">
        <v>19</v>
      </c>
      <c r="L202" s="44"/>
      <c r="M202" s="207" t="s">
        <v>19</v>
      </c>
      <c r="N202" s="208" t="s">
        <v>43</v>
      </c>
      <c r="O202" s="84"/>
      <c r="P202" s="209">
        <f>O202*H202</f>
        <v>0</v>
      </c>
      <c r="Q202" s="209">
        <v>0</v>
      </c>
      <c r="R202" s="209">
        <f>Q202*H202</f>
        <v>0</v>
      </c>
      <c r="S202" s="209">
        <v>0</v>
      </c>
      <c r="T202" s="21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11" t="s">
        <v>124</v>
      </c>
      <c r="AT202" s="211" t="s">
        <v>119</v>
      </c>
      <c r="AU202" s="211" t="s">
        <v>81</v>
      </c>
      <c r="AY202" s="17" t="s">
        <v>117</v>
      </c>
      <c r="BE202" s="212">
        <f>IF(N202="základní",J202,0)</f>
        <v>0</v>
      </c>
      <c r="BF202" s="212">
        <f>IF(N202="snížená",J202,0)</f>
        <v>0</v>
      </c>
      <c r="BG202" s="212">
        <f>IF(N202="zákl. přenesená",J202,0)</f>
        <v>0</v>
      </c>
      <c r="BH202" s="212">
        <f>IF(N202="sníž. přenesená",J202,0)</f>
        <v>0</v>
      </c>
      <c r="BI202" s="212">
        <f>IF(N202="nulová",J202,0)</f>
        <v>0</v>
      </c>
      <c r="BJ202" s="17" t="s">
        <v>79</v>
      </c>
      <c r="BK202" s="212">
        <f>ROUND(I202*H202,2)</f>
        <v>0</v>
      </c>
      <c r="BL202" s="17" t="s">
        <v>124</v>
      </c>
      <c r="BM202" s="211" t="s">
        <v>289</v>
      </c>
    </row>
    <row r="203" spans="1:65" s="2" customFormat="1" ht="22.2" customHeight="1">
      <c r="A203" s="38"/>
      <c r="B203" s="39"/>
      <c r="C203" s="200" t="s">
        <v>290</v>
      </c>
      <c r="D203" s="200" t="s">
        <v>119</v>
      </c>
      <c r="E203" s="201" t="s">
        <v>291</v>
      </c>
      <c r="F203" s="202" t="s">
        <v>292</v>
      </c>
      <c r="G203" s="203" t="s">
        <v>245</v>
      </c>
      <c r="H203" s="204">
        <v>11</v>
      </c>
      <c r="I203" s="205"/>
      <c r="J203" s="206">
        <f>ROUND(I203*H203,2)</f>
        <v>0</v>
      </c>
      <c r="K203" s="202" t="s">
        <v>123</v>
      </c>
      <c r="L203" s="44"/>
      <c r="M203" s="207" t="s">
        <v>19</v>
      </c>
      <c r="N203" s="208" t="s">
        <v>43</v>
      </c>
      <c r="O203" s="84"/>
      <c r="P203" s="209">
        <f>O203*H203</f>
        <v>0</v>
      </c>
      <c r="Q203" s="209">
        <v>0.32974</v>
      </c>
      <c r="R203" s="209">
        <f>Q203*H203</f>
        <v>3.62714</v>
      </c>
      <c r="S203" s="209">
        <v>0</v>
      </c>
      <c r="T203" s="21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11" t="s">
        <v>124</v>
      </c>
      <c r="AT203" s="211" t="s">
        <v>119</v>
      </c>
      <c r="AU203" s="211" t="s">
        <v>81</v>
      </c>
      <c r="AY203" s="17" t="s">
        <v>117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17" t="s">
        <v>79</v>
      </c>
      <c r="BK203" s="212">
        <f>ROUND(I203*H203,2)</f>
        <v>0</v>
      </c>
      <c r="BL203" s="17" t="s">
        <v>124</v>
      </c>
      <c r="BM203" s="211" t="s">
        <v>293</v>
      </c>
    </row>
    <row r="204" spans="1:47" s="2" customFormat="1" ht="12">
      <c r="A204" s="38"/>
      <c r="B204" s="39"/>
      <c r="C204" s="40"/>
      <c r="D204" s="213" t="s">
        <v>125</v>
      </c>
      <c r="E204" s="40"/>
      <c r="F204" s="214" t="s">
        <v>294</v>
      </c>
      <c r="G204" s="40"/>
      <c r="H204" s="40"/>
      <c r="I204" s="215"/>
      <c r="J204" s="40"/>
      <c r="K204" s="40"/>
      <c r="L204" s="44"/>
      <c r="M204" s="216"/>
      <c r="N204" s="217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125</v>
      </c>
      <c r="AU204" s="17" t="s">
        <v>81</v>
      </c>
    </row>
    <row r="205" spans="1:51" s="13" customFormat="1" ht="12">
      <c r="A205" s="13"/>
      <c r="B205" s="218"/>
      <c r="C205" s="219"/>
      <c r="D205" s="220" t="s">
        <v>127</v>
      </c>
      <c r="E205" s="221" t="s">
        <v>19</v>
      </c>
      <c r="F205" s="222" t="s">
        <v>295</v>
      </c>
      <c r="G205" s="219"/>
      <c r="H205" s="223">
        <v>11</v>
      </c>
      <c r="I205" s="224"/>
      <c r="J205" s="219"/>
      <c r="K205" s="219"/>
      <c r="L205" s="225"/>
      <c r="M205" s="226"/>
      <c r="N205" s="227"/>
      <c r="O205" s="227"/>
      <c r="P205" s="227"/>
      <c r="Q205" s="227"/>
      <c r="R205" s="227"/>
      <c r="S205" s="227"/>
      <c r="T205" s="22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29" t="s">
        <v>127</v>
      </c>
      <c r="AU205" s="229" t="s">
        <v>81</v>
      </c>
      <c r="AV205" s="13" t="s">
        <v>81</v>
      </c>
      <c r="AW205" s="13" t="s">
        <v>129</v>
      </c>
      <c r="AX205" s="13" t="s">
        <v>72</v>
      </c>
      <c r="AY205" s="229" t="s">
        <v>117</v>
      </c>
    </row>
    <row r="206" spans="1:51" s="14" customFormat="1" ht="12">
      <c r="A206" s="14"/>
      <c r="B206" s="230"/>
      <c r="C206" s="231"/>
      <c r="D206" s="220" t="s">
        <v>127</v>
      </c>
      <c r="E206" s="232" t="s">
        <v>19</v>
      </c>
      <c r="F206" s="233" t="s">
        <v>130</v>
      </c>
      <c r="G206" s="231"/>
      <c r="H206" s="234">
        <v>11</v>
      </c>
      <c r="I206" s="235"/>
      <c r="J206" s="231"/>
      <c r="K206" s="231"/>
      <c r="L206" s="236"/>
      <c r="M206" s="237"/>
      <c r="N206" s="238"/>
      <c r="O206" s="238"/>
      <c r="P206" s="238"/>
      <c r="Q206" s="238"/>
      <c r="R206" s="238"/>
      <c r="S206" s="238"/>
      <c r="T206" s="23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0" t="s">
        <v>127</v>
      </c>
      <c r="AU206" s="240" t="s">
        <v>81</v>
      </c>
      <c r="AV206" s="14" t="s">
        <v>124</v>
      </c>
      <c r="AW206" s="14" t="s">
        <v>129</v>
      </c>
      <c r="AX206" s="14" t="s">
        <v>79</v>
      </c>
      <c r="AY206" s="240" t="s">
        <v>117</v>
      </c>
    </row>
    <row r="207" spans="1:65" s="2" customFormat="1" ht="34.8" customHeight="1">
      <c r="A207" s="38"/>
      <c r="B207" s="39"/>
      <c r="C207" s="200" t="s">
        <v>218</v>
      </c>
      <c r="D207" s="200" t="s">
        <v>119</v>
      </c>
      <c r="E207" s="201" t="s">
        <v>296</v>
      </c>
      <c r="F207" s="202" t="s">
        <v>297</v>
      </c>
      <c r="G207" s="203" t="s">
        <v>245</v>
      </c>
      <c r="H207" s="204">
        <v>13</v>
      </c>
      <c r="I207" s="205"/>
      <c r="J207" s="206">
        <f>ROUND(I207*H207,2)</f>
        <v>0</v>
      </c>
      <c r="K207" s="202" t="s">
        <v>123</v>
      </c>
      <c r="L207" s="44"/>
      <c r="M207" s="207" t="s">
        <v>19</v>
      </c>
      <c r="N207" s="208" t="s">
        <v>43</v>
      </c>
      <c r="O207" s="84"/>
      <c r="P207" s="209">
        <f>O207*H207</f>
        <v>0</v>
      </c>
      <c r="Q207" s="209">
        <v>0.31108</v>
      </c>
      <c r="R207" s="209">
        <f>Q207*H207</f>
        <v>4.044040000000001</v>
      </c>
      <c r="S207" s="209">
        <v>0</v>
      </c>
      <c r="T207" s="21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11" t="s">
        <v>124</v>
      </c>
      <c r="AT207" s="211" t="s">
        <v>119</v>
      </c>
      <c r="AU207" s="211" t="s">
        <v>81</v>
      </c>
      <c r="AY207" s="17" t="s">
        <v>117</v>
      </c>
      <c r="BE207" s="212">
        <f>IF(N207="základní",J207,0)</f>
        <v>0</v>
      </c>
      <c r="BF207" s="212">
        <f>IF(N207="snížená",J207,0)</f>
        <v>0</v>
      </c>
      <c r="BG207" s="212">
        <f>IF(N207="zákl. přenesená",J207,0)</f>
        <v>0</v>
      </c>
      <c r="BH207" s="212">
        <f>IF(N207="sníž. přenesená",J207,0)</f>
        <v>0</v>
      </c>
      <c r="BI207" s="212">
        <f>IF(N207="nulová",J207,0)</f>
        <v>0</v>
      </c>
      <c r="BJ207" s="17" t="s">
        <v>79</v>
      </c>
      <c r="BK207" s="212">
        <f>ROUND(I207*H207,2)</f>
        <v>0</v>
      </c>
      <c r="BL207" s="17" t="s">
        <v>124</v>
      </c>
      <c r="BM207" s="211" t="s">
        <v>298</v>
      </c>
    </row>
    <row r="208" spans="1:47" s="2" customFormat="1" ht="12">
      <c r="A208" s="38"/>
      <c r="B208" s="39"/>
      <c r="C208" s="40"/>
      <c r="D208" s="213" t="s">
        <v>125</v>
      </c>
      <c r="E208" s="40"/>
      <c r="F208" s="214" t="s">
        <v>299</v>
      </c>
      <c r="G208" s="40"/>
      <c r="H208" s="40"/>
      <c r="I208" s="215"/>
      <c r="J208" s="40"/>
      <c r="K208" s="40"/>
      <c r="L208" s="44"/>
      <c r="M208" s="216"/>
      <c r="N208" s="217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125</v>
      </c>
      <c r="AU208" s="17" t="s">
        <v>81</v>
      </c>
    </row>
    <row r="209" spans="1:51" s="13" customFormat="1" ht="12">
      <c r="A209" s="13"/>
      <c r="B209" s="218"/>
      <c r="C209" s="219"/>
      <c r="D209" s="220" t="s">
        <v>127</v>
      </c>
      <c r="E209" s="221" t="s">
        <v>19</v>
      </c>
      <c r="F209" s="222" t="s">
        <v>300</v>
      </c>
      <c r="G209" s="219"/>
      <c r="H209" s="223">
        <v>13</v>
      </c>
      <c r="I209" s="224"/>
      <c r="J209" s="219"/>
      <c r="K209" s="219"/>
      <c r="L209" s="225"/>
      <c r="M209" s="226"/>
      <c r="N209" s="227"/>
      <c r="O209" s="227"/>
      <c r="P209" s="227"/>
      <c r="Q209" s="227"/>
      <c r="R209" s="227"/>
      <c r="S209" s="227"/>
      <c r="T209" s="22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29" t="s">
        <v>127</v>
      </c>
      <c r="AU209" s="229" t="s">
        <v>81</v>
      </c>
      <c r="AV209" s="13" t="s">
        <v>81</v>
      </c>
      <c r="AW209" s="13" t="s">
        <v>129</v>
      </c>
      <c r="AX209" s="13" t="s">
        <v>72</v>
      </c>
      <c r="AY209" s="229" t="s">
        <v>117</v>
      </c>
    </row>
    <row r="210" spans="1:51" s="14" customFormat="1" ht="12">
      <c r="A210" s="14"/>
      <c r="B210" s="230"/>
      <c r="C210" s="231"/>
      <c r="D210" s="220" t="s">
        <v>127</v>
      </c>
      <c r="E210" s="232" t="s">
        <v>19</v>
      </c>
      <c r="F210" s="233" t="s">
        <v>130</v>
      </c>
      <c r="G210" s="231"/>
      <c r="H210" s="234">
        <v>13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0" t="s">
        <v>127</v>
      </c>
      <c r="AU210" s="240" t="s">
        <v>81</v>
      </c>
      <c r="AV210" s="14" t="s">
        <v>124</v>
      </c>
      <c r="AW210" s="14" t="s">
        <v>129</v>
      </c>
      <c r="AX210" s="14" t="s">
        <v>79</v>
      </c>
      <c r="AY210" s="240" t="s">
        <v>117</v>
      </c>
    </row>
    <row r="211" spans="1:63" s="12" customFormat="1" ht="22.8" customHeight="1">
      <c r="A211" s="12"/>
      <c r="B211" s="184"/>
      <c r="C211" s="185"/>
      <c r="D211" s="186" t="s">
        <v>71</v>
      </c>
      <c r="E211" s="198" t="s">
        <v>166</v>
      </c>
      <c r="F211" s="198" t="s">
        <v>301</v>
      </c>
      <c r="G211" s="185"/>
      <c r="H211" s="185"/>
      <c r="I211" s="188"/>
      <c r="J211" s="199">
        <f>BK211</f>
        <v>0</v>
      </c>
      <c r="K211" s="185"/>
      <c r="L211" s="190"/>
      <c r="M211" s="191"/>
      <c r="N211" s="192"/>
      <c r="O211" s="192"/>
      <c r="P211" s="193">
        <f>SUM(P212:P295)</f>
        <v>0</v>
      </c>
      <c r="Q211" s="192"/>
      <c r="R211" s="193">
        <f>SUM(R212:R295)</f>
        <v>12.134716687000001</v>
      </c>
      <c r="S211" s="192"/>
      <c r="T211" s="194">
        <f>SUM(T212:T295)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195" t="s">
        <v>79</v>
      </c>
      <c r="AT211" s="196" t="s">
        <v>71</v>
      </c>
      <c r="AU211" s="196" t="s">
        <v>79</v>
      </c>
      <c r="AY211" s="195" t="s">
        <v>117</v>
      </c>
      <c r="BK211" s="197">
        <f>SUM(BK212:BK295)</f>
        <v>0</v>
      </c>
    </row>
    <row r="212" spans="1:65" s="2" customFormat="1" ht="22.2" customHeight="1">
      <c r="A212" s="38"/>
      <c r="B212" s="39"/>
      <c r="C212" s="200" t="s">
        <v>302</v>
      </c>
      <c r="D212" s="200" t="s">
        <v>119</v>
      </c>
      <c r="E212" s="201" t="s">
        <v>303</v>
      </c>
      <c r="F212" s="202" t="s">
        <v>304</v>
      </c>
      <c r="G212" s="203" t="s">
        <v>156</v>
      </c>
      <c r="H212" s="204">
        <v>354.5</v>
      </c>
      <c r="I212" s="205"/>
      <c r="J212" s="206">
        <f>ROUND(I212*H212,2)</f>
        <v>0</v>
      </c>
      <c r="K212" s="202" t="s">
        <v>123</v>
      </c>
      <c r="L212" s="44"/>
      <c r="M212" s="207" t="s">
        <v>19</v>
      </c>
      <c r="N212" s="208" t="s">
        <v>43</v>
      </c>
      <c r="O212" s="84"/>
      <c r="P212" s="209">
        <f>O212*H212</f>
        <v>0</v>
      </c>
      <c r="Q212" s="209">
        <v>0.0002</v>
      </c>
      <c r="R212" s="209">
        <f>Q212*H212</f>
        <v>0.0709</v>
      </c>
      <c r="S212" s="209">
        <v>0</v>
      </c>
      <c r="T212" s="21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11" t="s">
        <v>124</v>
      </c>
      <c r="AT212" s="211" t="s">
        <v>119</v>
      </c>
      <c r="AU212" s="211" t="s">
        <v>81</v>
      </c>
      <c r="AY212" s="17" t="s">
        <v>117</v>
      </c>
      <c r="BE212" s="212">
        <f>IF(N212="základní",J212,0)</f>
        <v>0</v>
      </c>
      <c r="BF212" s="212">
        <f>IF(N212="snížená",J212,0)</f>
        <v>0</v>
      </c>
      <c r="BG212" s="212">
        <f>IF(N212="zákl. přenesená",J212,0)</f>
        <v>0</v>
      </c>
      <c r="BH212" s="212">
        <f>IF(N212="sníž. přenesená",J212,0)</f>
        <v>0</v>
      </c>
      <c r="BI212" s="212">
        <f>IF(N212="nulová",J212,0)</f>
        <v>0</v>
      </c>
      <c r="BJ212" s="17" t="s">
        <v>79</v>
      </c>
      <c r="BK212" s="212">
        <f>ROUND(I212*H212,2)</f>
        <v>0</v>
      </c>
      <c r="BL212" s="17" t="s">
        <v>124</v>
      </c>
      <c r="BM212" s="211" t="s">
        <v>305</v>
      </c>
    </row>
    <row r="213" spans="1:47" s="2" customFormat="1" ht="12">
      <c r="A213" s="38"/>
      <c r="B213" s="39"/>
      <c r="C213" s="40"/>
      <c r="D213" s="213" t="s">
        <v>125</v>
      </c>
      <c r="E213" s="40"/>
      <c r="F213" s="214" t="s">
        <v>306</v>
      </c>
      <c r="G213" s="40"/>
      <c r="H213" s="40"/>
      <c r="I213" s="215"/>
      <c r="J213" s="40"/>
      <c r="K213" s="40"/>
      <c r="L213" s="44"/>
      <c r="M213" s="216"/>
      <c r="N213" s="217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125</v>
      </c>
      <c r="AU213" s="17" t="s">
        <v>81</v>
      </c>
    </row>
    <row r="214" spans="1:51" s="13" customFormat="1" ht="12">
      <c r="A214" s="13"/>
      <c r="B214" s="218"/>
      <c r="C214" s="219"/>
      <c r="D214" s="220" t="s">
        <v>127</v>
      </c>
      <c r="E214" s="221" t="s">
        <v>19</v>
      </c>
      <c r="F214" s="222" t="s">
        <v>307</v>
      </c>
      <c r="G214" s="219"/>
      <c r="H214" s="223">
        <v>9.5</v>
      </c>
      <c r="I214" s="224"/>
      <c r="J214" s="219"/>
      <c r="K214" s="219"/>
      <c r="L214" s="225"/>
      <c r="M214" s="226"/>
      <c r="N214" s="227"/>
      <c r="O214" s="227"/>
      <c r="P214" s="227"/>
      <c r="Q214" s="227"/>
      <c r="R214" s="227"/>
      <c r="S214" s="227"/>
      <c r="T214" s="22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29" t="s">
        <v>127</v>
      </c>
      <c r="AU214" s="229" t="s">
        <v>81</v>
      </c>
      <c r="AV214" s="13" t="s">
        <v>81</v>
      </c>
      <c r="AW214" s="13" t="s">
        <v>129</v>
      </c>
      <c r="AX214" s="13" t="s">
        <v>72</v>
      </c>
      <c r="AY214" s="229" t="s">
        <v>117</v>
      </c>
    </row>
    <row r="215" spans="1:51" s="13" customFormat="1" ht="12">
      <c r="A215" s="13"/>
      <c r="B215" s="218"/>
      <c r="C215" s="219"/>
      <c r="D215" s="220" t="s">
        <v>127</v>
      </c>
      <c r="E215" s="221" t="s">
        <v>19</v>
      </c>
      <c r="F215" s="222" t="s">
        <v>308</v>
      </c>
      <c r="G215" s="219"/>
      <c r="H215" s="223">
        <v>231.2</v>
      </c>
      <c r="I215" s="224"/>
      <c r="J215" s="219"/>
      <c r="K215" s="219"/>
      <c r="L215" s="225"/>
      <c r="M215" s="226"/>
      <c r="N215" s="227"/>
      <c r="O215" s="227"/>
      <c r="P215" s="227"/>
      <c r="Q215" s="227"/>
      <c r="R215" s="227"/>
      <c r="S215" s="227"/>
      <c r="T215" s="22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29" t="s">
        <v>127</v>
      </c>
      <c r="AU215" s="229" t="s">
        <v>81</v>
      </c>
      <c r="AV215" s="13" t="s">
        <v>81</v>
      </c>
      <c r="AW215" s="13" t="s">
        <v>129</v>
      </c>
      <c r="AX215" s="13" t="s">
        <v>72</v>
      </c>
      <c r="AY215" s="229" t="s">
        <v>117</v>
      </c>
    </row>
    <row r="216" spans="1:51" s="13" customFormat="1" ht="12">
      <c r="A216" s="13"/>
      <c r="B216" s="218"/>
      <c r="C216" s="219"/>
      <c r="D216" s="220" t="s">
        <v>127</v>
      </c>
      <c r="E216" s="221" t="s">
        <v>19</v>
      </c>
      <c r="F216" s="222" t="s">
        <v>309</v>
      </c>
      <c r="G216" s="219"/>
      <c r="H216" s="223">
        <v>113.8</v>
      </c>
      <c r="I216" s="224"/>
      <c r="J216" s="219"/>
      <c r="K216" s="219"/>
      <c r="L216" s="225"/>
      <c r="M216" s="226"/>
      <c r="N216" s="227"/>
      <c r="O216" s="227"/>
      <c r="P216" s="227"/>
      <c r="Q216" s="227"/>
      <c r="R216" s="227"/>
      <c r="S216" s="227"/>
      <c r="T216" s="22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29" t="s">
        <v>127</v>
      </c>
      <c r="AU216" s="229" t="s">
        <v>81</v>
      </c>
      <c r="AV216" s="13" t="s">
        <v>81</v>
      </c>
      <c r="AW216" s="13" t="s">
        <v>129</v>
      </c>
      <c r="AX216" s="13" t="s">
        <v>72</v>
      </c>
      <c r="AY216" s="229" t="s">
        <v>117</v>
      </c>
    </row>
    <row r="217" spans="1:51" s="14" customFormat="1" ht="12">
      <c r="A217" s="14"/>
      <c r="B217" s="230"/>
      <c r="C217" s="231"/>
      <c r="D217" s="220" t="s">
        <v>127</v>
      </c>
      <c r="E217" s="232" t="s">
        <v>19</v>
      </c>
      <c r="F217" s="233" t="s">
        <v>130</v>
      </c>
      <c r="G217" s="231"/>
      <c r="H217" s="234">
        <v>354.5</v>
      </c>
      <c r="I217" s="235"/>
      <c r="J217" s="231"/>
      <c r="K217" s="231"/>
      <c r="L217" s="236"/>
      <c r="M217" s="237"/>
      <c r="N217" s="238"/>
      <c r="O217" s="238"/>
      <c r="P217" s="238"/>
      <c r="Q217" s="238"/>
      <c r="R217" s="238"/>
      <c r="S217" s="238"/>
      <c r="T217" s="23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0" t="s">
        <v>127</v>
      </c>
      <c r="AU217" s="240" t="s">
        <v>81</v>
      </c>
      <c r="AV217" s="14" t="s">
        <v>124</v>
      </c>
      <c r="AW217" s="14" t="s">
        <v>129</v>
      </c>
      <c r="AX217" s="14" t="s">
        <v>79</v>
      </c>
      <c r="AY217" s="240" t="s">
        <v>117</v>
      </c>
    </row>
    <row r="218" spans="1:65" s="2" customFormat="1" ht="22.2" customHeight="1">
      <c r="A218" s="38"/>
      <c r="B218" s="39"/>
      <c r="C218" s="200" t="s">
        <v>222</v>
      </c>
      <c r="D218" s="200" t="s">
        <v>119</v>
      </c>
      <c r="E218" s="201" t="s">
        <v>310</v>
      </c>
      <c r="F218" s="202" t="s">
        <v>311</v>
      </c>
      <c r="G218" s="203" t="s">
        <v>156</v>
      </c>
      <c r="H218" s="204">
        <v>345.9</v>
      </c>
      <c r="I218" s="205"/>
      <c r="J218" s="206">
        <f>ROUND(I218*H218,2)</f>
        <v>0</v>
      </c>
      <c r="K218" s="202" t="s">
        <v>123</v>
      </c>
      <c r="L218" s="44"/>
      <c r="M218" s="207" t="s">
        <v>19</v>
      </c>
      <c r="N218" s="208" t="s">
        <v>43</v>
      </c>
      <c r="O218" s="84"/>
      <c r="P218" s="209">
        <f>O218*H218</f>
        <v>0</v>
      </c>
      <c r="Q218" s="209">
        <v>0.0004</v>
      </c>
      <c r="R218" s="209">
        <f>Q218*H218</f>
        <v>0.13836</v>
      </c>
      <c r="S218" s="209">
        <v>0</v>
      </c>
      <c r="T218" s="21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11" t="s">
        <v>124</v>
      </c>
      <c r="AT218" s="211" t="s">
        <v>119</v>
      </c>
      <c r="AU218" s="211" t="s">
        <v>81</v>
      </c>
      <c r="AY218" s="17" t="s">
        <v>117</v>
      </c>
      <c r="BE218" s="212">
        <f>IF(N218="základní",J218,0)</f>
        <v>0</v>
      </c>
      <c r="BF218" s="212">
        <f>IF(N218="snížená",J218,0)</f>
        <v>0</v>
      </c>
      <c r="BG218" s="212">
        <f>IF(N218="zákl. přenesená",J218,0)</f>
        <v>0</v>
      </c>
      <c r="BH218" s="212">
        <f>IF(N218="sníž. přenesená",J218,0)</f>
        <v>0</v>
      </c>
      <c r="BI218" s="212">
        <f>IF(N218="nulová",J218,0)</f>
        <v>0</v>
      </c>
      <c r="BJ218" s="17" t="s">
        <v>79</v>
      </c>
      <c r="BK218" s="212">
        <f>ROUND(I218*H218,2)</f>
        <v>0</v>
      </c>
      <c r="BL218" s="17" t="s">
        <v>124</v>
      </c>
      <c r="BM218" s="211" t="s">
        <v>312</v>
      </c>
    </row>
    <row r="219" spans="1:47" s="2" customFormat="1" ht="12">
      <c r="A219" s="38"/>
      <c r="B219" s="39"/>
      <c r="C219" s="40"/>
      <c r="D219" s="213" t="s">
        <v>125</v>
      </c>
      <c r="E219" s="40"/>
      <c r="F219" s="214" t="s">
        <v>313</v>
      </c>
      <c r="G219" s="40"/>
      <c r="H219" s="40"/>
      <c r="I219" s="215"/>
      <c r="J219" s="40"/>
      <c r="K219" s="40"/>
      <c r="L219" s="44"/>
      <c r="M219" s="216"/>
      <c r="N219" s="217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125</v>
      </c>
      <c r="AU219" s="17" t="s">
        <v>81</v>
      </c>
    </row>
    <row r="220" spans="1:51" s="13" customFormat="1" ht="12">
      <c r="A220" s="13"/>
      <c r="B220" s="218"/>
      <c r="C220" s="219"/>
      <c r="D220" s="220" t="s">
        <v>127</v>
      </c>
      <c r="E220" s="221" t="s">
        <v>19</v>
      </c>
      <c r="F220" s="222" t="s">
        <v>314</v>
      </c>
      <c r="G220" s="219"/>
      <c r="H220" s="223">
        <v>321</v>
      </c>
      <c r="I220" s="224"/>
      <c r="J220" s="219"/>
      <c r="K220" s="219"/>
      <c r="L220" s="225"/>
      <c r="M220" s="226"/>
      <c r="N220" s="227"/>
      <c r="O220" s="227"/>
      <c r="P220" s="227"/>
      <c r="Q220" s="227"/>
      <c r="R220" s="227"/>
      <c r="S220" s="227"/>
      <c r="T220" s="22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29" t="s">
        <v>127</v>
      </c>
      <c r="AU220" s="229" t="s">
        <v>81</v>
      </c>
      <c r="AV220" s="13" t="s">
        <v>81</v>
      </c>
      <c r="AW220" s="13" t="s">
        <v>129</v>
      </c>
      <c r="AX220" s="13" t="s">
        <v>72</v>
      </c>
      <c r="AY220" s="229" t="s">
        <v>117</v>
      </c>
    </row>
    <row r="221" spans="1:51" s="13" customFormat="1" ht="12">
      <c r="A221" s="13"/>
      <c r="B221" s="218"/>
      <c r="C221" s="219"/>
      <c r="D221" s="220" t="s">
        <v>127</v>
      </c>
      <c r="E221" s="221" t="s">
        <v>19</v>
      </c>
      <c r="F221" s="222" t="s">
        <v>315</v>
      </c>
      <c r="G221" s="219"/>
      <c r="H221" s="223">
        <v>18.6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29" t="s">
        <v>127</v>
      </c>
      <c r="AU221" s="229" t="s">
        <v>81</v>
      </c>
      <c r="AV221" s="13" t="s">
        <v>81</v>
      </c>
      <c r="AW221" s="13" t="s">
        <v>129</v>
      </c>
      <c r="AX221" s="13" t="s">
        <v>72</v>
      </c>
      <c r="AY221" s="229" t="s">
        <v>117</v>
      </c>
    </row>
    <row r="222" spans="1:51" s="13" customFormat="1" ht="12">
      <c r="A222" s="13"/>
      <c r="B222" s="218"/>
      <c r="C222" s="219"/>
      <c r="D222" s="220" t="s">
        <v>127</v>
      </c>
      <c r="E222" s="221" t="s">
        <v>19</v>
      </c>
      <c r="F222" s="222" t="s">
        <v>316</v>
      </c>
      <c r="G222" s="219"/>
      <c r="H222" s="223">
        <v>6.3</v>
      </c>
      <c r="I222" s="224"/>
      <c r="J222" s="219"/>
      <c r="K222" s="219"/>
      <c r="L222" s="225"/>
      <c r="M222" s="226"/>
      <c r="N222" s="227"/>
      <c r="O222" s="227"/>
      <c r="P222" s="227"/>
      <c r="Q222" s="227"/>
      <c r="R222" s="227"/>
      <c r="S222" s="227"/>
      <c r="T222" s="22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29" t="s">
        <v>127</v>
      </c>
      <c r="AU222" s="229" t="s">
        <v>81</v>
      </c>
      <c r="AV222" s="13" t="s">
        <v>81</v>
      </c>
      <c r="AW222" s="13" t="s">
        <v>129</v>
      </c>
      <c r="AX222" s="13" t="s">
        <v>72</v>
      </c>
      <c r="AY222" s="229" t="s">
        <v>117</v>
      </c>
    </row>
    <row r="223" spans="1:51" s="14" customFormat="1" ht="12">
      <c r="A223" s="14"/>
      <c r="B223" s="230"/>
      <c r="C223" s="231"/>
      <c r="D223" s="220" t="s">
        <v>127</v>
      </c>
      <c r="E223" s="232" t="s">
        <v>19</v>
      </c>
      <c r="F223" s="233" t="s">
        <v>130</v>
      </c>
      <c r="G223" s="231"/>
      <c r="H223" s="234">
        <v>345.90000000000003</v>
      </c>
      <c r="I223" s="235"/>
      <c r="J223" s="231"/>
      <c r="K223" s="231"/>
      <c r="L223" s="236"/>
      <c r="M223" s="237"/>
      <c r="N223" s="238"/>
      <c r="O223" s="238"/>
      <c r="P223" s="238"/>
      <c r="Q223" s="238"/>
      <c r="R223" s="238"/>
      <c r="S223" s="238"/>
      <c r="T223" s="23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0" t="s">
        <v>127</v>
      </c>
      <c r="AU223" s="240" t="s">
        <v>81</v>
      </c>
      <c r="AV223" s="14" t="s">
        <v>124</v>
      </c>
      <c r="AW223" s="14" t="s">
        <v>129</v>
      </c>
      <c r="AX223" s="14" t="s">
        <v>79</v>
      </c>
      <c r="AY223" s="240" t="s">
        <v>117</v>
      </c>
    </row>
    <row r="224" spans="1:65" s="2" customFormat="1" ht="30" customHeight="1">
      <c r="A224" s="38"/>
      <c r="B224" s="39"/>
      <c r="C224" s="200" t="s">
        <v>317</v>
      </c>
      <c r="D224" s="200" t="s">
        <v>119</v>
      </c>
      <c r="E224" s="201" t="s">
        <v>318</v>
      </c>
      <c r="F224" s="202" t="s">
        <v>319</v>
      </c>
      <c r="G224" s="203" t="s">
        <v>156</v>
      </c>
      <c r="H224" s="204">
        <v>152.3</v>
      </c>
      <c r="I224" s="205"/>
      <c r="J224" s="206">
        <f>ROUND(I224*H224,2)</f>
        <v>0</v>
      </c>
      <c r="K224" s="202" t="s">
        <v>123</v>
      </c>
      <c r="L224" s="44"/>
      <c r="M224" s="207" t="s">
        <v>19</v>
      </c>
      <c r="N224" s="208" t="s">
        <v>43</v>
      </c>
      <c r="O224" s="84"/>
      <c r="P224" s="209">
        <f>O224*H224</f>
        <v>0</v>
      </c>
      <c r="Q224" s="209">
        <v>0.000134</v>
      </c>
      <c r="R224" s="209">
        <f>Q224*H224</f>
        <v>0.0204082</v>
      </c>
      <c r="S224" s="209">
        <v>0</v>
      </c>
      <c r="T224" s="21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11" t="s">
        <v>124</v>
      </c>
      <c r="AT224" s="211" t="s">
        <v>119</v>
      </c>
      <c r="AU224" s="211" t="s">
        <v>81</v>
      </c>
      <c r="AY224" s="17" t="s">
        <v>117</v>
      </c>
      <c r="BE224" s="212">
        <f>IF(N224="základní",J224,0)</f>
        <v>0</v>
      </c>
      <c r="BF224" s="212">
        <f>IF(N224="snížená",J224,0)</f>
        <v>0</v>
      </c>
      <c r="BG224" s="212">
        <f>IF(N224="zákl. přenesená",J224,0)</f>
        <v>0</v>
      </c>
      <c r="BH224" s="212">
        <f>IF(N224="sníž. přenesená",J224,0)</f>
        <v>0</v>
      </c>
      <c r="BI224" s="212">
        <f>IF(N224="nulová",J224,0)</f>
        <v>0</v>
      </c>
      <c r="BJ224" s="17" t="s">
        <v>79</v>
      </c>
      <c r="BK224" s="212">
        <f>ROUND(I224*H224,2)</f>
        <v>0</v>
      </c>
      <c r="BL224" s="17" t="s">
        <v>124</v>
      </c>
      <c r="BM224" s="211" t="s">
        <v>320</v>
      </c>
    </row>
    <row r="225" spans="1:47" s="2" customFormat="1" ht="12">
      <c r="A225" s="38"/>
      <c r="B225" s="39"/>
      <c r="C225" s="40"/>
      <c r="D225" s="213" t="s">
        <v>125</v>
      </c>
      <c r="E225" s="40"/>
      <c r="F225" s="214" t="s">
        <v>321</v>
      </c>
      <c r="G225" s="40"/>
      <c r="H225" s="40"/>
      <c r="I225" s="215"/>
      <c r="J225" s="40"/>
      <c r="K225" s="40"/>
      <c r="L225" s="44"/>
      <c r="M225" s="216"/>
      <c r="N225" s="217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125</v>
      </c>
      <c r="AU225" s="17" t="s">
        <v>81</v>
      </c>
    </row>
    <row r="226" spans="1:51" s="13" customFormat="1" ht="12">
      <c r="A226" s="13"/>
      <c r="B226" s="218"/>
      <c r="C226" s="219"/>
      <c r="D226" s="220" t="s">
        <v>127</v>
      </c>
      <c r="E226" s="221" t="s">
        <v>19</v>
      </c>
      <c r="F226" s="222" t="s">
        <v>322</v>
      </c>
      <c r="G226" s="219"/>
      <c r="H226" s="223">
        <v>24</v>
      </c>
      <c r="I226" s="224"/>
      <c r="J226" s="219"/>
      <c r="K226" s="219"/>
      <c r="L226" s="225"/>
      <c r="M226" s="226"/>
      <c r="N226" s="227"/>
      <c r="O226" s="227"/>
      <c r="P226" s="227"/>
      <c r="Q226" s="227"/>
      <c r="R226" s="227"/>
      <c r="S226" s="227"/>
      <c r="T226" s="22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29" t="s">
        <v>127</v>
      </c>
      <c r="AU226" s="229" t="s">
        <v>81</v>
      </c>
      <c r="AV226" s="13" t="s">
        <v>81</v>
      </c>
      <c r="AW226" s="13" t="s">
        <v>129</v>
      </c>
      <c r="AX226" s="13" t="s">
        <v>72</v>
      </c>
      <c r="AY226" s="229" t="s">
        <v>117</v>
      </c>
    </row>
    <row r="227" spans="1:51" s="13" customFormat="1" ht="12">
      <c r="A227" s="13"/>
      <c r="B227" s="218"/>
      <c r="C227" s="219"/>
      <c r="D227" s="220" t="s">
        <v>127</v>
      </c>
      <c r="E227" s="221" t="s">
        <v>19</v>
      </c>
      <c r="F227" s="222" t="s">
        <v>323</v>
      </c>
      <c r="G227" s="219"/>
      <c r="H227" s="223">
        <v>128.3</v>
      </c>
      <c r="I227" s="224"/>
      <c r="J227" s="219"/>
      <c r="K227" s="219"/>
      <c r="L227" s="225"/>
      <c r="M227" s="226"/>
      <c r="N227" s="227"/>
      <c r="O227" s="227"/>
      <c r="P227" s="227"/>
      <c r="Q227" s="227"/>
      <c r="R227" s="227"/>
      <c r="S227" s="227"/>
      <c r="T227" s="22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29" t="s">
        <v>127</v>
      </c>
      <c r="AU227" s="229" t="s">
        <v>81</v>
      </c>
      <c r="AV227" s="13" t="s">
        <v>81</v>
      </c>
      <c r="AW227" s="13" t="s">
        <v>129</v>
      </c>
      <c r="AX227" s="13" t="s">
        <v>72</v>
      </c>
      <c r="AY227" s="229" t="s">
        <v>117</v>
      </c>
    </row>
    <row r="228" spans="1:51" s="14" customFormat="1" ht="12">
      <c r="A228" s="14"/>
      <c r="B228" s="230"/>
      <c r="C228" s="231"/>
      <c r="D228" s="220" t="s">
        <v>127</v>
      </c>
      <c r="E228" s="232" t="s">
        <v>19</v>
      </c>
      <c r="F228" s="233" t="s">
        <v>130</v>
      </c>
      <c r="G228" s="231"/>
      <c r="H228" s="234">
        <v>152.3</v>
      </c>
      <c r="I228" s="235"/>
      <c r="J228" s="231"/>
      <c r="K228" s="231"/>
      <c r="L228" s="236"/>
      <c r="M228" s="237"/>
      <c r="N228" s="238"/>
      <c r="O228" s="238"/>
      <c r="P228" s="238"/>
      <c r="Q228" s="238"/>
      <c r="R228" s="238"/>
      <c r="S228" s="238"/>
      <c r="T228" s="23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0" t="s">
        <v>127</v>
      </c>
      <c r="AU228" s="240" t="s">
        <v>81</v>
      </c>
      <c r="AV228" s="14" t="s">
        <v>124</v>
      </c>
      <c r="AW228" s="14" t="s">
        <v>129</v>
      </c>
      <c r="AX228" s="14" t="s">
        <v>79</v>
      </c>
      <c r="AY228" s="240" t="s">
        <v>117</v>
      </c>
    </row>
    <row r="229" spans="1:65" s="2" customFormat="1" ht="22.2" customHeight="1">
      <c r="A229" s="38"/>
      <c r="B229" s="39"/>
      <c r="C229" s="200" t="s">
        <v>227</v>
      </c>
      <c r="D229" s="200" t="s">
        <v>119</v>
      </c>
      <c r="E229" s="201" t="s">
        <v>324</v>
      </c>
      <c r="F229" s="202" t="s">
        <v>325</v>
      </c>
      <c r="G229" s="203" t="s">
        <v>245</v>
      </c>
      <c r="H229" s="204">
        <v>2</v>
      </c>
      <c r="I229" s="205"/>
      <c r="J229" s="206">
        <f>ROUND(I229*H229,2)</f>
        <v>0</v>
      </c>
      <c r="K229" s="202" t="s">
        <v>123</v>
      </c>
      <c r="L229" s="44"/>
      <c r="M229" s="207" t="s">
        <v>19</v>
      </c>
      <c r="N229" s="208" t="s">
        <v>43</v>
      </c>
      <c r="O229" s="84"/>
      <c r="P229" s="209">
        <f>O229*H229</f>
        <v>0</v>
      </c>
      <c r="Q229" s="209">
        <v>0.0005375</v>
      </c>
      <c r="R229" s="209">
        <f>Q229*H229</f>
        <v>0.001075</v>
      </c>
      <c r="S229" s="209">
        <v>0</v>
      </c>
      <c r="T229" s="21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11" t="s">
        <v>124</v>
      </c>
      <c r="AT229" s="211" t="s">
        <v>119</v>
      </c>
      <c r="AU229" s="211" t="s">
        <v>81</v>
      </c>
      <c r="AY229" s="17" t="s">
        <v>117</v>
      </c>
      <c r="BE229" s="212">
        <f>IF(N229="základní",J229,0)</f>
        <v>0</v>
      </c>
      <c r="BF229" s="212">
        <f>IF(N229="snížená",J229,0)</f>
        <v>0</v>
      </c>
      <c r="BG229" s="212">
        <f>IF(N229="zákl. přenesená",J229,0)</f>
        <v>0</v>
      </c>
      <c r="BH229" s="212">
        <f>IF(N229="sníž. přenesená",J229,0)</f>
        <v>0</v>
      </c>
      <c r="BI229" s="212">
        <f>IF(N229="nulová",J229,0)</f>
        <v>0</v>
      </c>
      <c r="BJ229" s="17" t="s">
        <v>79</v>
      </c>
      <c r="BK229" s="212">
        <f>ROUND(I229*H229,2)</f>
        <v>0</v>
      </c>
      <c r="BL229" s="17" t="s">
        <v>124</v>
      </c>
      <c r="BM229" s="211" t="s">
        <v>326</v>
      </c>
    </row>
    <row r="230" spans="1:47" s="2" customFormat="1" ht="12">
      <c r="A230" s="38"/>
      <c r="B230" s="39"/>
      <c r="C230" s="40"/>
      <c r="D230" s="213" t="s">
        <v>125</v>
      </c>
      <c r="E230" s="40"/>
      <c r="F230" s="214" t="s">
        <v>327</v>
      </c>
      <c r="G230" s="40"/>
      <c r="H230" s="40"/>
      <c r="I230" s="215"/>
      <c r="J230" s="40"/>
      <c r="K230" s="40"/>
      <c r="L230" s="44"/>
      <c r="M230" s="216"/>
      <c r="N230" s="217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125</v>
      </c>
      <c r="AU230" s="17" t="s">
        <v>81</v>
      </c>
    </row>
    <row r="231" spans="1:51" s="13" customFormat="1" ht="12">
      <c r="A231" s="13"/>
      <c r="B231" s="218"/>
      <c r="C231" s="219"/>
      <c r="D231" s="220" t="s">
        <v>127</v>
      </c>
      <c r="E231" s="221" t="s">
        <v>19</v>
      </c>
      <c r="F231" s="222" t="s">
        <v>328</v>
      </c>
      <c r="G231" s="219"/>
      <c r="H231" s="223">
        <v>2</v>
      </c>
      <c r="I231" s="224"/>
      <c r="J231" s="219"/>
      <c r="K231" s="219"/>
      <c r="L231" s="225"/>
      <c r="M231" s="226"/>
      <c r="N231" s="227"/>
      <c r="O231" s="227"/>
      <c r="P231" s="227"/>
      <c r="Q231" s="227"/>
      <c r="R231" s="227"/>
      <c r="S231" s="227"/>
      <c r="T231" s="22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29" t="s">
        <v>127</v>
      </c>
      <c r="AU231" s="229" t="s">
        <v>81</v>
      </c>
      <c r="AV231" s="13" t="s">
        <v>81</v>
      </c>
      <c r="AW231" s="13" t="s">
        <v>129</v>
      </c>
      <c r="AX231" s="13" t="s">
        <v>72</v>
      </c>
      <c r="AY231" s="229" t="s">
        <v>117</v>
      </c>
    </row>
    <row r="232" spans="1:51" s="14" customFormat="1" ht="12">
      <c r="A232" s="14"/>
      <c r="B232" s="230"/>
      <c r="C232" s="231"/>
      <c r="D232" s="220" t="s">
        <v>127</v>
      </c>
      <c r="E232" s="232" t="s">
        <v>19</v>
      </c>
      <c r="F232" s="233" t="s">
        <v>130</v>
      </c>
      <c r="G232" s="231"/>
      <c r="H232" s="234">
        <v>2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0" t="s">
        <v>127</v>
      </c>
      <c r="AU232" s="240" t="s">
        <v>81</v>
      </c>
      <c r="AV232" s="14" t="s">
        <v>124</v>
      </c>
      <c r="AW232" s="14" t="s">
        <v>129</v>
      </c>
      <c r="AX232" s="14" t="s">
        <v>79</v>
      </c>
      <c r="AY232" s="240" t="s">
        <v>117</v>
      </c>
    </row>
    <row r="233" spans="1:65" s="2" customFormat="1" ht="22.2" customHeight="1">
      <c r="A233" s="38"/>
      <c r="B233" s="39"/>
      <c r="C233" s="200" t="s">
        <v>329</v>
      </c>
      <c r="D233" s="200" t="s">
        <v>119</v>
      </c>
      <c r="E233" s="201" t="s">
        <v>330</v>
      </c>
      <c r="F233" s="202" t="s">
        <v>331</v>
      </c>
      <c r="G233" s="203" t="s">
        <v>122</v>
      </c>
      <c r="H233" s="204">
        <v>27.6</v>
      </c>
      <c r="I233" s="205"/>
      <c r="J233" s="206">
        <f>ROUND(I233*H233,2)</f>
        <v>0</v>
      </c>
      <c r="K233" s="202" t="s">
        <v>123</v>
      </c>
      <c r="L233" s="44"/>
      <c r="M233" s="207" t="s">
        <v>19</v>
      </c>
      <c r="N233" s="208" t="s">
        <v>43</v>
      </c>
      <c r="O233" s="84"/>
      <c r="P233" s="209">
        <f>O233*H233</f>
        <v>0</v>
      </c>
      <c r="Q233" s="209">
        <v>6.875E-05</v>
      </c>
      <c r="R233" s="209">
        <f>Q233*H233</f>
        <v>0.0018975000000000003</v>
      </c>
      <c r="S233" s="209">
        <v>0</v>
      </c>
      <c r="T233" s="21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11" t="s">
        <v>124</v>
      </c>
      <c r="AT233" s="211" t="s">
        <v>119</v>
      </c>
      <c r="AU233" s="211" t="s">
        <v>81</v>
      </c>
      <c r="AY233" s="17" t="s">
        <v>117</v>
      </c>
      <c r="BE233" s="212">
        <f>IF(N233="základní",J233,0)</f>
        <v>0</v>
      </c>
      <c r="BF233" s="212">
        <f>IF(N233="snížená",J233,0)</f>
        <v>0</v>
      </c>
      <c r="BG233" s="212">
        <f>IF(N233="zákl. přenesená",J233,0)</f>
        <v>0</v>
      </c>
      <c r="BH233" s="212">
        <f>IF(N233="sníž. přenesená",J233,0)</f>
        <v>0</v>
      </c>
      <c r="BI233" s="212">
        <f>IF(N233="nulová",J233,0)</f>
        <v>0</v>
      </c>
      <c r="BJ233" s="17" t="s">
        <v>79</v>
      </c>
      <c r="BK233" s="212">
        <f>ROUND(I233*H233,2)</f>
        <v>0</v>
      </c>
      <c r="BL233" s="17" t="s">
        <v>124</v>
      </c>
      <c r="BM233" s="211" t="s">
        <v>332</v>
      </c>
    </row>
    <row r="234" spans="1:47" s="2" customFormat="1" ht="12">
      <c r="A234" s="38"/>
      <c r="B234" s="39"/>
      <c r="C234" s="40"/>
      <c r="D234" s="213" t="s">
        <v>125</v>
      </c>
      <c r="E234" s="40"/>
      <c r="F234" s="214" t="s">
        <v>333</v>
      </c>
      <c r="G234" s="40"/>
      <c r="H234" s="40"/>
      <c r="I234" s="215"/>
      <c r="J234" s="40"/>
      <c r="K234" s="40"/>
      <c r="L234" s="44"/>
      <c r="M234" s="216"/>
      <c r="N234" s="217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125</v>
      </c>
      <c r="AU234" s="17" t="s">
        <v>81</v>
      </c>
    </row>
    <row r="235" spans="1:51" s="13" customFormat="1" ht="12">
      <c r="A235" s="13"/>
      <c r="B235" s="218"/>
      <c r="C235" s="219"/>
      <c r="D235" s="220" t="s">
        <v>127</v>
      </c>
      <c r="E235" s="221" t="s">
        <v>19</v>
      </c>
      <c r="F235" s="222" t="s">
        <v>334</v>
      </c>
      <c r="G235" s="219"/>
      <c r="H235" s="223">
        <v>12.5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29" t="s">
        <v>127</v>
      </c>
      <c r="AU235" s="229" t="s">
        <v>81</v>
      </c>
      <c r="AV235" s="13" t="s">
        <v>81</v>
      </c>
      <c r="AW235" s="13" t="s">
        <v>129</v>
      </c>
      <c r="AX235" s="13" t="s">
        <v>72</v>
      </c>
      <c r="AY235" s="229" t="s">
        <v>117</v>
      </c>
    </row>
    <row r="236" spans="1:51" s="13" customFormat="1" ht="12">
      <c r="A236" s="13"/>
      <c r="B236" s="218"/>
      <c r="C236" s="219"/>
      <c r="D236" s="220" t="s">
        <v>127</v>
      </c>
      <c r="E236" s="221" t="s">
        <v>19</v>
      </c>
      <c r="F236" s="222" t="s">
        <v>335</v>
      </c>
      <c r="G236" s="219"/>
      <c r="H236" s="223">
        <v>15.1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29" t="s">
        <v>127</v>
      </c>
      <c r="AU236" s="229" t="s">
        <v>81</v>
      </c>
      <c r="AV236" s="13" t="s">
        <v>81</v>
      </c>
      <c r="AW236" s="13" t="s">
        <v>129</v>
      </c>
      <c r="AX236" s="13" t="s">
        <v>72</v>
      </c>
      <c r="AY236" s="229" t="s">
        <v>117</v>
      </c>
    </row>
    <row r="237" spans="1:51" s="14" customFormat="1" ht="12">
      <c r="A237" s="14"/>
      <c r="B237" s="230"/>
      <c r="C237" s="231"/>
      <c r="D237" s="220" t="s">
        <v>127</v>
      </c>
      <c r="E237" s="232" t="s">
        <v>19</v>
      </c>
      <c r="F237" s="233" t="s">
        <v>130</v>
      </c>
      <c r="G237" s="231"/>
      <c r="H237" s="234">
        <v>27.6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0" t="s">
        <v>127</v>
      </c>
      <c r="AU237" s="240" t="s">
        <v>81</v>
      </c>
      <c r="AV237" s="14" t="s">
        <v>124</v>
      </c>
      <c r="AW237" s="14" t="s">
        <v>129</v>
      </c>
      <c r="AX237" s="14" t="s">
        <v>79</v>
      </c>
      <c r="AY237" s="240" t="s">
        <v>117</v>
      </c>
    </row>
    <row r="238" spans="1:65" s="2" customFormat="1" ht="22.2" customHeight="1">
      <c r="A238" s="38"/>
      <c r="B238" s="39"/>
      <c r="C238" s="200" t="s">
        <v>231</v>
      </c>
      <c r="D238" s="200" t="s">
        <v>119</v>
      </c>
      <c r="E238" s="201" t="s">
        <v>336</v>
      </c>
      <c r="F238" s="202" t="s">
        <v>337</v>
      </c>
      <c r="G238" s="203" t="s">
        <v>245</v>
      </c>
      <c r="H238" s="204">
        <v>14</v>
      </c>
      <c r="I238" s="205"/>
      <c r="J238" s="206">
        <f>ROUND(I238*H238,2)</f>
        <v>0</v>
      </c>
      <c r="K238" s="202" t="s">
        <v>123</v>
      </c>
      <c r="L238" s="44"/>
      <c r="M238" s="207" t="s">
        <v>19</v>
      </c>
      <c r="N238" s="208" t="s">
        <v>43</v>
      </c>
      <c r="O238" s="84"/>
      <c r="P238" s="209">
        <f>O238*H238</f>
        <v>0</v>
      </c>
      <c r="Q238" s="209">
        <v>0.0015375</v>
      </c>
      <c r="R238" s="209">
        <f>Q238*H238</f>
        <v>0.021525</v>
      </c>
      <c r="S238" s="209">
        <v>0</v>
      </c>
      <c r="T238" s="21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11" t="s">
        <v>124</v>
      </c>
      <c r="AT238" s="211" t="s">
        <v>119</v>
      </c>
      <c r="AU238" s="211" t="s">
        <v>81</v>
      </c>
      <c r="AY238" s="17" t="s">
        <v>117</v>
      </c>
      <c r="BE238" s="212">
        <f>IF(N238="základní",J238,0)</f>
        <v>0</v>
      </c>
      <c r="BF238" s="212">
        <f>IF(N238="snížená",J238,0)</f>
        <v>0</v>
      </c>
      <c r="BG238" s="212">
        <f>IF(N238="zákl. přenesená",J238,0)</f>
        <v>0</v>
      </c>
      <c r="BH238" s="212">
        <f>IF(N238="sníž. přenesená",J238,0)</f>
        <v>0</v>
      </c>
      <c r="BI238" s="212">
        <f>IF(N238="nulová",J238,0)</f>
        <v>0</v>
      </c>
      <c r="BJ238" s="17" t="s">
        <v>79</v>
      </c>
      <c r="BK238" s="212">
        <f>ROUND(I238*H238,2)</f>
        <v>0</v>
      </c>
      <c r="BL238" s="17" t="s">
        <v>124</v>
      </c>
      <c r="BM238" s="211" t="s">
        <v>338</v>
      </c>
    </row>
    <row r="239" spans="1:47" s="2" customFormat="1" ht="12">
      <c r="A239" s="38"/>
      <c r="B239" s="39"/>
      <c r="C239" s="40"/>
      <c r="D239" s="213" t="s">
        <v>125</v>
      </c>
      <c r="E239" s="40"/>
      <c r="F239" s="214" t="s">
        <v>339</v>
      </c>
      <c r="G239" s="40"/>
      <c r="H239" s="40"/>
      <c r="I239" s="215"/>
      <c r="J239" s="40"/>
      <c r="K239" s="40"/>
      <c r="L239" s="44"/>
      <c r="M239" s="216"/>
      <c r="N239" s="217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125</v>
      </c>
      <c r="AU239" s="17" t="s">
        <v>81</v>
      </c>
    </row>
    <row r="240" spans="1:51" s="13" customFormat="1" ht="12">
      <c r="A240" s="13"/>
      <c r="B240" s="218"/>
      <c r="C240" s="219"/>
      <c r="D240" s="220" t="s">
        <v>127</v>
      </c>
      <c r="E240" s="221" t="s">
        <v>19</v>
      </c>
      <c r="F240" s="222" t="s">
        <v>340</v>
      </c>
      <c r="G240" s="219"/>
      <c r="H240" s="223">
        <v>14</v>
      </c>
      <c r="I240" s="224"/>
      <c r="J240" s="219"/>
      <c r="K240" s="219"/>
      <c r="L240" s="225"/>
      <c r="M240" s="226"/>
      <c r="N240" s="227"/>
      <c r="O240" s="227"/>
      <c r="P240" s="227"/>
      <c r="Q240" s="227"/>
      <c r="R240" s="227"/>
      <c r="S240" s="227"/>
      <c r="T240" s="22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29" t="s">
        <v>127</v>
      </c>
      <c r="AU240" s="229" t="s">
        <v>81</v>
      </c>
      <c r="AV240" s="13" t="s">
        <v>81</v>
      </c>
      <c r="AW240" s="13" t="s">
        <v>129</v>
      </c>
      <c r="AX240" s="13" t="s">
        <v>72</v>
      </c>
      <c r="AY240" s="229" t="s">
        <v>117</v>
      </c>
    </row>
    <row r="241" spans="1:51" s="14" customFormat="1" ht="12">
      <c r="A241" s="14"/>
      <c r="B241" s="230"/>
      <c r="C241" s="231"/>
      <c r="D241" s="220" t="s">
        <v>127</v>
      </c>
      <c r="E241" s="232" t="s">
        <v>19</v>
      </c>
      <c r="F241" s="233" t="s">
        <v>130</v>
      </c>
      <c r="G241" s="231"/>
      <c r="H241" s="234">
        <v>14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0" t="s">
        <v>127</v>
      </c>
      <c r="AU241" s="240" t="s">
        <v>81</v>
      </c>
      <c r="AV241" s="14" t="s">
        <v>124</v>
      </c>
      <c r="AW241" s="14" t="s">
        <v>129</v>
      </c>
      <c r="AX241" s="14" t="s">
        <v>79</v>
      </c>
      <c r="AY241" s="240" t="s">
        <v>117</v>
      </c>
    </row>
    <row r="242" spans="1:65" s="2" customFormat="1" ht="34.8" customHeight="1">
      <c r="A242" s="38"/>
      <c r="B242" s="39"/>
      <c r="C242" s="200" t="s">
        <v>341</v>
      </c>
      <c r="D242" s="200" t="s">
        <v>119</v>
      </c>
      <c r="E242" s="201" t="s">
        <v>342</v>
      </c>
      <c r="F242" s="202" t="s">
        <v>343</v>
      </c>
      <c r="G242" s="203" t="s">
        <v>156</v>
      </c>
      <c r="H242" s="204">
        <v>843.4</v>
      </c>
      <c r="I242" s="205"/>
      <c r="J242" s="206">
        <f>ROUND(I242*H242,2)</f>
        <v>0</v>
      </c>
      <c r="K242" s="202" t="s">
        <v>123</v>
      </c>
      <c r="L242" s="44"/>
      <c r="M242" s="207" t="s">
        <v>19</v>
      </c>
      <c r="N242" s="208" t="s">
        <v>43</v>
      </c>
      <c r="O242" s="84"/>
      <c r="P242" s="209">
        <f>O242*H242</f>
        <v>0</v>
      </c>
      <c r="Q242" s="209">
        <v>4.88E-06</v>
      </c>
      <c r="R242" s="209">
        <f>Q242*H242</f>
        <v>0.004115792</v>
      </c>
      <c r="S242" s="209">
        <v>0</v>
      </c>
      <c r="T242" s="21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11" t="s">
        <v>124</v>
      </c>
      <c r="AT242" s="211" t="s">
        <v>119</v>
      </c>
      <c r="AU242" s="211" t="s">
        <v>81</v>
      </c>
      <c r="AY242" s="17" t="s">
        <v>117</v>
      </c>
      <c r="BE242" s="212">
        <f>IF(N242="základní",J242,0)</f>
        <v>0</v>
      </c>
      <c r="BF242" s="212">
        <f>IF(N242="snížená",J242,0)</f>
        <v>0</v>
      </c>
      <c r="BG242" s="212">
        <f>IF(N242="zákl. přenesená",J242,0)</f>
        <v>0</v>
      </c>
      <c r="BH242" s="212">
        <f>IF(N242="sníž. přenesená",J242,0)</f>
        <v>0</v>
      </c>
      <c r="BI242" s="212">
        <f>IF(N242="nulová",J242,0)</f>
        <v>0</v>
      </c>
      <c r="BJ242" s="17" t="s">
        <v>79</v>
      </c>
      <c r="BK242" s="212">
        <f>ROUND(I242*H242,2)</f>
        <v>0</v>
      </c>
      <c r="BL242" s="17" t="s">
        <v>124</v>
      </c>
      <c r="BM242" s="211" t="s">
        <v>344</v>
      </c>
    </row>
    <row r="243" spans="1:47" s="2" customFormat="1" ht="12">
      <c r="A243" s="38"/>
      <c r="B243" s="39"/>
      <c r="C243" s="40"/>
      <c r="D243" s="213" t="s">
        <v>125</v>
      </c>
      <c r="E243" s="40"/>
      <c r="F243" s="214" t="s">
        <v>345</v>
      </c>
      <c r="G243" s="40"/>
      <c r="H243" s="40"/>
      <c r="I243" s="215"/>
      <c r="J243" s="40"/>
      <c r="K243" s="40"/>
      <c r="L243" s="44"/>
      <c r="M243" s="216"/>
      <c r="N243" s="217"/>
      <c r="O243" s="84"/>
      <c r="P243" s="84"/>
      <c r="Q243" s="84"/>
      <c r="R243" s="84"/>
      <c r="S243" s="84"/>
      <c r="T243" s="8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125</v>
      </c>
      <c r="AU243" s="17" t="s">
        <v>81</v>
      </c>
    </row>
    <row r="244" spans="1:51" s="13" customFormat="1" ht="12">
      <c r="A244" s="13"/>
      <c r="B244" s="218"/>
      <c r="C244" s="219"/>
      <c r="D244" s="220" t="s">
        <v>127</v>
      </c>
      <c r="E244" s="221" t="s">
        <v>19</v>
      </c>
      <c r="F244" s="222" t="s">
        <v>307</v>
      </c>
      <c r="G244" s="219"/>
      <c r="H244" s="223">
        <v>9.5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29" t="s">
        <v>127</v>
      </c>
      <c r="AU244" s="229" t="s">
        <v>81</v>
      </c>
      <c r="AV244" s="13" t="s">
        <v>81</v>
      </c>
      <c r="AW244" s="13" t="s">
        <v>129</v>
      </c>
      <c r="AX244" s="13" t="s">
        <v>72</v>
      </c>
      <c r="AY244" s="229" t="s">
        <v>117</v>
      </c>
    </row>
    <row r="245" spans="1:51" s="13" customFormat="1" ht="12">
      <c r="A245" s="13"/>
      <c r="B245" s="218"/>
      <c r="C245" s="219"/>
      <c r="D245" s="220" t="s">
        <v>127</v>
      </c>
      <c r="E245" s="221" t="s">
        <v>19</v>
      </c>
      <c r="F245" s="222" t="s">
        <v>314</v>
      </c>
      <c r="G245" s="219"/>
      <c r="H245" s="223">
        <v>321</v>
      </c>
      <c r="I245" s="224"/>
      <c r="J245" s="219"/>
      <c r="K245" s="219"/>
      <c r="L245" s="225"/>
      <c r="M245" s="226"/>
      <c r="N245" s="227"/>
      <c r="O245" s="227"/>
      <c r="P245" s="227"/>
      <c r="Q245" s="227"/>
      <c r="R245" s="227"/>
      <c r="S245" s="227"/>
      <c r="T245" s="22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29" t="s">
        <v>127</v>
      </c>
      <c r="AU245" s="229" t="s">
        <v>81</v>
      </c>
      <c r="AV245" s="13" t="s">
        <v>81</v>
      </c>
      <c r="AW245" s="13" t="s">
        <v>129</v>
      </c>
      <c r="AX245" s="13" t="s">
        <v>72</v>
      </c>
      <c r="AY245" s="229" t="s">
        <v>117</v>
      </c>
    </row>
    <row r="246" spans="1:51" s="13" customFormat="1" ht="12">
      <c r="A246" s="13"/>
      <c r="B246" s="218"/>
      <c r="C246" s="219"/>
      <c r="D246" s="220" t="s">
        <v>127</v>
      </c>
      <c r="E246" s="221" t="s">
        <v>19</v>
      </c>
      <c r="F246" s="222" t="s">
        <v>308</v>
      </c>
      <c r="G246" s="219"/>
      <c r="H246" s="223">
        <v>231.2</v>
      </c>
      <c r="I246" s="224"/>
      <c r="J246" s="219"/>
      <c r="K246" s="219"/>
      <c r="L246" s="225"/>
      <c r="M246" s="226"/>
      <c r="N246" s="227"/>
      <c r="O246" s="227"/>
      <c r="P246" s="227"/>
      <c r="Q246" s="227"/>
      <c r="R246" s="227"/>
      <c r="S246" s="227"/>
      <c r="T246" s="22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29" t="s">
        <v>127</v>
      </c>
      <c r="AU246" s="229" t="s">
        <v>81</v>
      </c>
      <c r="AV246" s="13" t="s">
        <v>81</v>
      </c>
      <c r="AW246" s="13" t="s">
        <v>129</v>
      </c>
      <c r="AX246" s="13" t="s">
        <v>72</v>
      </c>
      <c r="AY246" s="229" t="s">
        <v>117</v>
      </c>
    </row>
    <row r="247" spans="1:51" s="13" customFormat="1" ht="12">
      <c r="A247" s="13"/>
      <c r="B247" s="218"/>
      <c r="C247" s="219"/>
      <c r="D247" s="220" t="s">
        <v>127</v>
      </c>
      <c r="E247" s="221" t="s">
        <v>19</v>
      </c>
      <c r="F247" s="222" t="s">
        <v>309</v>
      </c>
      <c r="G247" s="219"/>
      <c r="H247" s="223">
        <v>113.8</v>
      </c>
      <c r="I247" s="224"/>
      <c r="J247" s="219"/>
      <c r="K247" s="219"/>
      <c r="L247" s="225"/>
      <c r="M247" s="226"/>
      <c r="N247" s="227"/>
      <c r="O247" s="227"/>
      <c r="P247" s="227"/>
      <c r="Q247" s="227"/>
      <c r="R247" s="227"/>
      <c r="S247" s="227"/>
      <c r="T247" s="22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29" t="s">
        <v>127</v>
      </c>
      <c r="AU247" s="229" t="s">
        <v>81</v>
      </c>
      <c r="AV247" s="13" t="s">
        <v>81</v>
      </c>
      <c r="AW247" s="13" t="s">
        <v>129</v>
      </c>
      <c r="AX247" s="13" t="s">
        <v>72</v>
      </c>
      <c r="AY247" s="229" t="s">
        <v>117</v>
      </c>
    </row>
    <row r="248" spans="1:51" s="13" customFormat="1" ht="12">
      <c r="A248" s="13"/>
      <c r="B248" s="218"/>
      <c r="C248" s="219"/>
      <c r="D248" s="220" t="s">
        <v>127</v>
      </c>
      <c r="E248" s="221" t="s">
        <v>19</v>
      </c>
      <c r="F248" s="222" t="s">
        <v>322</v>
      </c>
      <c r="G248" s="219"/>
      <c r="H248" s="223">
        <v>24</v>
      </c>
      <c r="I248" s="224"/>
      <c r="J248" s="219"/>
      <c r="K248" s="219"/>
      <c r="L248" s="225"/>
      <c r="M248" s="226"/>
      <c r="N248" s="227"/>
      <c r="O248" s="227"/>
      <c r="P248" s="227"/>
      <c r="Q248" s="227"/>
      <c r="R248" s="227"/>
      <c r="S248" s="227"/>
      <c r="T248" s="22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29" t="s">
        <v>127</v>
      </c>
      <c r="AU248" s="229" t="s">
        <v>81</v>
      </c>
      <c r="AV248" s="13" t="s">
        <v>81</v>
      </c>
      <c r="AW248" s="13" t="s">
        <v>129</v>
      </c>
      <c r="AX248" s="13" t="s">
        <v>72</v>
      </c>
      <c r="AY248" s="229" t="s">
        <v>117</v>
      </c>
    </row>
    <row r="249" spans="1:51" s="13" customFormat="1" ht="12">
      <c r="A249" s="13"/>
      <c r="B249" s="218"/>
      <c r="C249" s="219"/>
      <c r="D249" s="220" t="s">
        <v>127</v>
      </c>
      <c r="E249" s="221" t="s">
        <v>19</v>
      </c>
      <c r="F249" s="222" t="s">
        <v>323</v>
      </c>
      <c r="G249" s="219"/>
      <c r="H249" s="223">
        <v>128.3</v>
      </c>
      <c r="I249" s="224"/>
      <c r="J249" s="219"/>
      <c r="K249" s="219"/>
      <c r="L249" s="225"/>
      <c r="M249" s="226"/>
      <c r="N249" s="227"/>
      <c r="O249" s="227"/>
      <c r="P249" s="227"/>
      <c r="Q249" s="227"/>
      <c r="R249" s="227"/>
      <c r="S249" s="227"/>
      <c r="T249" s="22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29" t="s">
        <v>127</v>
      </c>
      <c r="AU249" s="229" t="s">
        <v>81</v>
      </c>
      <c r="AV249" s="13" t="s">
        <v>81</v>
      </c>
      <c r="AW249" s="13" t="s">
        <v>129</v>
      </c>
      <c r="AX249" s="13" t="s">
        <v>72</v>
      </c>
      <c r="AY249" s="229" t="s">
        <v>117</v>
      </c>
    </row>
    <row r="250" spans="1:51" s="13" customFormat="1" ht="12">
      <c r="A250" s="13"/>
      <c r="B250" s="218"/>
      <c r="C250" s="219"/>
      <c r="D250" s="220" t="s">
        <v>127</v>
      </c>
      <c r="E250" s="221" t="s">
        <v>19</v>
      </c>
      <c r="F250" s="222" t="s">
        <v>346</v>
      </c>
      <c r="G250" s="219"/>
      <c r="H250" s="223">
        <v>9.3</v>
      </c>
      <c r="I250" s="224"/>
      <c r="J250" s="219"/>
      <c r="K250" s="219"/>
      <c r="L250" s="225"/>
      <c r="M250" s="226"/>
      <c r="N250" s="227"/>
      <c r="O250" s="227"/>
      <c r="P250" s="227"/>
      <c r="Q250" s="227"/>
      <c r="R250" s="227"/>
      <c r="S250" s="227"/>
      <c r="T250" s="22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29" t="s">
        <v>127</v>
      </c>
      <c r="AU250" s="229" t="s">
        <v>81</v>
      </c>
      <c r="AV250" s="13" t="s">
        <v>81</v>
      </c>
      <c r="AW250" s="13" t="s">
        <v>129</v>
      </c>
      <c r="AX250" s="13" t="s">
        <v>72</v>
      </c>
      <c r="AY250" s="229" t="s">
        <v>117</v>
      </c>
    </row>
    <row r="251" spans="1:51" s="13" customFormat="1" ht="12">
      <c r="A251" s="13"/>
      <c r="B251" s="218"/>
      <c r="C251" s="219"/>
      <c r="D251" s="220" t="s">
        <v>127</v>
      </c>
      <c r="E251" s="221" t="s">
        <v>19</v>
      </c>
      <c r="F251" s="222" t="s">
        <v>316</v>
      </c>
      <c r="G251" s="219"/>
      <c r="H251" s="223">
        <v>6.3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29" t="s">
        <v>127</v>
      </c>
      <c r="AU251" s="229" t="s">
        <v>81</v>
      </c>
      <c r="AV251" s="13" t="s">
        <v>81</v>
      </c>
      <c r="AW251" s="13" t="s">
        <v>129</v>
      </c>
      <c r="AX251" s="13" t="s">
        <v>72</v>
      </c>
      <c r="AY251" s="229" t="s">
        <v>117</v>
      </c>
    </row>
    <row r="252" spans="1:51" s="14" customFormat="1" ht="12">
      <c r="A252" s="14"/>
      <c r="B252" s="230"/>
      <c r="C252" s="231"/>
      <c r="D252" s="220" t="s">
        <v>127</v>
      </c>
      <c r="E252" s="232" t="s">
        <v>19</v>
      </c>
      <c r="F252" s="233" t="s">
        <v>130</v>
      </c>
      <c r="G252" s="231"/>
      <c r="H252" s="234">
        <v>843.3999999999999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0" t="s">
        <v>127</v>
      </c>
      <c r="AU252" s="240" t="s">
        <v>81</v>
      </c>
      <c r="AV252" s="14" t="s">
        <v>124</v>
      </c>
      <c r="AW252" s="14" t="s">
        <v>129</v>
      </c>
      <c r="AX252" s="14" t="s">
        <v>79</v>
      </c>
      <c r="AY252" s="240" t="s">
        <v>117</v>
      </c>
    </row>
    <row r="253" spans="1:65" s="2" customFormat="1" ht="34.8" customHeight="1">
      <c r="A253" s="38"/>
      <c r="B253" s="39"/>
      <c r="C253" s="200" t="s">
        <v>236</v>
      </c>
      <c r="D253" s="200" t="s">
        <v>119</v>
      </c>
      <c r="E253" s="201" t="s">
        <v>347</v>
      </c>
      <c r="F253" s="202" t="s">
        <v>348</v>
      </c>
      <c r="G253" s="203" t="s">
        <v>122</v>
      </c>
      <c r="H253" s="204">
        <v>47.5</v>
      </c>
      <c r="I253" s="205"/>
      <c r="J253" s="206">
        <f>ROUND(I253*H253,2)</f>
        <v>0</v>
      </c>
      <c r="K253" s="202" t="s">
        <v>123</v>
      </c>
      <c r="L253" s="44"/>
      <c r="M253" s="207" t="s">
        <v>19</v>
      </c>
      <c r="N253" s="208" t="s">
        <v>43</v>
      </c>
      <c r="O253" s="84"/>
      <c r="P253" s="209">
        <f>O253*H253</f>
        <v>0</v>
      </c>
      <c r="Q253" s="209">
        <v>1.22E-05</v>
      </c>
      <c r="R253" s="209">
        <f>Q253*H253</f>
        <v>0.0005795</v>
      </c>
      <c r="S253" s="209">
        <v>0</v>
      </c>
      <c r="T253" s="21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11" t="s">
        <v>124</v>
      </c>
      <c r="AT253" s="211" t="s">
        <v>119</v>
      </c>
      <c r="AU253" s="211" t="s">
        <v>81</v>
      </c>
      <c r="AY253" s="17" t="s">
        <v>117</v>
      </c>
      <c r="BE253" s="212">
        <f>IF(N253="základní",J253,0)</f>
        <v>0</v>
      </c>
      <c r="BF253" s="212">
        <f>IF(N253="snížená",J253,0)</f>
        <v>0</v>
      </c>
      <c r="BG253" s="212">
        <f>IF(N253="zákl. přenesená",J253,0)</f>
        <v>0</v>
      </c>
      <c r="BH253" s="212">
        <f>IF(N253="sníž. přenesená",J253,0)</f>
        <v>0</v>
      </c>
      <c r="BI253" s="212">
        <f>IF(N253="nulová",J253,0)</f>
        <v>0</v>
      </c>
      <c r="BJ253" s="17" t="s">
        <v>79</v>
      </c>
      <c r="BK253" s="212">
        <f>ROUND(I253*H253,2)</f>
        <v>0</v>
      </c>
      <c r="BL253" s="17" t="s">
        <v>124</v>
      </c>
      <c r="BM253" s="211" t="s">
        <v>349</v>
      </c>
    </row>
    <row r="254" spans="1:47" s="2" customFormat="1" ht="12">
      <c r="A254" s="38"/>
      <c r="B254" s="39"/>
      <c r="C254" s="40"/>
      <c r="D254" s="213" t="s">
        <v>125</v>
      </c>
      <c r="E254" s="40"/>
      <c r="F254" s="214" t="s">
        <v>350</v>
      </c>
      <c r="G254" s="40"/>
      <c r="H254" s="40"/>
      <c r="I254" s="215"/>
      <c r="J254" s="40"/>
      <c r="K254" s="40"/>
      <c r="L254" s="44"/>
      <c r="M254" s="216"/>
      <c r="N254" s="217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125</v>
      </c>
      <c r="AU254" s="17" t="s">
        <v>81</v>
      </c>
    </row>
    <row r="255" spans="1:51" s="13" customFormat="1" ht="12">
      <c r="A255" s="13"/>
      <c r="B255" s="218"/>
      <c r="C255" s="219"/>
      <c r="D255" s="220" t="s">
        <v>127</v>
      </c>
      <c r="E255" s="221" t="s">
        <v>19</v>
      </c>
      <c r="F255" s="222" t="s">
        <v>334</v>
      </c>
      <c r="G255" s="219"/>
      <c r="H255" s="223">
        <v>12.5</v>
      </c>
      <c r="I255" s="224"/>
      <c r="J255" s="219"/>
      <c r="K255" s="219"/>
      <c r="L255" s="225"/>
      <c r="M255" s="226"/>
      <c r="N255" s="227"/>
      <c r="O255" s="227"/>
      <c r="P255" s="227"/>
      <c r="Q255" s="227"/>
      <c r="R255" s="227"/>
      <c r="S255" s="227"/>
      <c r="T255" s="22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29" t="s">
        <v>127</v>
      </c>
      <c r="AU255" s="229" t="s">
        <v>81</v>
      </c>
      <c r="AV255" s="13" t="s">
        <v>81</v>
      </c>
      <c r="AW255" s="13" t="s">
        <v>129</v>
      </c>
      <c r="AX255" s="13" t="s">
        <v>72</v>
      </c>
      <c r="AY255" s="229" t="s">
        <v>117</v>
      </c>
    </row>
    <row r="256" spans="1:51" s="13" customFormat="1" ht="12">
      <c r="A256" s="13"/>
      <c r="B256" s="218"/>
      <c r="C256" s="219"/>
      <c r="D256" s="220" t="s">
        <v>127</v>
      </c>
      <c r="E256" s="221" t="s">
        <v>19</v>
      </c>
      <c r="F256" s="222" t="s">
        <v>351</v>
      </c>
      <c r="G256" s="219"/>
      <c r="H256" s="223">
        <v>3.9</v>
      </c>
      <c r="I256" s="224"/>
      <c r="J256" s="219"/>
      <c r="K256" s="219"/>
      <c r="L256" s="225"/>
      <c r="M256" s="226"/>
      <c r="N256" s="227"/>
      <c r="O256" s="227"/>
      <c r="P256" s="227"/>
      <c r="Q256" s="227"/>
      <c r="R256" s="227"/>
      <c r="S256" s="227"/>
      <c r="T256" s="22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29" t="s">
        <v>127</v>
      </c>
      <c r="AU256" s="229" t="s">
        <v>81</v>
      </c>
      <c r="AV256" s="13" t="s">
        <v>81</v>
      </c>
      <c r="AW256" s="13" t="s">
        <v>129</v>
      </c>
      <c r="AX256" s="13" t="s">
        <v>72</v>
      </c>
      <c r="AY256" s="229" t="s">
        <v>117</v>
      </c>
    </row>
    <row r="257" spans="1:51" s="13" customFormat="1" ht="12">
      <c r="A257" s="13"/>
      <c r="B257" s="218"/>
      <c r="C257" s="219"/>
      <c r="D257" s="220" t="s">
        <v>127</v>
      </c>
      <c r="E257" s="221" t="s">
        <v>19</v>
      </c>
      <c r="F257" s="222" t="s">
        <v>335</v>
      </c>
      <c r="G257" s="219"/>
      <c r="H257" s="223">
        <v>15.1</v>
      </c>
      <c r="I257" s="224"/>
      <c r="J257" s="219"/>
      <c r="K257" s="219"/>
      <c r="L257" s="225"/>
      <c r="M257" s="226"/>
      <c r="N257" s="227"/>
      <c r="O257" s="227"/>
      <c r="P257" s="227"/>
      <c r="Q257" s="227"/>
      <c r="R257" s="227"/>
      <c r="S257" s="227"/>
      <c r="T257" s="22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29" t="s">
        <v>127</v>
      </c>
      <c r="AU257" s="229" t="s">
        <v>81</v>
      </c>
      <c r="AV257" s="13" t="s">
        <v>81</v>
      </c>
      <c r="AW257" s="13" t="s">
        <v>129</v>
      </c>
      <c r="AX257" s="13" t="s">
        <v>72</v>
      </c>
      <c r="AY257" s="229" t="s">
        <v>117</v>
      </c>
    </row>
    <row r="258" spans="1:51" s="13" customFormat="1" ht="12">
      <c r="A258" s="13"/>
      <c r="B258" s="218"/>
      <c r="C258" s="219"/>
      <c r="D258" s="220" t="s">
        <v>127</v>
      </c>
      <c r="E258" s="221" t="s">
        <v>19</v>
      </c>
      <c r="F258" s="222" t="s">
        <v>328</v>
      </c>
      <c r="G258" s="219"/>
      <c r="H258" s="223">
        <v>2</v>
      </c>
      <c r="I258" s="224"/>
      <c r="J258" s="219"/>
      <c r="K258" s="219"/>
      <c r="L258" s="225"/>
      <c r="M258" s="226"/>
      <c r="N258" s="227"/>
      <c r="O258" s="227"/>
      <c r="P258" s="227"/>
      <c r="Q258" s="227"/>
      <c r="R258" s="227"/>
      <c r="S258" s="227"/>
      <c r="T258" s="22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29" t="s">
        <v>127</v>
      </c>
      <c r="AU258" s="229" t="s">
        <v>81</v>
      </c>
      <c r="AV258" s="13" t="s">
        <v>81</v>
      </c>
      <c r="AW258" s="13" t="s">
        <v>129</v>
      </c>
      <c r="AX258" s="13" t="s">
        <v>72</v>
      </c>
      <c r="AY258" s="229" t="s">
        <v>117</v>
      </c>
    </row>
    <row r="259" spans="1:51" s="13" customFormat="1" ht="12">
      <c r="A259" s="13"/>
      <c r="B259" s="218"/>
      <c r="C259" s="219"/>
      <c r="D259" s="220" t="s">
        <v>127</v>
      </c>
      <c r="E259" s="221" t="s">
        <v>19</v>
      </c>
      <c r="F259" s="222" t="s">
        <v>340</v>
      </c>
      <c r="G259" s="219"/>
      <c r="H259" s="223">
        <v>14</v>
      </c>
      <c r="I259" s="224"/>
      <c r="J259" s="219"/>
      <c r="K259" s="219"/>
      <c r="L259" s="225"/>
      <c r="M259" s="226"/>
      <c r="N259" s="227"/>
      <c r="O259" s="227"/>
      <c r="P259" s="227"/>
      <c r="Q259" s="227"/>
      <c r="R259" s="227"/>
      <c r="S259" s="227"/>
      <c r="T259" s="22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29" t="s">
        <v>127</v>
      </c>
      <c r="AU259" s="229" t="s">
        <v>81</v>
      </c>
      <c r="AV259" s="13" t="s">
        <v>81</v>
      </c>
      <c r="AW259" s="13" t="s">
        <v>129</v>
      </c>
      <c r="AX259" s="13" t="s">
        <v>72</v>
      </c>
      <c r="AY259" s="229" t="s">
        <v>117</v>
      </c>
    </row>
    <row r="260" spans="1:51" s="14" customFormat="1" ht="12">
      <c r="A260" s="14"/>
      <c r="B260" s="230"/>
      <c r="C260" s="231"/>
      <c r="D260" s="220" t="s">
        <v>127</v>
      </c>
      <c r="E260" s="232" t="s">
        <v>19</v>
      </c>
      <c r="F260" s="233" t="s">
        <v>130</v>
      </c>
      <c r="G260" s="231"/>
      <c r="H260" s="234">
        <v>47.5</v>
      </c>
      <c r="I260" s="235"/>
      <c r="J260" s="231"/>
      <c r="K260" s="231"/>
      <c r="L260" s="236"/>
      <c r="M260" s="237"/>
      <c r="N260" s="238"/>
      <c r="O260" s="238"/>
      <c r="P260" s="238"/>
      <c r="Q260" s="238"/>
      <c r="R260" s="238"/>
      <c r="S260" s="238"/>
      <c r="T260" s="23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0" t="s">
        <v>127</v>
      </c>
      <c r="AU260" s="240" t="s">
        <v>81</v>
      </c>
      <c r="AV260" s="14" t="s">
        <v>124</v>
      </c>
      <c r="AW260" s="14" t="s">
        <v>129</v>
      </c>
      <c r="AX260" s="14" t="s">
        <v>79</v>
      </c>
      <c r="AY260" s="240" t="s">
        <v>117</v>
      </c>
    </row>
    <row r="261" spans="1:65" s="2" customFormat="1" ht="45" customHeight="1">
      <c r="A261" s="38"/>
      <c r="B261" s="39"/>
      <c r="C261" s="200" t="s">
        <v>352</v>
      </c>
      <c r="D261" s="200" t="s">
        <v>119</v>
      </c>
      <c r="E261" s="201" t="s">
        <v>353</v>
      </c>
      <c r="F261" s="202" t="s">
        <v>354</v>
      </c>
      <c r="G261" s="203" t="s">
        <v>156</v>
      </c>
      <c r="H261" s="204">
        <v>13.5</v>
      </c>
      <c r="I261" s="205"/>
      <c r="J261" s="206">
        <f>ROUND(I261*H261,2)</f>
        <v>0</v>
      </c>
      <c r="K261" s="202" t="s">
        <v>123</v>
      </c>
      <c r="L261" s="44"/>
      <c r="M261" s="207" t="s">
        <v>19</v>
      </c>
      <c r="N261" s="208" t="s">
        <v>43</v>
      </c>
      <c r="O261" s="84"/>
      <c r="P261" s="209">
        <f>O261*H261</f>
        <v>0</v>
      </c>
      <c r="Q261" s="209">
        <v>0.15539952</v>
      </c>
      <c r="R261" s="209">
        <f>Q261*H261</f>
        <v>2.0978935200000004</v>
      </c>
      <c r="S261" s="209">
        <v>0</v>
      </c>
      <c r="T261" s="210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11" t="s">
        <v>124</v>
      </c>
      <c r="AT261" s="211" t="s">
        <v>119</v>
      </c>
      <c r="AU261" s="211" t="s">
        <v>81</v>
      </c>
      <c r="AY261" s="17" t="s">
        <v>117</v>
      </c>
      <c r="BE261" s="212">
        <f>IF(N261="základní",J261,0)</f>
        <v>0</v>
      </c>
      <c r="BF261" s="212">
        <f>IF(N261="snížená",J261,0)</f>
        <v>0</v>
      </c>
      <c r="BG261" s="212">
        <f>IF(N261="zákl. přenesená",J261,0)</f>
        <v>0</v>
      </c>
      <c r="BH261" s="212">
        <f>IF(N261="sníž. přenesená",J261,0)</f>
        <v>0</v>
      </c>
      <c r="BI261" s="212">
        <f>IF(N261="nulová",J261,0)</f>
        <v>0</v>
      </c>
      <c r="BJ261" s="17" t="s">
        <v>79</v>
      </c>
      <c r="BK261" s="212">
        <f>ROUND(I261*H261,2)</f>
        <v>0</v>
      </c>
      <c r="BL261" s="17" t="s">
        <v>124</v>
      </c>
      <c r="BM261" s="211" t="s">
        <v>355</v>
      </c>
    </row>
    <row r="262" spans="1:47" s="2" customFormat="1" ht="12">
      <c r="A262" s="38"/>
      <c r="B262" s="39"/>
      <c r="C262" s="40"/>
      <c r="D262" s="213" t="s">
        <v>125</v>
      </c>
      <c r="E262" s="40"/>
      <c r="F262" s="214" t="s">
        <v>356</v>
      </c>
      <c r="G262" s="40"/>
      <c r="H262" s="40"/>
      <c r="I262" s="215"/>
      <c r="J262" s="40"/>
      <c r="K262" s="40"/>
      <c r="L262" s="44"/>
      <c r="M262" s="216"/>
      <c r="N262" s="217"/>
      <c r="O262" s="84"/>
      <c r="P262" s="84"/>
      <c r="Q262" s="84"/>
      <c r="R262" s="84"/>
      <c r="S262" s="84"/>
      <c r="T262" s="8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125</v>
      </c>
      <c r="AU262" s="17" t="s">
        <v>81</v>
      </c>
    </row>
    <row r="263" spans="1:51" s="13" customFormat="1" ht="12">
      <c r="A263" s="13"/>
      <c r="B263" s="218"/>
      <c r="C263" s="219"/>
      <c r="D263" s="220" t="s">
        <v>127</v>
      </c>
      <c r="E263" s="221" t="s">
        <v>19</v>
      </c>
      <c r="F263" s="222" t="s">
        <v>161</v>
      </c>
      <c r="G263" s="219"/>
      <c r="H263" s="223">
        <v>13.5</v>
      </c>
      <c r="I263" s="224"/>
      <c r="J263" s="219"/>
      <c r="K263" s="219"/>
      <c r="L263" s="225"/>
      <c r="M263" s="226"/>
      <c r="N263" s="227"/>
      <c r="O263" s="227"/>
      <c r="P263" s="227"/>
      <c r="Q263" s="227"/>
      <c r="R263" s="227"/>
      <c r="S263" s="227"/>
      <c r="T263" s="22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29" t="s">
        <v>127</v>
      </c>
      <c r="AU263" s="229" t="s">
        <v>81</v>
      </c>
      <c r="AV263" s="13" t="s">
        <v>81</v>
      </c>
      <c r="AW263" s="13" t="s">
        <v>129</v>
      </c>
      <c r="AX263" s="13" t="s">
        <v>72</v>
      </c>
      <c r="AY263" s="229" t="s">
        <v>117</v>
      </c>
    </row>
    <row r="264" spans="1:51" s="14" customFormat="1" ht="12">
      <c r="A264" s="14"/>
      <c r="B264" s="230"/>
      <c r="C264" s="231"/>
      <c r="D264" s="220" t="s">
        <v>127</v>
      </c>
      <c r="E264" s="232" t="s">
        <v>19</v>
      </c>
      <c r="F264" s="233" t="s">
        <v>130</v>
      </c>
      <c r="G264" s="231"/>
      <c r="H264" s="234">
        <v>13.5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0" t="s">
        <v>127</v>
      </c>
      <c r="AU264" s="240" t="s">
        <v>81</v>
      </c>
      <c r="AV264" s="14" t="s">
        <v>124</v>
      </c>
      <c r="AW264" s="14" t="s">
        <v>129</v>
      </c>
      <c r="AX264" s="14" t="s">
        <v>79</v>
      </c>
      <c r="AY264" s="240" t="s">
        <v>117</v>
      </c>
    </row>
    <row r="265" spans="1:65" s="2" customFormat="1" ht="45" customHeight="1">
      <c r="A265" s="38"/>
      <c r="B265" s="39"/>
      <c r="C265" s="200" t="s">
        <v>239</v>
      </c>
      <c r="D265" s="200" t="s">
        <v>119</v>
      </c>
      <c r="E265" s="201" t="s">
        <v>357</v>
      </c>
      <c r="F265" s="202" t="s">
        <v>358</v>
      </c>
      <c r="G265" s="203" t="s">
        <v>156</v>
      </c>
      <c r="H265" s="204">
        <v>8.5</v>
      </c>
      <c r="I265" s="205"/>
      <c r="J265" s="206">
        <f>ROUND(I265*H265,2)</f>
        <v>0</v>
      </c>
      <c r="K265" s="202" t="s">
        <v>123</v>
      </c>
      <c r="L265" s="44"/>
      <c r="M265" s="207" t="s">
        <v>19</v>
      </c>
      <c r="N265" s="208" t="s">
        <v>43</v>
      </c>
      <c r="O265" s="84"/>
      <c r="P265" s="209">
        <f>O265*H265</f>
        <v>0</v>
      </c>
      <c r="Q265" s="209">
        <v>0.1684906</v>
      </c>
      <c r="R265" s="209">
        <f>Q265*H265</f>
        <v>1.4321701</v>
      </c>
      <c r="S265" s="209">
        <v>0</v>
      </c>
      <c r="T265" s="210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11" t="s">
        <v>124</v>
      </c>
      <c r="AT265" s="211" t="s">
        <v>119</v>
      </c>
      <c r="AU265" s="211" t="s">
        <v>81</v>
      </c>
      <c r="AY265" s="17" t="s">
        <v>117</v>
      </c>
      <c r="BE265" s="212">
        <f>IF(N265="základní",J265,0)</f>
        <v>0</v>
      </c>
      <c r="BF265" s="212">
        <f>IF(N265="snížená",J265,0)</f>
        <v>0</v>
      </c>
      <c r="BG265" s="212">
        <f>IF(N265="zákl. přenesená",J265,0)</f>
        <v>0</v>
      </c>
      <c r="BH265" s="212">
        <f>IF(N265="sníž. přenesená",J265,0)</f>
        <v>0</v>
      </c>
      <c r="BI265" s="212">
        <f>IF(N265="nulová",J265,0)</f>
        <v>0</v>
      </c>
      <c r="BJ265" s="17" t="s">
        <v>79</v>
      </c>
      <c r="BK265" s="212">
        <f>ROUND(I265*H265,2)</f>
        <v>0</v>
      </c>
      <c r="BL265" s="17" t="s">
        <v>124</v>
      </c>
      <c r="BM265" s="211" t="s">
        <v>359</v>
      </c>
    </row>
    <row r="266" spans="1:47" s="2" customFormat="1" ht="12">
      <c r="A266" s="38"/>
      <c r="B266" s="39"/>
      <c r="C266" s="40"/>
      <c r="D266" s="213" t="s">
        <v>125</v>
      </c>
      <c r="E266" s="40"/>
      <c r="F266" s="214" t="s">
        <v>360</v>
      </c>
      <c r="G266" s="40"/>
      <c r="H266" s="40"/>
      <c r="I266" s="215"/>
      <c r="J266" s="40"/>
      <c r="K266" s="40"/>
      <c r="L266" s="44"/>
      <c r="M266" s="216"/>
      <c r="N266" s="217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125</v>
      </c>
      <c r="AU266" s="17" t="s">
        <v>81</v>
      </c>
    </row>
    <row r="267" spans="1:51" s="13" customFormat="1" ht="12">
      <c r="A267" s="13"/>
      <c r="B267" s="218"/>
      <c r="C267" s="219"/>
      <c r="D267" s="220" t="s">
        <v>127</v>
      </c>
      <c r="E267" s="221" t="s">
        <v>19</v>
      </c>
      <c r="F267" s="222" t="s">
        <v>361</v>
      </c>
      <c r="G267" s="219"/>
      <c r="H267" s="223">
        <v>8.5</v>
      </c>
      <c r="I267" s="224"/>
      <c r="J267" s="219"/>
      <c r="K267" s="219"/>
      <c r="L267" s="225"/>
      <c r="M267" s="226"/>
      <c r="N267" s="227"/>
      <c r="O267" s="227"/>
      <c r="P267" s="227"/>
      <c r="Q267" s="227"/>
      <c r="R267" s="227"/>
      <c r="S267" s="227"/>
      <c r="T267" s="22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29" t="s">
        <v>127</v>
      </c>
      <c r="AU267" s="229" t="s">
        <v>81</v>
      </c>
      <c r="AV267" s="13" t="s">
        <v>81</v>
      </c>
      <c r="AW267" s="13" t="s">
        <v>129</v>
      </c>
      <c r="AX267" s="13" t="s">
        <v>72</v>
      </c>
      <c r="AY267" s="229" t="s">
        <v>117</v>
      </c>
    </row>
    <row r="268" spans="1:51" s="14" customFormat="1" ht="12">
      <c r="A268" s="14"/>
      <c r="B268" s="230"/>
      <c r="C268" s="231"/>
      <c r="D268" s="220" t="s">
        <v>127</v>
      </c>
      <c r="E268" s="232" t="s">
        <v>19</v>
      </c>
      <c r="F268" s="233" t="s">
        <v>130</v>
      </c>
      <c r="G268" s="231"/>
      <c r="H268" s="234">
        <v>8.5</v>
      </c>
      <c r="I268" s="235"/>
      <c r="J268" s="231"/>
      <c r="K268" s="231"/>
      <c r="L268" s="236"/>
      <c r="M268" s="237"/>
      <c r="N268" s="238"/>
      <c r="O268" s="238"/>
      <c r="P268" s="238"/>
      <c r="Q268" s="238"/>
      <c r="R268" s="238"/>
      <c r="S268" s="238"/>
      <c r="T268" s="23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0" t="s">
        <v>127</v>
      </c>
      <c r="AU268" s="240" t="s">
        <v>81</v>
      </c>
      <c r="AV268" s="14" t="s">
        <v>124</v>
      </c>
      <c r="AW268" s="14" t="s">
        <v>129</v>
      </c>
      <c r="AX268" s="14" t="s">
        <v>79</v>
      </c>
      <c r="AY268" s="240" t="s">
        <v>117</v>
      </c>
    </row>
    <row r="269" spans="1:65" s="2" customFormat="1" ht="14.4" customHeight="1">
      <c r="A269" s="38"/>
      <c r="B269" s="39"/>
      <c r="C269" s="241" t="s">
        <v>362</v>
      </c>
      <c r="D269" s="241" t="s">
        <v>224</v>
      </c>
      <c r="E269" s="242" t="s">
        <v>363</v>
      </c>
      <c r="F269" s="243" t="s">
        <v>364</v>
      </c>
      <c r="G269" s="244" t="s">
        <v>156</v>
      </c>
      <c r="H269" s="245">
        <v>6.63</v>
      </c>
      <c r="I269" s="246"/>
      <c r="J269" s="247">
        <f>ROUND(I269*H269,2)</f>
        <v>0</v>
      </c>
      <c r="K269" s="243" t="s">
        <v>123</v>
      </c>
      <c r="L269" s="248"/>
      <c r="M269" s="249" t="s">
        <v>19</v>
      </c>
      <c r="N269" s="250" t="s">
        <v>43</v>
      </c>
      <c r="O269" s="84"/>
      <c r="P269" s="209">
        <f>O269*H269</f>
        <v>0</v>
      </c>
      <c r="Q269" s="209">
        <v>0.15</v>
      </c>
      <c r="R269" s="209">
        <f>Q269*H269</f>
        <v>0.9944999999999999</v>
      </c>
      <c r="S269" s="209">
        <v>0</v>
      </c>
      <c r="T269" s="210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11" t="s">
        <v>143</v>
      </c>
      <c r="AT269" s="211" t="s">
        <v>224</v>
      </c>
      <c r="AU269" s="211" t="s">
        <v>81</v>
      </c>
      <c r="AY269" s="17" t="s">
        <v>117</v>
      </c>
      <c r="BE269" s="212">
        <f>IF(N269="základní",J269,0)</f>
        <v>0</v>
      </c>
      <c r="BF269" s="212">
        <f>IF(N269="snížená",J269,0)</f>
        <v>0</v>
      </c>
      <c r="BG269" s="212">
        <f>IF(N269="zákl. přenesená",J269,0)</f>
        <v>0</v>
      </c>
      <c r="BH269" s="212">
        <f>IF(N269="sníž. přenesená",J269,0)</f>
        <v>0</v>
      </c>
      <c r="BI269" s="212">
        <f>IF(N269="nulová",J269,0)</f>
        <v>0</v>
      </c>
      <c r="BJ269" s="17" t="s">
        <v>79</v>
      </c>
      <c r="BK269" s="212">
        <f>ROUND(I269*H269,2)</f>
        <v>0</v>
      </c>
      <c r="BL269" s="17" t="s">
        <v>124</v>
      </c>
      <c r="BM269" s="211" t="s">
        <v>365</v>
      </c>
    </row>
    <row r="270" spans="1:47" s="2" customFormat="1" ht="12">
      <c r="A270" s="38"/>
      <c r="B270" s="39"/>
      <c r="C270" s="40"/>
      <c r="D270" s="220" t="s">
        <v>249</v>
      </c>
      <c r="E270" s="40"/>
      <c r="F270" s="251" t="s">
        <v>366</v>
      </c>
      <c r="G270" s="40"/>
      <c r="H270" s="40"/>
      <c r="I270" s="215"/>
      <c r="J270" s="40"/>
      <c r="K270" s="40"/>
      <c r="L270" s="44"/>
      <c r="M270" s="216"/>
      <c r="N270" s="217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249</v>
      </c>
      <c r="AU270" s="17" t="s">
        <v>81</v>
      </c>
    </row>
    <row r="271" spans="1:51" s="13" customFormat="1" ht="12">
      <c r="A271" s="13"/>
      <c r="B271" s="218"/>
      <c r="C271" s="219"/>
      <c r="D271" s="220" t="s">
        <v>127</v>
      </c>
      <c r="E271" s="221" t="s">
        <v>19</v>
      </c>
      <c r="F271" s="222" t="s">
        <v>367</v>
      </c>
      <c r="G271" s="219"/>
      <c r="H271" s="223">
        <v>6.63</v>
      </c>
      <c r="I271" s="224"/>
      <c r="J271" s="219"/>
      <c r="K271" s="219"/>
      <c r="L271" s="225"/>
      <c r="M271" s="226"/>
      <c r="N271" s="227"/>
      <c r="O271" s="227"/>
      <c r="P271" s="227"/>
      <c r="Q271" s="227"/>
      <c r="R271" s="227"/>
      <c r="S271" s="227"/>
      <c r="T271" s="22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29" t="s">
        <v>127</v>
      </c>
      <c r="AU271" s="229" t="s">
        <v>81</v>
      </c>
      <c r="AV271" s="13" t="s">
        <v>81</v>
      </c>
      <c r="AW271" s="13" t="s">
        <v>129</v>
      </c>
      <c r="AX271" s="13" t="s">
        <v>72</v>
      </c>
      <c r="AY271" s="229" t="s">
        <v>117</v>
      </c>
    </row>
    <row r="272" spans="1:51" s="14" customFormat="1" ht="12">
      <c r="A272" s="14"/>
      <c r="B272" s="230"/>
      <c r="C272" s="231"/>
      <c r="D272" s="220" t="s">
        <v>127</v>
      </c>
      <c r="E272" s="232" t="s">
        <v>19</v>
      </c>
      <c r="F272" s="233" t="s">
        <v>130</v>
      </c>
      <c r="G272" s="231"/>
      <c r="H272" s="234">
        <v>6.63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0" t="s">
        <v>127</v>
      </c>
      <c r="AU272" s="240" t="s">
        <v>81</v>
      </c>
      <c r="AV272" s="14" t="s">
        <v>124</v>
      </c>
      <c r="AW272" s="14" t="s">
        <v>129</v>
      </c>
      <c r="AX272" s="14" t="s">
        <v>79</v>
      </c>
      <c r="AY272" s="240" t="s">
        <v>117</v>
      </c>
    </row>
    <row r="273" spans="1:65" s="2" customFormat="1" ht="19.8" customHeight="1">
      <c r="A273" s="38"/>
      <c r="B273" s="39"/>
      <c r="C273" s="241" t="s">
        <v>247</v>
      </c>
      <c r="D273" s="241" t="s">
        <v>224</v>
      </c>
      <c r="E273" s="242" t="s">
        <v>368</v>
      </c>
      <c r="F273" s="243" t="s">
        <v>369</v>
      </c>
      <c r="G273" s="244" t="s">
        <v>156</v>
      </c>
      <c r="H273" s="245">
        <v>2.04</v>
      </c>
      <c r="I273" s="246"/>
      <c r="J273" s="247">
        <f>ROUND(I273*H273,2)</f>
        <v>0</v>
      </c>
      <c r="K273" s="243" t="s">
        <v>19</v>
      </c>
      <c r="L273" s="248"/>
      <c r="M273" s="249" t="s">
        <v>19</v>
      </c>
      <c r="N273" s="250" t="s">
        <v>43</v>
      </c>
      <c r="O273" s="84"/>
      <c r="P273" s="209">
        <f>O273*H273</f>
        <v>0</v>
      </c>
      <c r="Q273" s="209">
        <v>0</v>
      </c>
      <c r="R273" s="209">
        <f>Q273*H273</f>
        <v>0</v>
      </c>
      <c r="S273" s="209">
        <v>0</v>
      </c>
      <c r="T273" s="210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11" t="s">
        <v>143</v>
      </c>
      <c r="AT273" s="211" t="s">
        <v>224</v>
      </c>
      <c r="AU273" s="211" t="s">
        <v>81</v>
      </c>
      <c r="AY273" s="17" t="s">
        <v>117</v>
      </c>
      <c r="BE273" s="212">
        <f>IF(N273="základní",J273,0)</f>
        <v>0</v>
      </c>
      <c r="BF273" s="212">
        <f>IF(N273="snížená",J273,0)</f>
        <v>0</v>
      </c>
      <c r="BG273" s="212">
        <f>IF(N273="zákl. přenesená",J273,0)</f>
        <v>0</v>
      </c>
      <c r="BH273" s="212">
        <f>IF(N273="sníž. přenesená",J273,0)</f>
        <v>0</v>
      </c>
      <c r="BI273" s="212">
        <f>IF(N273="nulová",J273,0)</f>
        <v>0</v>
      </c>
      <c r="BJ273" s="17" t="s">
        <v>79</v>
      </c>
      <c r="BK273" s="212">
        <f>ROUND(I273*H273,2)</f>
        <v>0</v>
      </c>
      <c r="BL273" s="17" t="s">
        <v>124</v>
      </c>
      <c r="BM273" s="211" t="s">
        <v>370</v>
      </c>
    </row>
    <row r="274" spans="1:51" s="13" customFormat="1" ht="12">
      <c r="A274" s="13"/>
      <c r="B274" s="218"/>
      <c r="C274" s="219"/>
      <c r="D274" s="220" t="s">
        <v>127</v>
      </c>
      <c r="E274" s="221" t="s">
        <v>19</v>
      </c>
      <c r="F274" s="222" t="s">
        <v>371</v>
      </c>
      <c r="G274" s="219"/>
      <c r="H274" s="223">
        <v>2.04</v>
      </c>
      <c r="I274" s="224"/>
      <c r="J274" s="219"/>
      <c r="K274" s="219"/>
      <c r="L274" s="225"/>
      <c r="M274" s="226"/>
      <c r="N274" s="227"/>
      <c r="O274" s="227"/>
      <c r="P274" s="227"/>
      <c r="Q274" s="227"/>
      <c r="R274" s="227"/>
      <c r="S274" s="227"/>
      <c r="T274" s="22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29" t="s">
        <v>127</v>
      </c>
      <c r="AU274" s="229" t="s">
        <v>81</v>
      </c>
      <c r="AV274" s="13" t="s">
        <v>81</v>
      </c>
      <c r="AW274" s="13" t="s">
        <v>129</v>
      </c>
      <c r="AX274" s="13" t="s">
        <v>72</v>
      </c>
      <c r="AY274" s="229" t="s">
        <v>117</v>
      </c>
    </row>
    <row r="275" spans="1:51" s="14" customFormat="1" ht="12">
      <c r="A275" s="14"/>
      <c r="B275" s="230"/>
      <c r="C275" s="231"/>
      <c r="D275" s="220" t="s">
        <v>127</v>
      </c>
      <c r="E275" s="232" t="s">
        <v>19</v>
      </c>
      <c r="F275" s="233" t="s">
        <v>130</v>
      </c>
      <c r="G275" s="231"/>
      <c r="H275" s="234">
        <v>2.04</v>
      </c>
      <c r="I275" s="235"/>
      <c r="J275" s="231"/>
      <c r="K275" s="231"/>
      <c r="L275" s="236"/>
      <c r="M275" s="237"/>
      <c r="N275" s="238"/>
      <c r="O275" s="238"/>
      <c r="P275" s="238"/>
      <c r="Q275" s="238"/>
      <c r="R275" s="238"/>
      <c r="S275" s="238"/>
      <c r="T275" s="23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0" t="s">
        <v>127</v>
      </c>
      <c r="AU275" s="240" t="s">
        <v>81</v>
      </c>
      <c r="AV275" s="14" t="s">
        <v>124</v>
      </c>
      <c r="AW275" s="14" t="s">
        <v>129</v>
      </c>
      <c r="AX275" s="14" t="s">
        <v>79</v>
      </c>
      <c r="AY275" s="240" t="s">
        <v>117</v>
      </c>
    </row>
    <row r="276" spans="1:65" s="2" customFormat="1" ht="40.2" customHeight="1">
      <c r="A276" s="38"/>
      <c r="B276" s="39"/>
      <c r="C276" s="200" t="s">
        <v>372</v>
      </c>
      <c r="D276" s="200" t="s">
        <v>119</v>
      </c>
      <c r="E276" s="201" t="s">
        <v>373</v>
      </c>
      <c r="F276" s="202" t="s">
        <v>374</v>
      </c>
      <c r="G276" s="203" t="s">
        <v>156</v>
      </c>
      <c r="H276" s="204">
        <v>12</v>
      </c>
      <c r="I276" s="205"/>
      <c r="J276" s="206">
        <f>ROUND(I276*H276,2)</f>
        <v>0</v>
      </c>
      <c r="K276" s="202" t="s">
        <v>123</v>
      </c>
      <c r="L276" s="44"/>
      <c r="M276" s="207" t="s">
        <v>19</v>
      </c>
      <c r="N276" s="208" t="s">
        <v>43</v>
      </c>
      <c r="O276" s="84"/>
      <c r="P276" s="209">
        <f>O276*H276</f>
        <v>0</v>
      </c>
      <c r="Q276" s="209">
        <v>0.100946</v>
      </c>
      <c r="R276" s="209">
        <f>Q276*H276</f>
        <v>1.211352</v>
      </c>
      <c r="S276" s="209">
        <v>0</v>
      </c>
      <c r="T276" s="210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11" t="s">
        <v>124</v>
      </c>
      <c r="AT276" s="211" t="s">
        <v>119</v>
      </c>
      <c r="AU276" s="211" t="s">
        <v>81</v>
      </c>
      <c r="AY276" s="17" t="s">
        <v>117</v>
      </c>
      <c r="BE276" s="212">
        <f>IF(N276="základní",J276,0)</f>
        <v>0</v>
      </c>
      <c r="BF276" s="212">
        <f>IF(N276="snížená",J276,0)</f>
        <v>0</v>
      </c>
      <c r="BG276" s="212">
        <f>IF(N276="zákl. přenesená",J276,0)</f>
        <v>0</v>
      </c>
      <c r="BH276" s="212">
        <f>IF(N276="sníž. přenesená",J276,0)</f>
        <v>0</v>
      </c>
      <c r="BI276" s="212">
        <f>IF(N276="nulová",J276,0)</f>
        <v>0</v>
      </c>
      <c r="BJ276" s="17" t="s">
        <v>79</v>
      </c>
      <c r="BK276" s="212">
        <f>ROUND(I276*H276,2)</f>
        <v>0</v>
      </c>
      <c r="BL276" s="17" t="s">
        <v>124</v>
      </c>
      <c r="BM276" s="211" t="s">
        <v>375</v>
      </c>
    </row>
    <row r="277" spans="1:47" s="2" customFormat="1" ht="12">
      <c r="A277" s="38"/>
      <c r="B277" s="39"/>
      <c r="C277" s="40"/>
      <c r="D277" s="213" t="s">
        <v>125</v>
      </c>
      <c r="E277" s="40"/>
      <c r="F277" s="214" t="s">
        <v>376</v>
      </c>
      <c r="G277" s="40"/>
      <c r="H277" s="40"/>
      <c r="I277" s="215"/>
      <c r="J277" s="40"/>
      <c r="K277" s="40"/>
      <c r="L277" s="44"/>
      <c r="M277" s="216"/>
      <c r="N277" s="217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125</v>
      </c>
      <c r="AU277" s="17" t="s">
        <v>81</v>
      </c>
    </row>
    <row r="278" spans="1:65" s="2" customFormat="1" ht="14.4" customHeight="1">
      <c r="A278" s="38"/>
      <c r="B278" s="39"/>
      <c r="C278" s="241" t="s">
        <v>253</v>
      </c>
      <c r="D278" s="241" t="s">
        <v>224</v>
      </c>
      <c r="E278" s="242" t="s">
        <v>377</v>
      </c>
      <c r="F278" s="243" t="s">
        <v>378</v>
      </c>
      <c r="G278" s="244" t="s">
        <v>156</v>
      </c>
      <c r="H278" s="245">
        <v>12.36</v>
      </c>
      <c r="I278" s="246"/>
      <c r="J278" s="247">
        <f>ROUND(I278*H278,2)</f>
        <v>0</v>
      </c>
      <c r="K278" s="243" t="s">
        <v>123</v>
      </c>
      <c r="L278" s="248"/>
      <c r="M278" s="249" t="s">
        <v>19</v>
      </c>
      <c r="N278" s="250" t="s">
        <v>43</v>
      </c>
      <c r="O278" s="84"/>
      <c r="P278" s="209">
        <f>O278*H278</f>
        <v>0</v>
      </c>
      <c r="Q278" s="209">
        <v>0.046</v>
      </c>
      <c r="R278" s="209">
        <f>Q278*H278</f>
        <v>0.56856</v>
      </c>
      <c r="S278" s="209">
        <v>0</v>
      </c>
      <c r="T278" s="210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11" t="s">
        <v>143</v>
      </c>
      <c r="AT278" s="211" t="s">
        <v>224</v>
      </c>
      <c r="AU278" s="211" t="s">
        <v>81</v>
      </c>
      <c r="AY278" s="17" t="s">
        <v>117</v>
      </c>
      <c r="BE278" s="212">
        <f>IF(N278="základní",J278,0)</f>
        <v>0</v>
      </c>
      <c r="BF278" s="212">
        <f>IF(N278="snížená",J278,0)</f>
        <v>0</v>
      </c>
      <c r="BG278" s="212">
        <f>IF(N278="zákl. přenesená",J278,0)</f>
        <v>0</v>
      </c>
      <c r="BH278" s="212">
        <f>IF(N278="sníž. přenesená",J278,0)</f>
        <v>0</v>
      </c>
      <c r="BI278" s="212">
        <f>IF(N278="nulová",J278,0)</f>
        <v>0</v>
      </c>
      <c r="BJ278" s="17" t="s">
        <v>79</v>
      </c>
      <c r="BK278" s="212">
        <f>ROUND(I278*H278,2)</f>
        <v>0</v>
      </c>
      <c r="BL278" s="17" t="s">
        <v>124</v>
      </c>
      <c r="BM278" s="211" t="s">
        <v>379</v>
      </c>
    </row>
    <row r="279" spans="1:51" s="13" customFormat="1" ht="12">
      <c r="A279" s="13"/>
      <c r="B279" s="218"/>
      <c r="C279" s="219"/>
      <c r="D279" s="220" t="s">
        <v>127</v>
      </c>
      <c r="E279" s="221" t="s">
        <v>19</v>
      </c>
      <c r="F279" s="222" t="s">
        <v>380</v>
      </c>
      <c r="G279" s="219"/>
      <c r="H279" s="223">
        <v>12.36</v>
      </c>
      <c r="I279" s="224"/>
      <c r="J279" s="219"/>
      <c r="K279" s="219"/>
      <c r="L279" s="225"/>
      <c r="M279" s="226"/>
      <c r="N279" s="227"/>
      <c r="O279" s="227"/>
      <c r="P279" s="227"/>
      <c r="Q279" s="227"/>
      <c r="R279" s="227"/>
      <c r="S279" s="227"/>
      <c r="T279" s="22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29" t="s">
        <v>127</v>
      </c>
      <c r="AU279" s="229" t="s">
        <v>81</v>
      </c>
      <c r="AV279" s="13" t="s">
        <v>81</v>
      </c>
      <c r="AW279" s="13" t="s">
        <v>129</v>
      </c>
      <c r="AX279" s="13" t="s">
        <v>72</v>
      </c>
      <c r="AY279" s="229" t="s">
        <v>117</v>
      </c>
    </row>
    <row r="280" spans="1:51" s="14" customFormat="1" ht="12">
      <c r="A280" s="14"/>
      <c r="B280" s="230"/>
      <c r="C280" s="231"/>
      <c r="D280" s="220" t="s">
        <v>127</v>
      </c>
      <c r="E280" s="232" t="s">
        <v>19</v>
      </c>
      <c r="F280" s="233" t="s">
        <v>130</v>
      </c>
      <c r="G280" s="231"/>
      <c r="H280" s="234">
        <v>12.36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0" t="s">
        <v>127</v>
      </c>
      <c r="AU280" s="240" t="s">
        <v>81</v>
      </c>
      <c r="AV280" s="14" t="s">
        <v>124</v>
      </c>
      <c r="AW280" s="14" t="s">
        <v>129</v>
      </c>
      <c r="AX280" s="14" t="s">
        <v>79</v>
      </c>
      <c r="AY280" s="240" t="s">
        <v>117</v>
      </c>
    </row>
    <row r="281" spans="1:65" s="2" customFormat="1" ht="45" customHeight="1">
      <c r="A281" s="38"/>
      <c r="B281" s="39"/>
      <c r="C281" s="200" t="s">
        <v>381</v>
      </c>
      <c r="D281" s="200" t="s">
        <v>119</v>
      </c>
      <c r="E281" s="201" t="s">
        <v>382</v>
      </c>
      <c r="F281" s="202" t="s">
        <v>383</v>
      </c>
      <c r="G281" s="203" t="s">
        <v>156</v>
      </c>
      <c r="H281" s="204">
        <v>516</v>
      </c>
      <c r="I281" s="205"/>
      <c r="J281" s="206">
        <f>ROUND(I281*H281,2)</f>
        <v>0</v>
      </c>
      <c r="K281" s="202" t="s">
        <v>123</v>
      </c>
      <c r="L281" s="44"/>
      <c r="M281" s="207" t="s">
        <v>19</v>
      </c>
      <c r="N281" s="208" t="s">
        <v>43</v>
      </c>
      <c r="O281" s="84"/>
      <c r="P281" s="209">
        <f>O281*H281</f>
        <v>0</v>
      </c>
      <c r="Q281" s="209">
        <v>5.56E-05</v>
      </c>
      <c r="R281" s="209">
        <f>Q281*H281</f>
        <v>0.028689600000000003</v>
      </c>
      <c r="S281" s="209">
        <v>0</v>
      </c>
      <c r="T281" s="210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11" t="s">
        <v>124</v>
      </c>
      <c r="AT281" s="211" t="s">
        <v>119</v>
      </c>
      <c r="AU281" s="211" t="s">
        <v>81</v>
      </c>
      <c r="AY281" s="17" t="s">
        <v>117</v>
      </c>
      <c r="BE281" s="212">
        <f>IF(N281="základní",J281,0)</f>
        <v>0</v>
      </c>
      <c r="BF281" s="212">
        <f>IF(N281="snížená",J281,0)</f>
        <v>0</v>
      </c>
      <c r="BG281" s="212">
        <f>IF(N281="zákl. přenesená",J281,0)</f>
        <v>0</v>
      </c>
      <c r="BH281" s="212">
        <f>IF(N281="sníž. přenesená",J281,0)</f>
        <v>0</v>
      </c>
      <c r="BI281" s="212">
        <f>IF(N281="nulová",J281,0)</f>
        <v>0</v>
      </c>
      <c r="BJ281" s="17" t="s">
        <v>79</v>
      </c>
      <c r="BK281" s="212">
        <f>ROUND(I281*H281,2)</f>
        <v>0</v>
      </c>
      <c r="BL281" s="17" t="s">
        <v>124</v>
      </c>
      <c r="BM281" s="211" t="s">
        <v>384</v>
      </c>
    </row>
    <row r="282" spans="1:47" s="2" customFormat="1" ht="12">
      <c r="A282" s="38"/>
      <c r="B282" s="39"/>
      <c r="C282" s="40"/>
      <c r="D282" s="213" t="s">
        <v>125</v>
      </c>
      <c r="E282" s="40"/>
      <c r="F282" s="214" t="s">
        <v>385</v>
      </c>
      <c r="G282" s="40"/>
      <c r="H282" s="40"/>
      <c r="I282" s="215"/>
      <c r="J282" s="40"/>
      <c r="K282" s="40"/>
      <c r="L282" s="44"/>
      <c r="M282" s="216"/>
      <c r="N282" s="217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125</v>
      </c>
      <c r="AU282" s="17" t="s">
        <v>81</v>
      </c>
    </row>
    <row r="283" spans="1:51" s="13" customFormat="1" ht="12">
      <c r="A283" s="13"/>
      <c r="B283" s="218"/>
      <c r="C283" s="219"/>
      <c r="D283" s="220" t="s">
        <v>127</v>
      </c>
      <c r="E283" s="221" t="s">
        <v>19</v>
      </c>
      <c r="F283" s="222" t="s">
        <v>386</v>
      </c>
      <c r="G283" s="219"/>
      <c r="H283" s="223">
        <v>55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29" t="s">
        <v>127</v>
      </c>
      <c r="AU283" s="229" t="s">
        <v>81</v>
      </c>
      <c r="AV283" s="13" t="s">
        <v>81</v>
      </c>
      <c r="AW283" s="13" t="s">
        <v>129</v>
      </c>
      <c r="AX283" s="13" t="s">
        <v>72</v>
      </c>
      <c r="AY283" s="229" t="s">
        <v>117</v>
      </c>
    </row>
    <row r="284" spans="1:51" s="13" customFormat="1" ht="12">
      <c r="A284" s="13"/>
      <c r="B284" s="218"/>
      <c r="C284" s="219"/>
      <c r="D284" s="220" t="s">
        <v>127</v>
      </c>
      <c r="E284" s="221" t="s">
        <v>19</v>
      </c>
      <c r="F284" s="222" t="s">
        <v>387</v>
      </c>
      <c r="G284" s="219"/>
      <c r="H284" s="223">
        <v>245</v>
      </c>
      <c r="I284" s="224"/>
      <c r="J284" s="219"/>
      <c r="K284" s="219"/>
      <c r="L284" s="225"/>
      <c r="M284" s="226"/>
      <c r="N284" s="227"/>
      <c r="O284" s="227"/>
      <c r="P284" s="227"/>
      <c r="Q284" s="227"/>
      <c r="R284" s="227"/>
      <c r="S284" s="227"/>
      <c r="T284" s="22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29" t="s">
        <v>127</v>
      </c>
      <c r="AU284" s="229" t="s">
        <v>81</v>
      </c>
      <c r="AV284" s="13" t="s">
        <v>81</v>
      </c>
      <c r="AW284" s="13" t="s">
        <v>129</v>
      </c>
      <c r="AX284" s="13" t="s">
        <v>72</v>
      </c>
      <c r="AY284" s="229" t="s">
        <v>117</v>
      </c>
    </row>
    <row r="285" spans="1:51" s="13" customFormat="1" ht="12">
      <c r="A285" s="13"/>
      <c r="B285" s="218"/>
      <c r="C285" s="219"/>
      <c r="D285" s="220" t="s">
        <v>127</v>
      </c>
      <c r="E285" s="221" t="s">
        <v>19</v>
      </c>
      <c r="F285" s="222" t="s">
        <v>388</v>
      </c>
      <c r="G285" s="219"/>
      <c r="H285" s="223">
        <v>216</v>
      </c>
      <c r="I285" s="224"/>
      <c r="J285" s="219"/>
      <c r="K285" s="219"/>
      <c r="L285" s="225"/>
      <c r="M285" s="226"/>
      <c r="N285" s="227"/>
      <c r="O285" s="227"/>
      <c r="P285" s="227"/>
      <c r="Q285" s="227"/>
      <c r="R285" s="227"/>
      <c r="S285" s="227"/>
      <c r="T285" s="22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29" t="s">
        <v>127</v>
      </c>
      <c r="AU285" s="229" t="s">
        <v>81</v>
      </c>
      <c r="AV285" s="13" t="s">
        <v>81</v>
      </c>
      <c r="AW285" s="13" t="s">
        <v>129</v>
      </c>
      <c r="AX285" s="13" t="s">
        <v>72</v>
      </c>
      <c r="AY285" s="229" t="s">
        <v>117</v>
      </c>
    </row>
    <row r="286" spans="1:51" s="14" customFormat="1" ht="12">
      <c r="A286" s="14"/>
      <c r="B286" s="230"/>
      <c r="C286" s="231"/>
      <c r="D286" s="220" t="s">
        <v>127</v>
      </c>
      <c r="E286" s="232" t="s">
        <v>19</v>
      </c>
      <c r="F286" s="233" t="s">
        <v>130</v>
      </c>
      <c r="G286" s="231"/>
      <c r="H286" s="234">
        <v>516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0" t="s">
        <v>127</v>
      </c>
      <c r="AU286" s="240" t="s">
        <v>81</v>
      </c>
      <c r="AV286" s="14" t="s">
        <v>124</v>
      </c>
      <c r="AW286" s="14" t="s">
        <v>129</v>
      </c>
      <c r="AX286" s="14" t="s">
        <v>79</v>
      </c>
      <c r="AY286" s="240" t="s">
        <v>117</v>
      </c>
    </row>
    <row r="287" spans="1:65" s="2" customFormat="1" ht="22.2" customHeight="1">
      <c r="A287" s="38"/>
      <c r="B287" s="39"/>
      <c r="C287" s="200" t="s">
        <v>257</v>
      </c>
      <c r="D287" s="200" t="s">
        <v>119</v>
      </c>
      <c r="E287" s="201" t="s">
        <v>389</v>
      </c>
      <c r="F287" s="202" t="s">
        <v>390</v>
      </c>
      <c r="G287" s="203" t="s">
        <v>122</v>
      </c>
      <c r="H287" s="204">
        <v>400</v>
      </c>
      <c r="I287" s="205"/>
      <c r="J287" s="206">
        <f>ROUND(I287*H287,2)</f>
        <v>0</v>
      </c>
      <c r="K287" s="202" t="s">
        <v>123</v>
      </c>
      <c r="L287" s="44"/>
      <c r="M287" s="207" t="s">
        <v>19</v>
      </c>
      <c r="N287" s="208" t="s">
        <v>43</v>
      </c>
      <c r="O287" s="84"/>
      <c r="P287" s="209">
        <f>O287*H287</f>
        <v>0</v>
      </c>
      <c r="Q287" s="209">
        <v>0.0138565</v>
      </c>
      <c r="R287" s="209">
        <f>Q287*H287</f>
        <v>5.5426</v>
      </c>
      <c r="S287" s="209">
        <v>0</v>
      </c>
      <c r="T287" s="210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11" t="s">
        <v>124</v>
      </c>
      <c r="AT287" s="211" t="s">
        <v>119</v>
      </c>
      <c r="AU287" s="211" t="s">
        <v>81</v>
      </c>
      <c r="AY287" s="17" t="s">
        <v>117</v>
      </c>
      <c r="BE287" s="212">
        <f>IF(N287="základní",J287,0)</f>
        <v>0</v>
      </c>
      <c r="BF287" s="212">
        <f>IF(N287="snížená",J287,0)</f>
        <v>0</v>
      </c>
      <c r="BG287" s="212">
        <f>IF(N287="zákl. přenesená",J287,0)</f>
        <v>0</v>
      </c>
      <c r="BH287" s="212">
        <f>IF(N287="sníž. přenesená",J287,0)</f>
        <v>0</v>
      </c>
      <c r="BI287" s="212">
        <f>IF(N287="nulová",J287,0)</f>
        <v>0</v>
      </c>
      <c r="BJ287" s="17" t="s">
        <v>79</v>
      </c>
      <c r="BK287" s="212">
        <f>ROUND(I287*H287,2)</f>
        <v>0</v>
      </c>
      <c r="BL287" s="17" t="s">
        <v>124</v>
      </c>
      <c r="BM287" s="211" t="s">
        <v>391</v>
      </c>
    </row>
    <row r="288" spans="1:47" s="2" customFormat="1" ht="12">
      <c r="A288" s="38"/>
      <c r="B288" s="39"/>
      <c r="C288" s="40"/>
      <c r="D288" s="213" t="s">
        <v>125</v>
      </c>
      <c r="E288" s="40"/>
      <c r="F288" s="214" t="s">
        <v>392</v>
      </c>
      <c r="G288" s="40"/>
      <c r="H288" s="40"/>
      <c r="I288" s="215"/>
      <c r="J288" s="40"/>
      <c r="K288" s="40"/>
      <c r="L288" s="44"/>
      <c r="M288" s="216"/>
      <c r="N288" s="217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125</v>
      </c>
      <c r="AU288" s="17" t="s">
        <v>81</v>
      </c>
    </row>
    <row r="289" spans="1:51" s="13" customFormat="1" ht="12">
      <c r="A289" s="13"/>
      <c r="B289" s="218"/>
      <c r="C289" s="219"/>
      <c r="D289" s="220" t="s">
        <v>127</v>
      </c>
      <c r="E289" s="221" t="s">
        <v>19</v>
      </c>
      <c r="F289" s="222" t="s">
        <v>393</v>
      </c>
      <c r="G289" s="219"/>
      <c r="H289" s="223">
        <v>400</v>
      </c>
      <c r="I289" s="224"/>
      <c r="J289" s="219"/>
      <c r="K289" s="219"/>
      <c r="L289" s="225"/>
      <c r="M289" s="226"/>
      <c r="N289" s="227"/>
      <c r="O289" s="227"/>
      <c r="P289" s="227"/>
      <c r="Q289" s="227"/>
      <c r="R289" s="227"/>
      <c r="S289" s="227"/>
      <c r="T289" s="22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29" t="s">
        <v>127</v>
      </c>
      <c r="AU289" s="229" t="s">
        <v>81</v>
      </c>
      <c r="AV289" s="13" t="s">
        <v>81</v>
      </c>
      <c r="AW289" s="13" t="s">
        <v>129</v>
      </c>
      <c r="AX289" s="13" t="s">
        <v>72</v>
      </c>
      <c r="AY289" s="229" t="s">
        <v>117</v>
      </c>
    </row>
    <row r="290" spans="1:51" s="14" customFormat="1" ht="12">
      <c r="A290" s="14"/>
      <c r="B290" s="230"/>
      <c r="C290" s="231"/>
      <c r="D290" s="220" t="s">
        <v>127</v>
      </c>
      <c r="E290" s="232" t="s">
        <v>19</v>
      </c>
      <c r="F290" s="233" t="s">
        <v>130</v>
      </c>
      <c r="G290" s="231"/>
      <c r="H290" s="234">
        <v>400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0" t="s">
        <v>127</v>
      </c>
      <c r="AU290" s="240" t="s">
        <v>81</v>
      </c>
      <c r="AV290" s="14" t="s">
        <v>124</v>
      </c>
      <c r="AW290" s="14" t="s">
        <v>129</v>
      </c>
      <c r="AX290" s="14" t="s">
        <v>79</v>
      </c>
      <c r="AY290" s="240" t="s">
        <v>117</v>
      </c>
    </row>
    <row r="291" spans="1:65" s="2" customFormat="1" ht="22.2" customHeight="1">
      <c r="A291" s="38"/>
      <c r="B291" s="39"/>
      <c r="C291" s="200" t="s">
        <v>394</v>
      </c>
      <c r="D291" s="200" t="s">
        <v>119</v>
      </c>
      <c r="E291" s="201" t="s">
        <v>395</v>
      </c>
      <c r="F291" s="202" t="s">
        <v>396</v>
      </c>
      <c r="G291" s="203" t="s">
        <v>156</v>
      </c>
      <c r="H291" s="204">
        <v>55</v>
      </c>
      <c r="I291" s="205"/>
      <c r="J291" s="206">
        <f>ROUND(I291*H291,2)</f>
        <v>0</v>
      </c>
      <c r="K291" s="202" t="s">
        <v>123</v>
      </c>
      <c r="L291" s="44"/>
      <c r="M291" s="207" t="s">
        <v>19</v>
      </c>
      <c r="N291" s="208" t="s">
        <v>43</v>
      </c>
      <c r="O291" s="84"/>
      <c r="P291" s="209">
        <f>O291*H291</f>
        <v>0</v>
      </c>
      <c r="Q291" s="209">
        <v>1.645E-06</v>
      </c>
      <c r="R291" s="209">
        <f>Q291*H291</f>
        <v>9.047499999999999E-05</v>
      </c>
      <c r="S291" s="209">
        <v>0</v>
      </c>
      <c r="T291" s="210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11" t="s">
        <v>124</v>
      </c>
      <c r="AT291" s="211" t="s">
        <v>119</v>
      </c>
      <c r="AU291" s="211" t="s">
        <v>81</v>
      </c>
      <c r="AY291" s="17" t="s">
        <v>117</v>
      </c>
      <c r="BE291" s="212">
        <f>IF(N291="základní",J291,0)</f>
        <v>0</v>
      </c>
      <c r="BF291" s="212">
        <f>IF(N291="snížená",J291,0)</f>
        <v>0</v>
      </c>
      <c r="BG291" s="212">
        <f>IF(N291="zákl. přenesená",J291,0)</f>
        <v>0</v>
      </c>
      <c r="BH291" s="212">
        <f>IF(N291="sníž. přenesená",J291,0)</f>
        <v>0</v>
      </c>
      <c r="BI291" s="212">
        <f>IF(N291="nulová",J291,0)</f>
        <v>0</v>
      </c>
      <c r="BJ291" s="17" t="s">
        <v>79</v>
      </c>
      <c r="BK291" s="212">
        <f>ROUND(I291*H291,2)</f>
        <v>0</v>
      </c>
      <c r="BL291" s="17" t="s">
        <v>124</v>
      </c>
      <c r="BM291" s="211" t="s">
        <v>397</v>
      </c>
    </row>
    <row r="292" spans="1:47" s="2" customFormat="1" ht="12">
      <c r="A292" s="38"/>
      <c r="B292" s="39"/>
      <c r="C292" s="40"/>
      <c r="D292" s="213" t="s">
        <v>125</v>
      </c>
      <c r="E292" s="40"/>
      <c r="F292" s="214" t="s">
        <v>398</v>
      </c>
      <c r="G292" s="40"/>
      <c r="H292" s="40"/>
      <c r="I292" s="215"/>
      <c r="J292" s="40"/>
      <c r="K292" s="40"/>
      <c r="L292" s="44"/>
      <c r="M292" s="216"/>
      <c r="N292" s="217"/>
      <c r="O292" s="84"/>
      <c r="P292" s="84"/>
      <c r="Q292" s="84"/>
      <c r="R292" s="84"/>
      <c r="S292" s="84"/>
      <c r="T292" s="85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125</v>
      </c>
      <c r="AU292" s="17" t="s">
        <v>81</v>
      </c>
    </row>
    <row r="293" spans="1:65" s="2" customFormat="1" ht="14.4" customHeight="1">
      <c r="A293" s="38"/>
      <c r="B293" s="39"/>
      <c r="C293" s="200" t="s">
        <v>260</v>
      </c>
      <c r="D293" s="200" t="s">
        <v>119</v>
      </c>
      <c r="E293" s="201" t="s">
        <v>399</v>
      </c>
      <c r="F293" s="202" t="s">
        <v>400</v>
      </c>
      <c r="G293" s="203" t="s">
        <v>401</v>
      </c>
      <c r="H293" s="204">
        <v>1</v>
      </c>
      <c r="I293" s="205"/>
      <c r="J293" s="206">
        <f>ROUND(I293*H293,2)</f>
        <v>0</v>
      </c>
      <c r="K293" s="202" t="s">
        <v>19</v>
      </c>
      <c r="L293" s="44"/>
      <c r="M293" s="207" t="s">
        <v>19</v>
      </c>
      <c r="N293" s="208" t="s">
        <v>43</v>
      </c>
      <c r="O293" s="84"/>
      <c r="P293" s="209">
        <f>O293*H293</f>
        <v>0</v>
      </c>
      <c r="Q293" s="209">
        <v>0</v>
      </c>
      <c r="R293" s="209">
        <f>Q293*H293</f>
        <v>0</v>
      </c>
      <c r="S293" s="209">
        <v>0</v>
      </c>
      <c r="T293" s="210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11" t="s">
        <v>124</v>
      </c>
      <c r="AT293" s="211" t="s">
        <v>119</v>
      </c>
      <c r="AU293" s="211" t="s">
        <v>81</v>
      </c>
      <c r="AY293" s="17" t="s">
        <v>117</v>
      </c>
      <c r="BE293" s="212">
        <f>IF(N293="základní",J293,0)</f>
        <v>0</v>
      </c>
      <c r="BF293" s="212">
        <f>IF(N293="snížená",J293,0)</f>
        <v>0</v>
      </c>
      <c r="BG293" s="212">
        <f>IF(N293="zákl. přenesená",J293,0)</f>
        <v>0</v>
      </c>
      <c r="BH293" s="212">
        <f>IF(N293="sníž. přenesená",J293,0)</f>
        <v>0</v>
      </c>
      <c r="BI293" s="212">
        <f>IF(N293="nulová",J293,0)</f>
        <v>0</v>
      </c>
      <c r="BJ293" s="17" t="s">
        <v>79</v>
      </c>
      <c r="BK293" s="212">
        <f>ROUND(I293*H293,2)</f>
        <v>0</v>
      </c>
      <c r="BL293" s="17" t="s">
        <v>124</v>
      </c>
      <c r="BM293" s="211" t="s">
        <v>402</v>
      </c>
    </row>
    <row r="294" spans="1:65" s="2" customFormat="1" ht="14.4" customHeight="1">
      <c r="A294" s="38"/>
      <c r="B294" s="39"/>
      <c r="C294" s="200" t="s">
        <v>403</v>
      </c>
      <c r="D294" s="200" t="s">
        <v>119</v>
      </c>
      <c r="E294" s="201" t="s">
        <v>404</v>
      </c>
      <c r="F294" s="202" t="s">
        <v>405</v>
      </c>
      <c r="G294" s="203" t="s">
        <v>401</v>
      </c>
      <c r="H294" s="204">
        <v>1</v>
      </c>
      <c r="I294" s="205"/>
      <c r="J294" s="206">
        <f>ROUND(I294*H294,2)</f>
        <v>0</v>
      </c>
      <c r="K294" s="202" t="s">
        <v>19</v>
      </c>
      <c r="L294" s="44"/>
      <c r="M294" s="207" t="s">
        <v>19</v>
      </c>
      <c r="N294" s="208" t="s">
        <v>43</v>
      </c>
      <c r="O294" s="84"/>
      <c r="P294" s="209">
        <f>O294*H294</f>
        <v>0</v>
      </c>
      <c r="Q294" s="209">
        <v>0</v>
      </c>
      <c r="R294" s="209">
        <f>Q294*H294</f>
        <v>0</v>
      </c>
      <c r="S294" s="209">
        <v>0</v>
      </c>
      <c r="T294" s="210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11" t="s">
        <v>124</v>
      </c>
      <c r="AT294" s="211" t="s">
        <v>119</v>
      </c>
      <c r="AU294" s="211" t="s">
        <v>81</v>
      </c>
      <c r="AY294" s="17" t="s">
        <v>117</v>
      </c>
      <c r="BE294" s="212">
        <f>IF(N294="základní",J294,0)</f>
        <v>0</v>
      </c>
      <c r="BF294" s="212">
        <f>IF(N294="snížená",J294,0)</f>
        <v>0</v>
      </c>
      <c r="BG294" s="212">
        <f>IF(N294="zákl. přenesená",J294,0)</f>
        <v>0</v>
      </c>
      <c r="BH294" s="212">
        <f>IF(N294="sníž. přenesená",J294,0)</f>
        <v>0</v>
      </c>
      <c r="BI294" s="212">
        <f>IF(N294="nulová",J294,0)</f>
        <v>0</v>
      </c>
      <c r="BJ294" s="17" t="s">
        <v>79</v>
      </c>
      <c r="BK294" s="212">
        <f>ROUND(I294*H294,2)</f>
        <v>0</v>
      </c>
      <c r="BL294" s="17" t="s">
        <v>124</v>
      </c>
      <c r="BM294" s="211" t="s">
        <v>406</v>
      </c>
    </row>
    <row r="295" spans="1:65" s="2" customFormat="1" ht="14.4" customHeight="1">
      <c r="A295" s="38"/>
      <c r="B295" s="39"/>
      <c r="C295" s="200" t="s">
        <v>264</v>
      </c>
      <c r="D295" s="200" t="s">
        <v>119</v>
      </c>
      <c r="E295" s="201" t="s">
        <v>407</v>
      </c>
      <c r="F295" s="202" t="s">
        <v>408</v>
      </c>
      <c r="G295" s="203" t="s">
        <v>245</v>
      </c>
      <c r="H295" s="204">
        <v>1</v>
      </c>
      <c r="I295" s="205"/>
      <c r="J295" s="206">
        <f>ROUND(I295*H295,2)</f>
        <v>0</v>
      </c>
      <c r="K295" s="202" t="s">
        <v>19</v>
      </c>
      <c r="L295" s="44"/>
      <c r="M295" s="207" t="s">
        <v>19</v>
      </c>
      <c r="N295" s="208" t="s">
        <v>43</v>
      </c>
      <c r="O295" s="84"/>
      <c r="P295" s="209">
        <f>O295*H295</f>
        <v>0</v>
      </c>
      <c r="Q295" s="209">
        <v>0</v>
      </c>
      <c r="R295" s="209">
        <f>Q295*H295</f>
        <v>0</v>
      </c>
      <c r="S295" s="209">
        <v>0</v>
      </c>
      <c r="T295" s="210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11" t="s">
        <v>124</v>
      </c>
      <c r="AT295" s="211" t="s">
        <v>119</v>
      </c>
      <c r="AU295" s="211" t="s">
        <v>81</v>
      </c>
      <c r="AY295" s="17" t="s">
        <v>117</v>
      </c>
      <c r="BE295" s="212">
        <f>IF(N295="základní",J295,0)</f>
        <v>0</v>
      </c>
      <c r="BF295" s="212">
        <f>IF(N295="snížená",J295,0)</f>
        <v>0</v>
      </c>
      <c r="BG295" s="212">
        <f>IF(N295="zákl. přenesená",J295,0)</f>
        <v>0</v>
      </c>
      <c r="BH295" s="212">
        <f>IF(N295="sníž. přenesená",J295,0)</f>
        <v>0</v>
      </c>
      <c r="BI295" s="212">
        <f>IF(N295="nulová",J295,0)</f>
        <v>0</v>
      </c>
      <c r="BJ295" s="17" t="s">
        <v>79</v>
      </c>
      <c r="BK295" s="212">
        <f>ROUND(I295*H295,2)</f>
        <v>0</v>
      </c>
      <c r="BL295" s="17" t="s">
        <v>124</v>
      </c>
      <c r="BM295" s="211" t="s">
        <v>409</v>
      </c>
    </row>
    <row r="296" spans="1:63" s="12" customFormat="1" ht="22.8" customHeight="1">
      <c r="A296" s="12"/>
      <c r="B296" s="184"/>
      <c r="C296" s="185"/>
      <c r="D296" s="186" t="s">
        <v>71</v>
      </c>
      <c r="E296" s="198" t="s">
        <v>410</v>
      </c>
      <c r="F296" s="198" t="s">
        <v>411</v>
      </c>
      <c r="G296" s="185"/>
      <c r="H296" s="185"/>
      <c r="I296" s="188"/>
      <c r="J296" s="199">
        <f>BK296</f>
        <v>0</v>
      </c>
      <c r="K296" s="185"/>
      <c r="L296" s="190"/>
      <c r="M296" s="191"/>
      <c r="N296" s="192"/>
      <c r="O296" s="192"/>
      <c r="P296" s="193">
        <f>SUM(P297:P308)</f>
        <v>0</v>
      </c>
      <c r="Q296" s="192"/>
      <c r="R296" s="193">
        <f>SUM(R297:R308)</f>
        <v>0</v>
      </c>
      <c r="S296" s="192"/>
      <c r="T296" s="194">
        <f>SUM(T297:T308)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195" t="s">
        <v>79</v>
      </c>
      <c r="AT296" s="196" t="s">
        <v>71</v>
      </c>
      <c r="AU296" s="196" t="s">
        <v>79</v>
      </c>
      <c r="AY296" s="195" t="s">
        <v>117</v>
      </c>
      <c r="BK296" s="197">
        <f>SUM(BK297:BK308)</f>
        <v>0</v>
      </c>
    </row>
    <row r="297" spans="1:65" s="2" customFormat="1" ht="34.8" customHeight="1">
      <c r="A297" s="38"/>
      <c r="B297" s="39"/>
      <c r="C297" s="200" t="s">
        <v>412</v>
      </c>
      <c r="D297" s="200" t="s">
        <v>119</v>
      </c>
      <c r="E297" s="201" t="s">
        <v>413</v>
      </c>
      <c r="F297" s="202" t="s">
        <v>414</v>
      </c>
      <c r="G297" s="203" t="s">
        <v>415</v>
      </c>
      <c r="H297" s="204">
        <v>1080.869</v>
      </c>
      <c r="I297" s="205"/>
      <c r="J297" s="206">
        <f>ROUND(I297*H297,2)</f>
        <v>0</v>
      </c>
      <c r="K297" s="202" t="s">
        <v>123</v>
      </c>
      <c r="L297" s="44"/>
      <c r="M297" s="207" t="s">
        <v>19</v>
      </c>
      <c r="N297" s="208" t="s">
        <v>43</v>
      </c>
      <c r="O297" s="84"/>
      <c r="P297" s="209">
        <f>O297*H297</f>
        <v>0</v>
      </c>
      <c r="Q297" s="209">
        <v>0</v>
      </c>
      <c r="R297" s="209">
        <f>Q297*H297</f>
        <v>0</v>
      </c>
      <c r="S297" s="209">
        <v>0</v>
      </c>
      <c r="T297" s="210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11" t="s">
        <v>124</v>
      </c>
      <c r="AT297" s="211" t="s">
        <v>119</v>
      </c>
      <c r="AU297" s="211" t="s">
        <v>81</v>
      </c>
      <c r="AY297" s="17" t="s">
        <v>117</v>
      </c>
      <c r="BE297" s="212">
        <f>IF(N297="základní",J297,0)</f>
        <v>0</v>
      </c>
      <c r="BF297" s="212">
        <f>IF(N297="snížená",J297,0)</f>
        <v>0</v>
      </c>
      <c r="BG297" s="212">
        <f>IF(N297="zákl. přenesená",J297,0)</f>
        <v>0</v>
      </c>
      <c r="BH297" s="212">
        <f>IF(N297="sníž. přenesená",J297,0)</f>
        <v>0</v>
      </c>
      <c r="BI297" s="212">
        <f>IF(N297="nulová",J297,0)</f>
        <v>0</v>
      </c>
      <c r="BJ297" s="17" t="s">
        <v>79</v>
      </c>
      <c r="BK297" s="212">
        <f>ROUND(I297*H297,2)</f>
        <v>0</v>
      </c>
      <c r="BL297" s="17" t="s">
        <v>124</v>
      </c>
      <c r="BM297" s="211" t="s">
        <v>416</v>
      </c>
    </row>
    <row r="298" spans="1:47" s="2" customFormat="1" ht="12">
      <c r="A298" s="38"/>
      <c r="B298" s="39"/>
      <c r="C298" s="40"/>
      <c r="D298" s="213" t="s">
        <v>125</v>
      </c>
      <c r="E298" s="40"/>
      <c r="F298" s="214" t="s">
        <v>417</v>
      </c>
      <c r="G298" s="40"/>
      <c r="H298" s="40"/>
      <c r="I298" s="215"/>
      <c r="J298" s="40"/>
      <c r="K298" s="40"/>
      <c r="L298" s="44"/>
      <c r="M298" s="216"/>
      <c r="N298" s="217"/>
      <c r="O298" s="84"/>
      <c r="P298" s="84"/>
      <c r="Q298" s="84"/>
      <c r="R298" s="84"/>
      <c r="S298" s="84"/>
      <c r="T298" s="85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125</v>
      </c>
      <c r="AU298" s="17" t="s">
        <v>81</v>
      </c>
    </row>
    <row r="299" spans="1:65" s="2" customFormat="1" ht="34.8" customHeight="1">
      <c r="A299" s="38"/>
      <c r="B299" s="39"/>
      <c r="C299" s="200" t="s">
        <v>267</v>
      </c>
      <c r="D299" s="200" t="s">
        <v>119</v>
      </c>
      <c r="E299" s="201" t="s">
        <v>418</v>
      </c>
      <c r="F299" s="202" t="s">
        <v>419</v>
      </c>
      <c r="G299" s="203" t="s">
        <v>415</v>
      </c>
      <c r="H299" s="204">
        <v>31345.201</v>
      </c>
      <c r="I299" s="205"/>
      <c r="J299" s="206">
        <f>ROUND(I299*H299,2)</f>
        <v>0</v>
      </c>
      <c r="K299" s="202" t="s">
        <v>123</v>
      </c>
      <c r="L299" s="44"/>
      <c r="M299" s="207" t="s">
        <v>19</v>
      </c>
      <c r="N299" s="208" t="s">
        <v>43</v>
      </c>
      <c r="O299" s="84"/>
      <c r="P299" s="209">
        <f>O299*H299</f>
        <v>0</v>
      </c>
      <c r="Q299" s="209">
        <v>0</v>
      </c>
      <c r="R299" s="209">
        <f>Q299*H299</f>
        <v>0</v>
      </c>
      <c r="S299" s="209">
        <v>0</v>
      </c>
      <c r="T299" s="210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11" t="s">
        <v>124</v>
      </c>
      <c r="AT299" s="211" t="s">
        <v>119</v>
      </c>
      <c r="AU299" s="211" t="s">
        <v>81</v>
      </c>
      <c r="AY299" s="17" t="s">
        <v>117</v>
      </c>
      <c r="BE299" s="212">
        <f>IF(N299="základní",J299,0)</f>
        <v>0</v>
      </c>
      <c r="BF299" s="212">
        <f>IF(N299="snížená",J299,0)</f>
        <v>0</v>
      </c>
      <c r="BG299" s="212">
        <f>IF(N299="zákl. přenesená",J299,0)</f>
        <v>0</v>
      </c>
      <c r="BH299" s="212">
        <f>IF(N299="sníž. přenesená",J299,0)</f>
        <v>0</v>
      </c>
      <c r="BI299" s="212">
        <f>IF(N299="nulová",J299,0)</f>
        <v>0</v>
      </c>
      <c r="BJ299" s="17" t="s">
        <v>79</v>
      </c>
      <c r="BK299" s="212">
        <f>ROUND(I299*H299,2)</f>
        <v>0</v>
      </c>
      <c r="BL299" s="17" t="s">
        <v>124</v>
      </c>
      <c r="BM299" s="211" t="s">
        <v>420</v>
      </c>
    </row>
    <row r="300" spans="1:47" s="2" customFormat="1" ht="12">
      <c r="A300" s="38"/>
      <c r="B300" s="39"/>
      <c r="C300" s="40"/>
      <c r="D300" s="213" t="s">
        <v>125</v>
      </c>
      <c r="E300" s="40"/>
      <c r="F300" s="214" t="s">
        <v>421</v>
      </c>
      <c r="G300" s="40"/>
      <c r="H300" s="40"/>
      <c r="I300" s="215"/>
      <c r="J300" s="40"/>
      <c r="K300" s="40"/>
      <c r="L300" s="44"/>
      <c r="M300" s="216"/>
      <c r="N300" s="217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125</v>
      </c>
      <c r="AU300" s="17" t="s">
        <v>81</v>
      </c>
    </row>
    <row r="301" spans="1:51" s="13" customFormat="1" ht="12">
      <c r="A301" s="13"/>
      <c r="B301" s="218"/>
      <c r="C301" s="219"/>
      <c r="D301" s="220" t="s">
        <v>127</v>
      </c>
      <c r="E301" s="221" t="s">
        <v>19</v>
      </c>
      <c r="F301" s="222" t="s">
        <v>422</v>
      </c>
      <c r="G301" s="219"/>
      <c r="H301" s="223">
        <v>31345.200999999997</v>
      </c>
      <c r="I301" s="224"/>
      <c r="J301" s="219"/>
      <c r="K301" s="219"/>
      <c r="L301" s="225"/>
      <c r="M301" s="226"/>
      <c r="N301" s="227"/>
      <c r="O301" s="227"/>
      <c r="P301" s="227"/>
      <c r="Q301" s="227"/>
      <c r="R301" s="227"/>
      <c r="S301" s="227"/>
      <c r="T301" s="22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29" t="s">
        <v>127</v>
      </c>
      <c r="AU301" s="229" t="s">
        <v>81</v>
      </c>
      <c r="AV301" s="13" t="s">
        <v>81</v>
      </c>
      <c r="AW301" s="13" t="s">
        <v>129</v>
      </c>
      <c r="AX301" s="13" t="s">
        <v>72</v>
      </c>
      <c r="AY301" s="229" t="s">
        <v>117</v>
      </c>
    </row>
    <row r="302" spans="1:51" s="14" customFormat="1" ht="12">
      <c r="A302" s="14"/>
      <c r="B302" s="230"/>
      <c r="C302" s="231"/>
      <c r="D302" s="220" t="s">
        <v>127</v>
      </c>
      <c r="E302" s="232" t="s">
        <v>19</v>
      </c>
      <c r="F302" s="233" t="s">
        <v>130</v>
      </c>
      <c r="G302" s="231"/>
      <c r="H302" s="234">
        <v>31345.200999999997</v>
      </c>
      <c r="I302" s="235"/>
      <c r="J302" s="231"/>
      <c r="K302" s="231"/>
      <c r="L302" s="236"/>
      <c r="M302" s="237"/>
      <c r="N302" s="238"/>
      <c r="O302" s="238"/>
      <c r="P302" s="238"/>
      <c r="Q302" s="238"/>
      <c r="R302" s="238"/>
      <c r="S302" s="238"/>
      <c r="T302" s="23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0" t="s">
        <v>127</v>
      </c>
      <c r="AU302" s="240" t="s">
        <v>81</v>
      </c>
      <c r="AV302" s="14" t="s">
        <v>124</v>
      </c>
      <c r="AW302" s="14" t="s">
        <v>129</v>
      </c>
      <c r="AX302" s="14" t="s">
        <v>79</v>
      </c>
      <c r="AY302" s="240" t="s">
        <v>117</v>
      </c>
    </row>
    <row r="303" spans="1:65" s="2" customFormat="1" ht="40.2" customHeight="1">
      <c r="A303" s="38"/>
      <c r="B303" s="39"/>
      <c r="C303" s="200" t="s">
        <v>423</v>
      </c>
      <c r="D303" s="200" t="s">
        <v>119</v>
      </c>
      <c r="E303" s="201" t="s">
        <v>424</v>
      </c>
      <c r="F303" s="202" t="s">
        <v>425</v>
      </c>
      <c r="G303" s="203" t="s">
        <v>415</v>
      </c>
      <c r="H303" s="204">
        <v>10</v>
      </c>
      <c r="I303" s="205"/>
      <c r="J303" s="206">
        <f>ROUND(I303*H303,2)</f>
        <v>0</v>
      </c>
      <c r="K303" s="202" t="s">
        <v>123</v>
      </c>
      <c r="L303" s="44"/>
      <c r="M303" s="207" t="s">
        <v>19</v>
      </c>
      <c r="N303" s="208" t="s">
        <v>43</v>
      </c>
      <c r="O303" s="84"/>
      <c r="P303" s="209">
        <f>O303*H303</f>
        <v>0</v>
      </c>
      <c r="Q303" s="209">
        <v>0</v>
      </c>
      <c r="R303" s="209">
        <f>Q303*H303</f>
        <v>0</v>
      </c>
      <c r="S303" s="209">
        <v>0</v>
      </c>
      <c r="T303" s="210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11" t="s">
        <v>124</v>
      </c>
      <c r="AT303" s="211" t="s">
        <v>119</v>
      </c>
      <c r="AU303" s="211" t="s">
        <v>81</v>
      </c>
      <c r="AY303" s="17" t="s">
        <v>117</v>
      </c>
      <c r="BE303" s="212">
        <f>IF(N303="základní",J303,0)</f>
        <v>0</v>
      </c>
      <c r="BF303" s="212">
        <f>IF(N303="snížená",J303,0)</f>
        <v>0</v>
      </c>
      <c r="BG303" s="212">
        <f>IF(N303="zákl. přenesená",J303,0)</f>
        <v>0</v>
      </c>
      <c r="BH303" s="212">
        <f>IF(N303="sníž. přenesená",J303,0)</f>
        <v>0</v>
      </c>
      <c r="BI303" s="212">
        <f>IF(N303="nulová",J303,0)</f>
        <v>0</v>
      </c>
      <c r="BJ303" s="17" t="s">
        <v>79</v>
      </c>
      <c r="BK303" s="212">
        <f>ROUND(I303*H303,2)</f>
        <v>0</v>
      </c>
      <c r="BL303" s="17" t="s">
        <v>124</v>
      </c>
      <c r="BM303" s="211" t="s">
        <v>426</v>
      </c>
    </row>
    <row r="304" spans="1:47" s="2" customFormat="1" ht="12">
      <c r="A304" s="38"/>
      <c r="B304" s="39"/>
      <c r="C304" s="40"/>
      <c r="D304" s="213" t="s">
        <v>125</v>
      </c>
      <c r="E304" s="40"/>
      <c r="F304" s="214" t="s">
        <v>427</v>
      </c>
      <c r="G304" s="40"/>
      <c r="H304" s="40"/>
      <c r="I304" s="215"/>
      <c r="J304" s="40"/>
      <c r="K304" s="40"/>
      <c r="L304" s="44"/>
      <c r="M304" s="216"/>
      <c r="N304" s="217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125</v>
      </c>
      <c r="AU304" s="17" t="s">
        <v>81</v>
      </c>
    </row>
    <row r="305" spans="1:65" s="2" customFormat="1" ht="40.2" customHeight="1">
      <c r="A305" s="38"/>
      <c r="B305" s="39"/>
      <c r="C305" s="200" t="s">
        <v>271</v>
      </c>
      <c r="D305" s="200" t="s">
        <v>119</v>
      </c>
      <c r="E305" s="201" t="s">
        <v>428</v>
      </c>
      <c r="F305" s="202" t="s">
        <v>429</v>
      </c>
      <c r="G305" s="203" t="s">
        <v>415</v>
      </c>
      <c r="H305" s="204">
        <v>493</v>
      </c>
      <c r="I305" s="205"/>
      <c r="J305" s="206">
        <f>ROUND(I305*H305,2)</f>
        <v>0</v>
      </c>
      <c r="K305" s="202" t="s">
        <v>123</v>
      </c>
      <c r="L305" s="44"/>
      <c r="M305" s="207" t="s">
        <v>19</v>
      </c>
      <c r="N305" s="208" t="s">
        <v>43</v>
      </c>
      <c r="O305" s="84"/>
      <c r="P305" s="209">
        <f>O305*H305</f>
        <v>0</v>
      </c>
      <c r="Q305" s="209">
        <v>0</v>
      </c>
      <c r="R305" s="209">
        <f>Q305*H305</f>
        <v>0</v>
      </c>
      <c r="S305" s="209">
        <v>0</v>
      </c>
      <c r="T305" s="210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11" t="s">
        <v>124</v>
      </c>
      <c r="AT305" s="211" t="s">
        <v>119</v>
      </c>
      <c r="AU305" s="211" t="s">
        <v>81</v>
      </c>
      <c r="AY305" s="17" t="s">
        <v>117</v>
      </c>
      <c r="BE305" s="212">
        <f>IF(N305="základní",J305,0)</f>
        <v>0</v>
      </c>
      <c r="BF305" s="212">
        <f>IF(N305="snížená",J305,0)</f>
        <v>0</v>
      </c>
      <c r="BG305" s="212">
        <f>IF(N305="zákl. přenesená",J305,0)</f>
        <v>0</v>
      </c>
      <c r="BH305" s="212">
        <f>IF(N305="sníž. přenesená",J305,0)</f>
        <v>0</v>
      </c>
      <c r="BI305" s="212">
        <f>IF(N305="nulová",J305,0)</f>
        <v>0</v>
      </c>
      <c r="BJ305" s="17" t="s">
        <v>79</v>
      </c>
      <c r="BK305" s="212">
        <f>ROUND(I305*H305,2)</f>
        <v>0</v>
      </c>
      <c r="BL305" s="17" t="s">
        <v>124</v>
      </c>
      <c r="BM305" s="211" t="s">
        <v>430</v>
      </c>
    </row>
    <row r="306" spans="1:47" s="2" customFormat="1" ht="12">
      <c r="A306" s="38"/>
      <c r="B306" s="39"/>
      <c r="C306" s="40"/>
      <c r="D306" s="213" t="s">
        <v>125</v>
      </c>
      <c r="E306" s="40"/>
      <c r="F306" s="214" t="s">
        <v>431</v>
      </c>
      <c r="G306" s="40"/>
      <c r="H306" s="40"/>
      <c r="I306" s="215"/>
      <c r="J306" s="40"/>
      <c r="K306" s="40"/>
      <c r="L306" s="44"/>
      <c r="M306" s="216"/>
      <c r="N306" s="217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125</v>
      </c>
      <c r="AU306" s="17" t="s">
        <v>81</v>
      </c>
    </row>
    <row r="307" spans="1:65" s="2" customFormat="1" ht="40.2" customHeight="1">
      <c r="A307" s="38"/>
      <c r="B307" s="39"/>
      <c r="C307" s="200" t="s">
        <v>432</v>
      </c>
      <c r="D307" s="200" t="s">
        <v>119</v>
      </c>
      <c r="E307" s="201" t="s">
        <v>433</v>
      </c>
      <c r="F307" s="202" t="s">
        <v>434</v>
      </c>
      <c r="G307" s="203" t="s">
        <v>415</v>
      </c>
      <c r="H307" s="204">
        <v>577.869</v>
      </c>
      <c r="I307" s="205"/>
      <c r="J307" s="206">
        <f>ROUND(I307*H307,2)</f>
        <v>0</v>
      </c>
      <c r="K307" s="202" t="s">
        <v>123</v>
      </c>
      <c r="L307" s="44"/>
      <c r="M307" s="207" t="s">
        <v>19</v>
      </c>
      <c r="N307" s="208" t="s">
        <v>43</v>
      </c>
      <c r="O307" s="84"/>
      <c r="P307" s="209">
        <f>O307*H307</f>
        <v>0</v>
      </c>
      <c r="Q307" s="209">
        <v>0</v>
      </c>
      <c r="R307" s="209">
        <f>Q307*H307</f>
        <v>0</v>
      </c>
      <c r="S307" s="209">
        <v>0</v>
      </c>
      <c r="T307" s="210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11" t="s">
        <v>124</v>
      </c>
      <c r="AT307" s="211" t="s">
        <v>119</v>
      </c>
      <c r="AU307" s="211" t="s">
        <v>81</v>
      </c>
      <c r="AY307" s="17" t="s">
        <v>117</v>
      </c>
      <c r="BE307" s="212">
        <f>IF(N307="základní",J307,0)</f>
        <v>0</v>
      </c>
      <c r="BF307" s="212">
        <f>IF(N307="snížená",J307,0)</f>
        <v>0</v>
      </c>
      <c r="BG307" s="212">
        <f>IF(N307="zákl. přenesená",J307,0)</f>
        <v>0</v>
      </c>
      <c r="BH307" s="212">
        <f>IF(N307="sníž. přenesená",J307,0)</f>
        <v>0</v>
      </c>
      <c r="BI307" s="212">
        <f>IF(N307="nulová",J307,0)</f>
        <v>0</v>
      </c>
      <c r="BJ307" s="17" t="s">
        <v>79</v>
      </c>
      <c r="BK307" s="212">
        <f>ROUND(I307*H307,2)</f>
        <v>0</v>
      </c>
      <c r="BL307" s="17" t="s">
        <v>124</v>
      </c>
      <c r="BM307" s="211" t="s">
        <v>435</v>
      </c>
    </row>
    <row r="308" spans="1:47" s="2" customFormat="1" ht="12">
      <c r="A308" s="38"/>
      <c r="B308" s="39"/>
      <c r="C308" s="40"/>
      <c r="D308" s="213" t="s">
        <v>125</v>
      </c>
      <c r="E308" s="40"/>
      <c r="F308" s="214" t="s">
        <v>436</v>
      </c>
      <c r="G308" s="40"/>
      <c r="H308" s="40"/>
      <c r="I308" s="215"/>
      <c r="J308" s="40"/>
      <c r="K308" s="40"/>
      <c r="L308" s="44"/>
      <c r="M308" s="216"/>
      <c r="N308" s="217"/>
      <c r="O308" s="84"/>
      <c r="P308" s="84"/>
      <c r="Q308" s="84"/>
      <c r="R308" s="84"/>
      <c r="S308" s="84"/>
      <c r="T308" s="85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125</v>
      </c>
      <c r="AU308" s="17" t="s">
        <v>81</v>
      </c>
    </row>
    <row r="309" spans="1:63" s="12" customFormat="1" ht="22.8" customHeight="1">
      <c r="A309" s="12"/>
      <c r="B309" s="184"/>
      <c r="C309" s="185"/>
      <c r="D309" s="186" t="s">
        <v>71</v>
      </c>
      <c r="E309" s="198" t="s">
        <v>437</v>
      </c>
      <c r="F309" s="198" t="s">
        <v>438</v>
      </c>
      <c r="G309" s="185"/>
      <c r="H309" s="185"/>
      <c r="I309" s="188"/>
      <c r="J309" s="199">
        <f>BK309</f>
        <v>0</v>
      </c>
      <c r="K309" s="185"/>
      <c r="L309" s="190"/>
      <c r="M309" s="191"/>
      <c r="N309" s="192"/>
      <c r="O309" s="192"/>
      <c r="P309" s="193">
        <f>SUM(P310:P311)</f>
        <v>0</v>
      </c>
      <c r="Q309" s="192"/>
      <c r="R309" s="193">
        <f>SUM(R310:R311)</f>
        <v>0</v>
      </c>
      <c r="S309" s="192"/>
      <c r="T309" s="194">
        <f>SUM(T310:T311)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195" t="s">
        <v>79</v>
      </c>
      <c r="AT309" s="196" t="s">
        <v>71</v>
      </c>
      <c r="AU309" s="196" t="s">
        <v>79</v>
      </c>
      <c r="AY309" s="195" t="s">
        <v>117</v>
      </c>
      <c r="BK309" s="197">
        <f>SUM(BK310:BK311)</f>
        <v>0</v>
      </c>
    </row>
    <row r="310" spans="1:65" s="2" customFormat="1" ht="34.8" customHeight="1">
      <c r="A310" s="38"/>
      <c r="B310" s="39"/>
      <c r="C310" s="200" t="s">
        <v>274</v>
      </c>
      <c r="D310" s="200" t="s">
        <v>119</v>
      </c>
      <c r="E310" s="201" t="s">
        <v>439</v>
      </c>
      <c r="F310" s="202" t="s">
        <v>440</v>
      </c>
      <c r="G310" s="203" t="s">
        <v>415</v>
      </c>
      <c r="H310" s="204">
        <v>885.942</v>
      </c>
      <c r="I310" s="205"/>
      <c r="J310" s="206">
        <f>ROUND(I310*H310,2)</f>
        <v>0</v>
      </c>
      <c r="K310" s="202" t="s">
        <v>123</v>
      </c>
      <c r="L310" s="44"/>
      <c r="M310" s="207" t="s">
        <v>19</v>
      </c>
      <c r="N310" s="208" t="s">
        <v>43</v>
      </c>
      <c r="O310" s="84"/>
      <c r="P310" s="209">
        <f>O310*H310</f>
        <v>0</v>
      </c>
      <c r="Q310" s="209">
        <v>0</v>
      </c>
      <c r="R310" s="209">
        <f>Q310*H310</f>
        <v>0</v>
      </c>
      <c r="S310" s="209">
        <v>0</v>
      </c>
      <c r="T310" s="210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11" t="s">
        <v>124</v>
      </c>
      <c r="AT310" s="211" t="s">
        <v>119</v>
      </c>
      <c r="AU310" s="211" t="s">
        <v>81</v>
      </c>
      <c r="AY310" s="17" t="s">
        <v>117</v>
      </c>
      <c r="BE310" s="212">
        <f>IF(N310="základní",J310,0)</f>
        <v>0</v>
      </c>
      <c r="BF310" s="212">
        <f>IF(N310="snížená",J310,0)</f>
        <v>0</v>
      </c>
      <c r="BG310" s="212">
        <f>IF(N310="zákl. přenesená",J310,0)</f>
        <v>0</v>
      </c>
      <c r="BH310" s="212">
        <f>IF(N310="sníž. přenesená",J310,0)</f>
        <v>0</v>
      </c>
      <c r="BI310" s="212">
        <f>IF(N310="nulová",J310,0)</f>
        <v>0</v>
      </c>
      <c r="BJ310" s="17" t="s">
        <v>79</v>
      </c>
      <c r="BK310" s="212">
        <f>ROUND(I310*H310,2)</f>
        <v>0</v>
      </c>
      <c r="BL310" s="17" t="s">
        <v>124</v>
      </c>
      <c r="BM310" s="211" t="s">
        <v>441</v>
      </c>
    </row>
    <row r="311" spans="1:47" s="2" customFormat="1" ht="12">
      <c r="A311" s="38"/>
      <c r="B311" s="39"/>
      <c r="C311" s="40"/>
      <c r="D311" s="213" t="s">
        <v>125</v>
      </c>
      <c r="E311" s="40"/>
      <c r="F311" s="214" t="s">
        <v>442</v>
      </c>
      <c r="G311" s="40"/>
      <c r="H311" s="40"/>
      <c r="I311" s="215"/>
      <c r="J311" s="40"/>
      <c r="K311" s="40"/>
      <c r="L311" s="44"/>
      <c r="M311" s="216"/>
      <c r="N311" s="217"/>
      <c r="O311" s="84"/>
      <c r="P311" s="84"/>
      <c r="Q311" s="84"/>
      <c r="R311" s="84"/>
      <c r="S311" s="84"/>
      <c r="T311" s="85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125</v>
      </c>
      <c r="AU311" s="17" t="s">
        <v>81</v>
      </c>
    </row>
    <row r="312" spans="1:63" s="12" customFormat="1" ht="25.9" customHeight="1">
      <c r="A312" s="12"/>
      <c r="B312" s="184"/>
      <c r="C312" s="185"/>
      <c r="D312" s="186" t="s">
        <v>71</v>
      </c>
      <c r="E312" s="187" t="s">
        <v>224</v>
      </c>
      <c r="F312" s="187" t="s">
        <v>443</v>
      </c>
      <c r="G312" s="185"/>
      <c r="H312" s="185"/>
      <c r="I312" s="188"/>
      <c r="J312" s="189">
        <f>BK312</f>
        <v>0</v>
      </c>
      <c r="K312" s="185"/>
      <c r="L312" s="190"/>
      <c r="M312" s="191"/>
      <c r="N312" s="192"/>
      <c r="O312" s="192"/>
      <c r="P312" s="193">
        <f>P313+P315</f>
        <v>0</v>
      </c>
      <c r="Q312" s="192"/>
      <c r="R312" s="193">
        <f>R313+R315</f>
        <v>0.0099</v>
      </c>
      <c r="S312" s="192"/>
      <c r="T312" s="194">
        <f>T313+T315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195" t="s">
        <v>135</v>
      </c>
      <c r="AT312" s="196" t="s">
        <v>71</v>
      </c>
      <c r="AU312" s="196" t="s">
        <v>72</v>
      </c>
      <c r="AY312" s="195" t="s">
        <v>117</v>
      </c>
      <c r="BK312" s="197">
        <f>BK313+BK315</f>
        <v>0</v>
      </c>
    </row>
    <row r="313" spans="1:63" s="12" customFormat="1" ht="22.8" customHeight="1">
      <c r="A313" s="12"/>
      <c r="B313" s="184"/>
      <c r="C313" s="185"/>
      <c r="D313" s="186" t="s">
        <v>71</v>
      </c>
      <c r="E313" s="198" t="s">
        <v>444</v>
      </c>
      <c r="F313" s="198" t="s">
        <v>445</v>
      </c>
      <c r="G313" s="185"/>
      <c r="H313" s="185"/>
      <c r="I313" s="188"/>
      <c r="J313" s="199">
        <f>BK313</f>
        <v>0</v>
      </c>
      <c r="K313" s="185"/>
      <c r="L313" s="190"/>
      <c r="M313" s="191"/>
      <c r="N313" s="192"/>
      <c r="O313" s="192"/>
      <c r="P313" s="193">
        <f>P314</f>
        <v>0</v>
      </c>
      <c r="Q313" s="192"/>
      <c r="R313" s="193">
        <f>R314</f>
        <v>0</v>
      </c>
      <c r="S313" s="192"/>
      <c r="T313" s="194">
        <f>T314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195" t="s">
        <v>135</v>
      </c>
      <c r="AT313" s="196" t="s">
        <v>71</v>
      </c>
      <c r="AU313" s="196" t="s">
        <v>79</v>
      </c>
      <c r="AY313" s="195" t="s">
        <v>117</v>
      </c>
      <c r="BK313" s="197">
        <f>BK314</f>
        <v>0</v>
      </c>
    </row>
    <row r="314" spans="1:65" s="2" customFormat="1" ht="14.4" customHeight="1">
      <c r="A314" s="38"/>
      <c r="B314" s="39"/>
      <c r="C314" s="200" t="s">
        <v>446</v>
      </c>
      <c r="D314" s="200" t="s">
        <v>119</v>
      </c>
      <c r="E314" s="201" t="s">
        <v>447</v>
      </c>
      <c r="F314" s="202" t="s">
        <v>448</v>
      </c>
      <c r="G314" s="203" t="s">
        <v>156</v>
      </c>
      <c r="H314" s="204">
        <v>8</v>
      </c>
      <c r="I314" s="205"/>
      <c r="J314" s="206">
        <f>ROUND(I314*H314,2)</f>
        <v>0</v>
      </c>
      <c r="K314" s="202" t="s">
        <v>19</v>
      </c>
      <c r="L314" s="44"/>
      <c r="M314" s="207" t="s">
        <v>19</v>
      </c>
      <c r="N314" s="208" t="s">
        <v>43</v>
      </c>
      <c r="O314" s="84"/>
      <c r="P314" s="209">
        <f>O314*H314</f>
        <v>0</v>
      </c>
      <c r="Q314" s="209">
        <v>0</v>
      </c>
      <c r="R314" s="209">
        <f>Q314*H314</f>
        <v>0</v>
      </c>
      <c r="S314" s="209">
        <v>0</v>
      </c>
      <c r="T314" s="210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11" t="s">
        <v>274</v>
      </c>
      <c r="AT314" s="211" t="s">
        <v>119</v>
      </c>
      <c r="AU314" s="211" t="s">
        <v>81</v>
      </c>
      <c r="AY314" s="17" t="s">
        <v>117</v>
      </c>
      <c r="BE314" s="212">
        <f>IF(N314="základní",J314,0)</f>
        <v>0</v>
      </c>
      <c r="BF314" s="212">
        <f>IF(N314="snížená",J314,0)</f>
        <v>0</v>
      </c>
      <c r="BG314" s="212">
        <f>IF(N314="zákl. přenesená",J314,0)</f>
        <v>0</v>
      </c>
      <c r="BH314" s="212">
        <f>IF(N314="sníž. přenesená",J314,0)</f>
        <v>0</v>
      </c>
      <c r="BI314" s="212">
        <f>IF(N314="nulová",J314,0)</f>
        <v>0</v>
      </c>
      <c r="BJ314" s="17" t="s">
        <v>79</v>
      </c>
      <c r="BK314" s="212">
        <f>ROUND(I314*H314,2)</f>
        <v>0</v>
      </c>
      <c r="BL314" s="17" t="s">
        <v>274</v>
      </c>
      <c r="BM314" s="211" t="s">
        <v>449</v>
      </c>
    </row>
    <row r="315" spans="1:63" s="12" customFormat="1" ht="22.8" customHeight="1">
      <c r="A315" s="12"/>
      <c r="B315" s="184"/>
      <c r="C315" s="185"/>
      <c r="D315" s="186" t="s">
        <v>71</v>
      </c>
      <c r="E315" s="198" t="s">
        <v>450</v>
      </c>
      <c r="F315" s="198" t="s">
        <v>451</v>
      </c>
      <c r="G315" s="185"/>
      <c r="H315" s="185"/>
      <c r="I315" s="188"/>
      <c r="J315" s="199">
        <f>BK315</f>
        <v>0</v>
      </c>
      <c r="K315" s="185"/>
      <c r="L315" s="190"/>
      <c r="M315" s="191"/>
      <c r="N315" s="192"/>
      <c r="O315" s="192"/>
      <c r="P315" s="193">
        <f>SUM(P316:P317)</f>
        <v>0</v>
      </c>
      <c r="Q315" s="192"/>
      <c r="R315" s="193">
        <f>SUM(R316:R317)</f>
        <v>0.0099</v>
      </c>
      <c r="S315" s="192"/>
      <c r="T315" s="194">
        <f>SUM(T316:T317)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195" t="s">
        <v>135</v>
      </c>
      <c r="AT315" s="196" t="s">
        <v>71</v>
      </c>
      <c r="AU315" s="196" t="s">
        <v>79</v>
      </c>
      <c r="AY315" s="195" t="s">
        <v>117</v>
      </c>
      <c r="BK315" s="197">
        <f>SUM(BK316:BK317)</f>
        <v>0</v>
      </c>
    </row>
    <row r="316" spans="1:65" s="2" customFormat="1" ht="19.8" customHeight="1">
      <c r="A316" s="38"/>
      <c r="B316" s="39"/>
      <c r="C316" s="200" t="s">
        <v>289</v>
      </c>
      <c r="D316" s="200" t="s">
        <v>119</v>
      </c>
      <c r="E316" s="201" t="s">
        <v>452</v>
      </c>
      <c r="F316" s="202" t="s">
        <v>453</v>
      </c>
      <c r="G316" s="203" t="s">
        <v>454</v>
      </c>
      <c r="H316" s="204">
        <v>1</v>
      </c>
      <c r="I316" s="205"/>
      <c r="J316" s="206">
        <f>ROUND(I316*H316,2)</f>
        <v>0</v>
      </c>
      <c r="K316" s="202" t="s">
        <v>123</v>
      </c>
      <c r="L316" s="44"/>
      <c r="M316" s="207" t="s">
        <v>19</v>
      </c>
      <c r="N316" s="208" t="s">
        <v>43</v>
      </c>
      <c r="O316" s="84"/>
      <c r="P316" s="209">
        <f>O316*H316</f>
        <v>0</v>
      </c>
      <c r="Q316" s="209">
        <v>0.0099</v>
      </c>
      <c r="R316" s="209">
        <f>Q316*H316</f>
        <v>0.0099</v>
      </c>
      <c r="S316" s="209">
        <v>0</v>
      </c>
      <c r="T316" s="210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11" t="s">
        <v>274</v>
      </c>
      <c r="AT316" s="211" t="s">
        <v>119</v>
      </c>
      <c r="AU316" s="211" t="s">
        <v>81</v>
      </c>
      <c r="AY316" s="17" t="s">
        <v>117</v>
      </c>
      <c r="BE316" s="212">
        <f>IF(N316="základní",J316,0)</f>
        <v>0</v>
      </c>
      <c r="BF316" s="212">
        <f>IF(N316="snížená",J316,0)</f>
        <v>0</v>
      </c>
      <c r="BG316" s="212">
        <f>IF(N316="zákl. přenesená",J316,0)</f>
        <v>0</v>
      </c>
      <c r="BH316" s="212">
        <f>IF(N316="sníž. přenesená",J316,0)</f>
        <v>0</v>
      </c>
      <c r="BI316" s="212">
        <f>IF(N316="nulová",J316,0)</f>
        <v>0</v>
      </c>
      <c r="BJ316" s="17" t="s">
        <v>79</v>
      </c>
      <c r="BK316" s="212">
        <f>ROUND(I316*H316,2)</f>
        <v>0</v>
      </c>
      <c r="BL316" s="17" t="s">
        <v>274</v>
      </c>
      <c r="BM316" s="211" t="s">
        <v>455</v>
      </c>
    </row>
    <row r="317" spans="1:47" s="2" customFormat="1" ht="12">
      <c r="A317" s="38"/>
      <c r="B317" s="39"/>
      <c r="C317" s="40"/>
      <c r="D317" s="213" t="s">
        <v>125</v>
      </c>
      <c r="E317" s="40"/>
      <c r="F317" s="214" t="s">
        <v>456</v>
      </c>
      <c r="G317" s="40"/>
      <c r="H317" s="40"/>
      <c r="I317" s="215"/>
      <c r="J317" s="40"/>
      <c r="K317" s="40"/>
      <c r="L317" s="44"/>
      <c r="M317" s="216"/>
      <c r="N317" s="217"/>
      <c r="O317" s="84"/>
      <c r="P317" s="84"/>
      <c r="Q317" s="84"/>
      <c r="R317" s="84"/>
      <c r="S317" s="84"/>
      <c r="T317" s="85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125</v>
      </c>
      <c r="AU317" s="17" t="s">
        <v>81</v>
      </c>
    </row>
    <row r="318" spans="1:63" s="12" customFormat="1" ht="25.9" customHeight="1">
      <c r="A318" s="12"/>
      <c r="B318" s="184"/>
      <c r="C318" s="185"/>
      <c r="D318" s="186" t="s">
        <v>71</v>
      </c>
      <c r="E318" s="187" t="s">
        <v>457</v>
      </c>
      <c r="F318" s="187" t="s">
        <v>458</v>
      </c>
      <c r="G318" s="185"/>
      <c r="H318" s="185"/>
      <c r="I318" s="188"/>
      <c r="J318" s="189">
        <f>BK318</f>
        <v>0</v>
      </c>
      <c r="K318" s="185"/>
      <c r="L318" s="190"/>
      <c r="M318" s="191"/>
      <c r="N318" s="192"/>
      <c r="O318" s="192"/>
      <c r="P318" s="193">
        <f>P319+P320+P329</f>
        <v>0</v>
      </c>
      <c r="Q318" s="192"/>
      <c r="R318" s="193">
        <f>R319+R320+R329</f>
        <v>0</v>
      </c>
      <c r="S318" s="192"/>
      <c r="T318" s="194">
        <f>T319+T320+T329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195" t="s">
        <v>146</v>
      </c>
      <c r="AT318" s="196" t="s">
        <v>71</v>
      </c>
      <c r="AU318" s="196" t="s">
        <v>72</v>
      </c>
      <c r="AY318" s="195" t="s">
        <v>117</v>
      </c>
      <c r="BK318" s="197">
        <f>BK319+BK320+BK329</f>
        <v>0</v>
      </c>
    </row>
    <row r="319" spans="1:65" s="2" customFormat="1" ht="14.4" customHeight="1">
      <c r="A319" s="38"/>
      <c r="B319" s="39"/>
      <c r="C319" s="200" t="s">
        <v>459</v>
      </c>
      <c r="D319" s="200" t="s">
        <v>119</v>
      </c>
      <c r="E319" s="201" t="s">
        <v>460</v>
      </c>
      <c r="F319" s="202" t="s">
        <v>461</v>
      </c>
      <c r="G319" s="203" t="s">
        <v>245</v>
      </c>
      <c r="H319" s="204">
        <v>1</v>
      </c>
      <c r="I319" s="205"/>
      <c r="J319" s="206">
        <f>ROUND(I319*H319,2)</f>
        <v>0</v>
      </c>
      <c r="K319" s="202" t="s">
        <v>19</v>
      </c>
      <c r="L319" s="44"/>
      <c r="M319" s="207" t="s">
        <v>19</v>
      </c>
      <c r="N319" s="208" t="s">
        <v>43</v>
      </c>
      <c r="O319" s="84"/>
      <c r="P319" s="209">
        <f>O319*H319</f>
        <v>0</v>
      </c>
      <c r="Q319" s="209">
        <v>0</v>
      </c>
      <c r="R319" s="209">
        <f>Q319*H319</f>
        <v>0</v>
      </c>
      <c r="S319" s="209">
        <v>0</v>
      </c>
      <c r="T319" s="210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11" t="s">
        <v>124</v>
      </c>
      <c r="AT319" s="211" t="s">
        <v>119</v>
      </c>
      <c r="AU319" s="211" t="s">
        <v>79</v>
      </c>
      <c r="AY319" s="17" t="s">
        <v>117</v>
      </c>
      <c r="BE319" s="212">
        <f>IF(N319="základní",J319,0)</f>
        <v>0</v>
      </c>
      <c r="BF319" s="212">
        <f>IF(N319="snížená",J319,0)</f>
        <v>0</v>
      </c>
      <c r="BG319" s="212">
        <f>IF(N319="zákl. přenesená",J319,0)</f>
        <v>0</v>
      </c>
      <c r="BH319" s="212">
        <f>IF(N319="sníž. přenesená",J319,0)</f>
        <v>0</v>
      </c>
      <c r="BI319" s="212">
        <f>IF(N319="nulová",J319,0)</f>
        <v>0</v>
      </c>
      <c r="BJ319" s="17" t="s">
        <v>79</v>
      </c>
      <c r="BK319" s="212">
        <f>ROUND(I319*H319,2)</f>
        <v>0</v>
      </c>
      <c r="BL319" s="17" t="s">
        <v>124</v>
      </c>
      <c r="BM319" s="211" t="s">
        <v>462</v>
      </c>
    </row>
    <row r="320" spans="1:63" s="12" customFormat="1" ht="22.8" customHeight="1">
      <c r="A320" s="12"/>
      <c r="B320" s="184"/>
      <c r="C320" s="185"/>
      <c r="D320" s="186" t="s">
        <v>71</v>
      </c>
      <c r="E320" s="198" t="s">
        <v>463</v>
      </c>
      <c r="F320" s="198" t="s">
        <v>464</v>
      </c>
      <c r="G320" s="185"/>
      <c r="H320" s="185"/>
      <c r="I320" s="188"/>
      <c r="J320" s="199">
        <f>BK320</f>
        <v>0</v>
      </c>
      <c r="K320" s="185"/>
      <c r="L320" s="190"/>
      <c r="M320" s="191"/>
      <c r="N320" s="192"/>
      <c r="O320" s="192"/>
      <c r="P320" s="193">
        <f>SUM(P321:P328)</f>
        <v>0</v>
      </c>
      <c r="Q320" s="192"/>
      <c r="R320" s="193">
        <f>SUM(R321:R328)</f>
        <v>0</v>
      </c>
      <c r="S320" s="192"/>
      <c r="T320" s="194">
        <f>SUM(T321:T328)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195" t="s">
        <v>146</v>
      </c>
      <c r="AT320" s="196" t="s">
        <v>71</v>
      </c>
      <c r="AU320" s="196" t="s">
        <v>79</v>
      </c>
      <c r="AY320" s="195" t="s">
        <v>117</v>
      </c>
      <c r="BK320" s="197">
        <f>SUM(BK321:BK328)</f>
        <v>0</v>
      </c>
    </row>
    <row r="321" spans="1:65" s="2" customFormat="1" ht="14.4" customHeight="1">
      <c r="A321" s="38"/>
      <c r="B321" s="39"/>
      <c r="C321" s="200" t="s">
        <v>282</v>
      </c>
      <c r="D321" s="200" t="s">
        <v>119</v>
      </c>
      <c r="E321" s="201" t="s">
        <v>465</v>
      </c>
      <c r="F321" s="202" t="s">
        <v>466</v>
      </c>
      <c r="G321" s="203" t="s">
        <v>467</v>
      </c>
      <c r="H321" s="204">
        <v>1</v>
      </c>
      <c r="I321" s="205"/>
      <c r="J321" s="206">
        <f>ROUND(I321*H321,2)</f>
        <v>0</v>
      </c>
      <c r="K321" s="202" t="s">
        <v>123</v>
      </c>
      <c r="L321" s="44"/>
      <c r="M321" s="207" t="s">
        <v>19</v>
      </c>
      <c r="N321" s="208" t="s">
        <v>43</v>
      </c>
      <c r="O321" s="84"/>
      <c r="P321" s="209">
        <f>O321*H321</f>
        <v>0</v>
      </c>
      <c r="Q321" s="209">
        <v>0</v>
      </c>
      <c r="R321" s="209">
        <f>Q321*H321</f>
        <v>0</v>
      </c>
      <c r="S321" s="209">
        <v>0</v>
      </c>
      <c r="T321" s="210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11" t="s">
        <v>468</v>
      </c>
      <c r="AT321" s="211" t="s">
        <v>119</v>
      </c>
      <c r="AU321" s="211" t="s">
        <v>81</v>
      </c>
      <c r="AY321" s="17" t="s">
        <v>117</v>
      </c>
      <c r="BE321" s="212">
        <f>IF(N321="základní",J321,0)</f>
        <v>0</v>
      </c>
      <c r="BF321" s="212">
        <f>IF(N321="snížená",J321,0)</f>
        <v>0</v>
      </c>
      <c r="BG321" s="212">
        <f>IF(N321="zákl. přenesená",J321,0)</f>
        <v>0</v>
      </c>
      <c r="BH321" s="212">
        <f>IF(N321="sníž. přenesená",J321,0)</f>
        <v>0</v>
      </c>
      <c r="BI321" s="212">
        <f>IF(N321="nulová",J321,0)</f>
        <v>0</v>
      </c>
      <c r="BJ321" s="17" t="s">
        <v>79</v>
      </c>
      <c r="BK321" s="212">
        <f>ROUND(I321*H321,2)</f>
        <v>0</v>
      </c>
      <c r="BL321" s="17" t="s">
        <v>468</v>
      </c>
      <c r="BM321" s="211" t="s">
        <v>469</v>
      </c>
    </row>
    <row r="322" spans="1:47" s="2" customFormat="1" ht="12">
      <c r="A322" s="38"/>
      <c r="B322" s="39"/>
      <c r="C322" s="40"/>
      <c r="D322" s="213" t="s">
        <v>125</v>
      </c>
      <c r="E322" s="40"/>
      <c r="F322" s="214" t="s">
        <v>470</v>
      </c>
      <c r="G322" s="40"/>
      <c r="H322" s="40"/>
      <c r="I322" s="215"/>
      <c r="J322" s="40"/>
      <c r="K322" s="40"/>
      <c r="L322" s="44"/>
      <c r="M322" s="216"/>
      <c r="N322" s="217"/>
      <c r="O322" s="84"/>
      <c r="P322" s="84"/>
      <c r="Q322" s="84"/>
      <c r="R322" s="84"/>
      <c r="S322" s="84"/>
      <c r="T322" s="85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125</v>
      </c>
      <c r="AU322" s="17" t="s">
        <v>81</v>
      </c>
    </row>
    <row r="323" spans="1:65" s="2" customFormat="1" ht="14.4" customHeight="1">
      <c r="A323" s="38"/>
      <c r="B323" s="39"/>
      <c r="C323" s="200" t="s">
        <v>471</v>
      </c>
      <c r="D323" s="200" t="s">
        <v>119</v>
      </c>
      <c r="E323" s="201" t="s">
        <v>472</v>
      </c>
      <c r="F323" s="202" t="s">
        <v>473</v>
      </c>
      <c r="G323" s="203" t="s">
        <v>467</v>
      </c>
      <c r="H323" s="204">
        <v>1</v>
      </c>
      <c r="I323" s="205"/>
      <c r="J323" s="206">
        <f>ROUND(I323*H323,2)</f>
        <v>0</v>
      </c>
      <c r="K323" s="202" t="s">
        <v>123</v>
      </c>
      <c r="L323" s="44"/>
      <c r="M323" s="207" t="s">
        <v>19</v>
      </c>
      <c r="N323" s="208" t="s">
        <v>43</v>
      </c>
      <c r="O323" s="84"/>
      <c r="P323" s="209">
        <f>O323*H323</f>
        <v>0</v>
      </c>
      <c r="Q323" s="209">
        <v>0</v>
      </c>
      <c r="R323" s="209">
        <f>Q323*H323</f>
        <v>0</v>
      </c>
      <c r="S323" s="209">
        <v>0</v>
      </c>
      <c r="T323" s="210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11" t="s">
        <v>468</v>
      </c>
      <c r="AT323" s="211" t="s">
        <v>119</v>
      </c>
      <c r="AU323" s="211" t="s">
        <v>81</v>
      </c>
      <c r="AY323" s="17" t="s">
        <v>117</v>
      </c>
      <c r="BE323" s="212">
        <f>IF(N323="základní",J323,0)</f>
        <v>0</v>
      </c>
      <c r="BF323" s="212">
        <f>IF(N323="snížená",J323,0)</f>
        <v>0</v>
      </c>
      <c r="BG323" s="212">
        <f>IF(N323="zákl. přenesená",J323,0)</f>
        <v>0</v>
      </c>
      <c r="BH323" s="212">
        <f>IF(N323="sníž. přenesená",J323,0)</f>
        <v>0</v>
      </c>
      <c r="BI323" s="212">
        <f>IF(N323="nulová",J323,0)</f>
        <v>0</v>
      </c>
      <c r="BJ323" s="17" t="s">
        <v>79</v>
      </c>
      <c r="BK323" s="212">
        <f>ROUND(I323*H323,2)</f>
        <v>0</v>
      </c>
      <c r="BL323" s="17" t="s">
        <v>468</v>
      </c>
      <c r="BM323" s="211" t="s">
        <v>474</v>
      </c>
    </row>
    <row r="324" spans="1:47" s="2" customFormat="1" ht="12">
      <c r="A324" s="38"/>
      <c r="B324" s="39"/>
      <c r="C324" s="40"/>
      <c r="D324" s="213" t="s">
        <v>125</v>
      </c>
      <c r="E324" s="40"/>
      <c r="F324" s="214" t="s">
        <v>475</v>
      </c>
      <c r="G324" s="40"/>
      <c r="H324" s="40"/>
      <c r="I324" s="215"/>
      <c r="J324" s="40"/>
      <c r="K324" s="40"/>
      <c r="L324" s="44"/>
      <c r="M324" s="216"/>
      <c r="N324" s="217"/>
      <c r="O324" s="84"/>
      <c r="P324" s="84"/>
      <c r="Q324" s="84"/>
      <c r="R324" s="84"/>
      <c r="S324" s="84"/>
      <c r="T324" s="85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125</v>
      </c>
      <c r="AU324" s="17" t="s">
        <v>81</v>
      </c>
    </row>
    <row r="325" spans="1:65" s="2" customFormat="1" ht="14.4" customHeight="1">
      <c r="A325" s="38"/>
      <c r="B325" s="39"/>
      <c r="C325" s="200" t="s">
        <v>286</v>
      </c>
      <c r="D325" s="200" t="s">
        <v>119</v>
      </c>
      <c r="E325" s="201" t="s">
        <v>476</v>
      </c>
      <c r="F325" s="202" t="s">
        <v>477</v>
      </c>
      <c r="G325" s="203" t="s">
        <v>467</v>
      </c>
      <c r="H325" s="204">
        <v>1</v>
      </c>
      <c r="I325" s="205"/>
      <c r="J325" s="206">
        <f>ROUND(I325*H325,2)</f>
        <v>0</v>
      </c>
      <c r="K325" s="202" t="s">
        <v>123</v>
      </c>
      <c r="L325" s="44"/>
      <c r="M325" s="207" t="s">
        <v>19</v>
      </c>
      <c r="N325" s="208" t="s">
        <v>43</v>
      </c>
      <c r="O325" s="84"/>
      <c r="P325" s="209">
        <f>O325*H325</f>
        <v>0</v>
      </c>
      <c r="Q325" s="209">
        <v>0</v>
      </c>
      <c r="R325" s="209">
        <f>Q325*H325</f>
        <v>0</v>
      </c>
      <c r="S325" s="209">
        <v>0</v>
      </c>
      <c r="T325" s="210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11" t="s">
        <v>468</v>
      </c>
      <c r="AT325" s="211" t="s">
        <v>119</v>
      </c>
      <c r="AU325" s="211" t="s">
        <v>81</v>
      </c>
      <c r="AY325" s="17" t="s">
        <v>117</v>
      </c>
      <c r="BE325" s="212">
        <f>IF(N325="základní",J325,0)</f>
        <v>0</v>
      </c>
      <c r="BF325" s="212">
        <f>IF(N325="snížená",J325,0)</f>
        <v>0</v>
      </c>
      <c r="BG325" s="212">
        <f>IF(N325="zákl. přenesená",J325,0)</f>
        <v>0</v>
      </c>
      <c r="BH325" s="212">
        <f>IF(N325="sníž. přenesená",J325,0)</f>
        <v>0</v>
      </c>
      <c r="BI325" s="212">
        <f>IF(N325="nulová",J325,0)</f>
        <v>0</v>
      </c>
      <c r="BJ325" s="17" t="s">
        <v>79</v>
      </c>
      <c r="BK325" s="212">
        <f>ROUND(I325*H325,2)</f>
        <v>0</v>
      </c>
      <c r="BL325" s="17" t="s">
        <v>468</v>
      </c>
      <c r="BM325" s="211" t="s">
        <v>478</v>
      </c>
    </row>
    <row r="326" spans="1:47" s="2" customFormat="1" ht="12">
      <c r="A326" s="38"/>
      <c r="B326" s="39"/>
      <c r="C326" s="40"/>
      <c r="D326" s="213" t="s">
        <v>125</v>
      </c>
      <c r="E326" s="40"/>
      <c r="F326" s="214" t="s">
        <v>479</v>
      </c>
      <c r="G326" s="40"/>
      <c r="H326" s="40"/>
      <c r="I326" s="215"/>
      <c r="J326" s="40"/>
      <c r="K326" s="40"/>
      <c r="L326" s="44"/>
      <c r="M326" s="216"/>
      <c r="N326" s="217"/>
      <c r="O326" s="84"/>
      <c r="P326" s="84"/>
      <c r="Q326" s="84"/>
      <c r="R326" s="84"/>
      <c r="S326" s="84"/>
      <c r="T326" s="85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125</v>
      </c>
      <c r="AU326" s="17" t="s">
        <v>81</v>
      </c>
    </row>
    <row r="327" spans="1:65" s="2" customFormat="1" ht="14.4" customHeight="1">
      <c r="A327" s="38"/>
      <c r="B327" s="39"/>
      <c r="C327" s="200" t="s">
        <v>480</v>
      </c>
      <c r="D327" s="200" t="s">
        <v>119</v>
      </c>
      <c r="E327" s="201" t="s">
        <v>481</v>
      </c>
      <c r="F327" s="202" t="s">
        <v>482</v>
      </c>
      <c r="G327" s="203" t="s">
        <v>483</v>
      </c>
      <c r="H327" s="204">
        <v>3</v>
      </c>
      <c r="I327" s="205"/>
      <c r="J327" s="206">
        <f>ROUND(I327*H327,2)</f>
        <v>0</v>
      </c>
      <c r="K327" s="202" t="s">
        <v>123</v>
      </c>
      <c r="L327" s="44"/>
      <c r="M327" s="207" t="s">
        <v>19</v>
      </c>
      <c r="N327" s="208" t="s">
        <v>43</v>
      </c>
      <c r="O327" s="84"/>
      <c r="P327" s="209">
        <f>O327*H327</f>
        <v>0</v>
      </c>
      <c r="Q327" s="209">
        <v>0</v>
      </c>
      <c r="R327" s="209">
        <f>Q327*H327</f>
        <v>0</v>
      </c>
      <c r="S327" s="209">
        <v>0</v>
      </c>
      <c r="T327" s="210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11" t="s">
        <v>468</v>
      </c>
      <c r="AT327" s="211" t="s">
        <v>119</v>
      </c>
      <c r="AU327" s="211" t="s">
        <v>81</v>
      </c>
      <c r="AY327" s="17" t="s">
        <v>117</v>
      </c>
      <c r="BE327" s="212">
        <f>IF(N327="základní",J327,0)</f>
        <v>0</v>
      </c>
      <c r="BF327" s="212">
        <f>IF(N327="snížená",J327,0)</f>
        <v>0</v>
      </c>
      <c r="BG327" s="212">
        <f>IF(N327="zákl. přenesená",J327,0)</f>
        <v>0</v>
      </c>
      <c r="BH327" s="212">
        <f>IF(N327="sníž. přenesená",J327,0)</f>
        <v>0</v>
      </c>
      <c r="BI327" s="212">
        <f>IF(N327="nulová",J327,0)</f>
        <v>0</v>
      </c>
      <c r="BJ327" s="17" t="s">
        <v>79</v>
      </c>
      <c r="BK327" s="212">
        <f>ROUND(I327*H327,2)</f>
        <v>0</v>
      </c>
      <c r="BL327" s="17" t="s">
        <v>468</v>
      </c>
      <c r="BM327" s="211" t="s">
        <v>484</v>
      </c>
    </row>
    <row r="328" spans="1:47" s="2" customFormat="1" ht="12">
      <c r="A328" s="38"/>
      <c r="B328" s="39"/>
      <c r="C328" s="40"/>
      <c r="D328" s="213" t="s">
        <v>125</v>
      </c>
      <c r="E328" s="40"/>
      <c r="F328" s="214" t="s">
        <v>485</v>
      </c>
      <c r="G328" s="40"/>
      <c r="H328" s="40"/>
      <c r="I328" s="215"/>
      <c r="J328" s="40"/>
      <c r="K328" s="40"/>
      <c r="L328" s="44"/>
      <c r="M328" s="216"/>
      <c r="N328" s="217"/>
      <c r="O328" s="84"/>
      <c r="P328" s="84"/>
      <c r="Q328" s="84"/>
      <c r="R328" s="84"/>
      <c r="S328" s="84"/>
      <c r="T328" s="85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125</v>
      </c>
      <c r="AU328" s="17" t="s">
        <v>81</v>
      </c>
    </row>
    <row r="329" spans="1:63" s="12" customFormat="1" ht="22.8" customHeight="1">
      <c r="A329" s="12"/>
      <c r="B329" s="184"/>
      <c r="C329" s="185"/>
      <c r="D329" s="186" t="s">
        <v>71</v>
      </c>
      <c r="E329" s="198" t="s">
        <v>486</v>
      </c>
      <c r="F329" s="198" t="s">
        <v>487</v>
      </c>
      <c r="G329" s="185"/>
      <c r="H329" s="185"/>
      <c r="I329" s="188"/>
      <c r="J329" s="199">
        <f>BK329</f>
        <v>0</v>
      </c>
      <c r="K329" s="185"/>
      <c r="L329" s="190"/>
      <c r="M329" s="191"/>
      <c r="N329" s="192"/>
      <c r="O329" s="192"/>
      <c r="P329" s="193">
        <f>SUM(P330:P341)</f>
        <v>0</v>
      </c>
      <c r="Q329" s="192"/>
      <c r="R329" s="193">
        <f>SUM(R330:R341)</f>
        <v>0</v>
      </c>
      <c r="S329" s="192"/>
      <c r="T329" s="194">
        <f>SUM(T330:T341)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195" t="s">
        <v>146</v>
      </c>
      <c r="AT329" s="196" t="s">
        <v>71</v>
      </c>
      <c r="AU329" s="196" t="s">
        <v>79</v>
      </c>
      <c r="AY329" s="195" t="s">
        <v>117</v>
      </c>
      <c r="BK329" s="197">
        <f>SUM(BK330:BK341)</f>
        <v>0</v>
      </c>
    </row>
    <row r="330" spans="1:65" s="2" customFormat="1" ht="30" customHeight="1">
      <c r="A330" s="38"/>
      <c r="B330" s="39"/>
      <c r="C330" s="200" t="s">
        <v>488</v>
      </c>
      <c r="D330" s="200" t="s">
        <v>119</v>
      </c>
      <c r="E330" s="201" t="s">
        <v>489</v>
      </c>
      <c r="F330" s="202" t="s">
        <v>490</v>
      </c>
      <c r="G330" s="203" t="s">
        <v>491</v>
      </c>
      <c r="H330" s="204">
        <v>1</v>
      </c>
      <c r="I330" s="205"/>
      <c r="J330" s="206">
        <f>ROUND(I330*H330,2)</f>
        <v>0</v>
      </c>
      <c r="K330" s="202" t="s">
        <v>123</v>
      </c>
      <c r="L330" s="44"/>
      <c r="M330" s="207" t="s">
        <v>19</v>
      </c>
      <c r="N330" s="208" t="s">
        <v>43</v>
      </c>
      <c r="O330" s="84"/>
      <c r="P330" s="209">
        <f>O330*H330</f>
        <v>0</v>
      </c>
      <c r="Q330" s="209">
        <v>0</v>
      </c>
      <c r="R330" s="209">
        <f>Q330*H330</f>
        <v>0</v>
      </c>
      <c r="S330" s="209">
        <v>0</v>
      </c>
      <c r="T330" s="210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11" t="s">
        <v>468</v>
      </c>
      <c r="AT330" s="211" t="s">
        <v>119</v>
      </c>
      <c r="AU330" s="211" t="s">
        <v>81</v>
      </c>
      <c r="AY330" s="17" t="s">
        <v>117</v>
      </c>
      <c r="BE330" s="212">
        <f>IF(N330="základní",J330,0)</f>
        <v>0</v>
      </c>
      <c r="BF330" s="212">
        <f>IF(N330="snížená",J330,0)</f>
        <v>0</v>
      </c>
      <c r="BG330" s="212">
        <f>IF(N330="zákl. přenesená",J330,0)</f>
        <v>0</v>
      </c>
      <c r="BH330" s="212">
        <f>IF(N330="sníž. přenesená",J330,0)</f>
        <v>0</v>
      </c>
      <c r="BI330" s="212">
        <f>IF(N330="nulová",J330,0)</f>
        <v>0</v>
      </c>
      <c r="BJ330" s="17" t="s">
        <v>79</v>
      </c>
      <c r="BK330" s="212">
        <f>ROUND(I330*H330,2)</f>
        <v>0</v>
      </c>
      <c r="BL330" s="17" t="s">
        <v>468</v>
      </c>
      <c r="BM330" s="211" t="s">
        <v>492</v>
      </c>
    </row>
    <row r="331" spans="1:47" s="2" customFormat="1" ht="12">
      <c r="A331" s="38"/>
      <c r="B331" s="39"/>
      <c r="C331" s="40"/>
      <c r="D331" s="213" t="s">
        <v>125</v>
      </c>
      <c r="E331" s="40"/>
      <c r="F331" s="214" t="s">
        <v>493</v>
      </c>
      <c r="G331" s="40"/>
      <c r="H331" s="40"/>
      <c r="I331" s="215"/>
      <c r="J331" s="40"/>
      <c r="K331" s="40"/>
      <c r="L331" s="44"/>
      <c r="M331" s="216"/>
      <c r="N331" s="217"/>
      <c r="O331" s="84"/>
      <c r="P331" s="84"/>
      <c r="Q331" s="84"/>
      <c r="R331" s="84"/>
      <c r="S331" s="84"/>
      <c r="T331" s="85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125</v>
      </c>
      <c r="AU331" s="17" t="s">
        <v>81</v>
      </c>
    </row>
    <row r="332" spans="1:47" s="2" customFormat="1" ht="12">
      <c r="A332" s="38"/>
      <c r="B332" s="39"/>
      <c r="C332" s="40"/>
      <c r="D332" s="220" t="s">
        <v>249</v>
      </c>
      <c r="E332" s="40"/>
      <c r="F332" s="251" t="s">
        <v>494</v>
      </c>
      <c r="G332" s="40"/>
      <c r="H332" s="40"/>
      <c r="I332" s="215"/>
      <c r="J332" s="40"/>
      <c r="K332" s="40"/>
      <c r="L332" s="44"/>
      <c r="M332" s="216"/>
      <c r="N332" s="217"/>
      <c r="O332" s="84"/>
      <c r="P332" s="84"/>
      <c r="Q332" s="84"/>
      <c r="R332" s="84"/>
      <c r="S332" s="84"/>
      <c r="T332" s="85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249</v>
      </c>
      <c r="AU332" s="17" t="s">
        <v>81</v>
      </c>
    </row>
    <row r="333" spans="1:65" s="2" customFormat="1" ht="14.4" customHeight="1">
      <c r="A333" s="38"/>
      <c r="B333" s="39"/>
      <c r="C333" s="200" t="s">
        <v>495</v>
      </c>
      <c r="D333" s="200" t="s">
        <v>119</v>
      </c>
      <c r="E333" s="201" t="s">
        <v>496</v>
      </c>
      <c r="F333" s="202" t="s">
        <v>497</v>
      </c>
      <c r="G333" s="203" t="s">
        <v>467</v>
      </c>
      <c r="H333" s="204">
        <v>1</v>
      </c>
      <c r="I333" s="205"/>
      <c r="J333" s="206">
        <f>ROUND(I333*H333,2)</f>
        <v>0</v>
      </c>
      <c r="K333" s="202" t="s">
        <v>123</v>
      </c>
      <c r="L333" s="44"/>
      <c r="M333" s="207" t="s">
        <v>19</v>
      </c>
      <c r="N333" s="208" t="s">
        <v>43</v>
      </c>
      <c r="O333" s="84"/>
      <c r="P333" s="209">
        <f>O333*H333</f>
        <v>0</v>
      </c>
      <c r="Q333" s="209">
        <v>0</v>
      </c>
      <c r="R333" s="209">
        <f>Q333*H333</f>
        <v>0</v>
      </c>
      <c r="S333" s="209">
        <v>0</v>
      </c>
      <c r="T333" s="210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11" t="s">
        <v>468</v>
      </c>
      <c r="AT333" s="211" t="s">
        <v>119</v>
      </c>
      <c r="AU333" s="211" t="s">
        <v>81</v>
      </c>
      <c r="AY333" s="17" t="s">
        <v>117</v>
      </c>
      <c r="BE333" s="212">
        <f>IF(N333="základní",J333,0)</f>
        <v>0</v>
      </c>
      <c r="BF333" s="212">
        <f>IF(N333="snížená",J333,0)</f>
        <v>0</v>
      </c>
      <c r="BG333" s="212">
        <f>IF(N333="zákl. přenesená",J333,0)</f>
        <v>0</v>
      </c>
      <c r="BH333" s="212">
        <f>IF(N333="sníž. přenesená",J333,0)</f>
        <v>0</v>
      </c>
      <c r="BI333" s="212">
        <f>IF(N333="nulová",J333,0)</f>
        <v>0</v>
      </c>
      <c r="BJ333" s="17" t="s">
        <v>79</v>
      </c>
      <c r="BK333" s="212">
        <f>ROUND(I333*H333,2)</f>
        <v>0</v>
      </c>
      <c r="BL333" s="17" t="s">
        <v>468</v>
      </c>
      <c r="BM333" s="211" t="s">
        <v>498</v>
      </c>
    </row>
    <row r="334" spans="1:47" s="2" customFormat="1" ht="12">
      <c r="A334" s="38"/>
      <c r="B334" s="39"/>
      <c r="C334" s="40"/>
      <c r="D334" s="213" t="s">
        <v>125</v>
      </c>
      <c r="E334" s="40"/>
      <c r="F334" s="214" t="s">
        <v>499</v>
      </c>
      <c r="G334" s="40"/>
      <c r="H334" s="40"/>
      <c r="I334" s="215"/>
      <c r="J334" s="40"/>
      <c r="K334" s="40"/>
      <c r="L334" s="44"/>
      <c r="M334" s="216"/>
      <c r="N334" s="217"/>
      <c r="O334" s="84"/>
      <c r="P334" s="84"/>
      <c r="Q334" s="84"/>
      <c r="R334" s="84"/>
      <c r="S334" s="84"/>
      <c r="T334" s="85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125</v>
      </c>
      <c r="AU334" s="17" t="s">
        <v>81</v>
      </c>
    </row>
    <row r="335" spans="1:65" s="2" customFormat="1" ht="22.2" customHeight="1">
      <c r="A335" s="38"/>
      <c r="B335" s="39"/>
      <c r="C335" s="200" t="s">
        <v>500</v>
      </c>
      <c r="D335" s="200" t="s">
        <v>119</v>
      </c>
      <c r="E335" s="201" t="s">
        <v>501</v>
      </c>
      <c r="F335" s="202" t="s">
        <v>502</v>
      </c>
      <c r="G335" s="203" t="s">
        <v>467</v>
      </c>
      <c r="H335" s="204">
        <v>1</v>
      </c>
      <c r="I335" s="205"/>
      <c r="J335" s="206">
        <f>ROUND(I335*H335,2)</f>
        <v>0</v>
      </c>
      <c r="K335" s="202" t="s">
        <v>123</v>
      </c>
      <c r="L335" s="44"/>
      <c r="M335" s="207" t="s">
        <v>19</v>
      </c>
      <c r="N335" s="208" t="s">
        <v>43</v>
      </c>
      <c r="O335" s="84"/>
      <c r="P335" s="209">
        <f>O335*H335</f>
        <v>0</v>
      </c>
      <c r="Q335" s="209">
        <v>0</v>
      </c>
      <c r="R335" s="209">
        <f>Q335*H335</f>
        <v>0</v>
      </c>
      <c r="S335" s="209">
        <v>0</v>
      </c>
      <c r="T335" s="210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11" t="s">
        <v>468</v>
      </c>
      <c r="AT335" s="211" t="s">
        <v>119</v>
      </c>
      <c r="AU335" s="211" t="s">
        <v>81</v>
      </c>
      <c r="AY335" s="17" t="s">
        <v>117</v>
      </c>
      <c r="BE335" s="212">
        <f>IF(N335="základní",J335,0)</f>
        <v>0</v>
      </c>
      <c r="BF335" s="212">
        <f>IF(N335="snížená",J335,0)</f>
        <v>0</v>
      </c>
      <c r="BG335" s="212">
        <f>IF(N335="zákl. přenesená",J335,0)</f>
        <v>0</v>
      </c>
      <c r="BH335" s="212">
        <f>IF(N335="sníž. přenesená",J335,0)</f>
        <v>0</v>
      </c>
      <c r="BI335" s="212">
        <f>IF(N335="nulová",J335,0)</f>
        <v>0</v>
      </c>
      <c r="BJ335" s="17" t="s">
        <v>79</v>
      </c>
      <c r="BK335" s="212">
        <f>ROUND(I335*H335,2)</f>
        <v>0</v>
      </c>
      <c r="BL335" s="17" t="s">
        <v>468</v>
      </c>
      <c r="BM335" s="211" t="s">
        <v>503</v>
      </c>
    </row>
    <row r="336" spans="1:47" s="2" customFormat="1" ht="12">
      <c r="A336" s="38"/>
      <c r="B336" s="39"/>
      <c r="C336" s="40"/>
      <c r="D336" s="213" t="s">
        <v>125</v>
      </c>
      <c r="E336" s="40"/>
      <c r="F336" s="214" t="s">
        <v>504</v>
      </c>
      <c r="G336" s="40"/>
      <c r="H336" s="40"/>
      <c r="I336" s="215"/>
      <c r="J336" s="40"/>
      <c r="K336" s="40"/>
      <c r="L336" s="44"/>
      <c r="M336" s="216"/>
      <c r="N336" s="217"/>
      <c r="O336" s="84"/>
      <c r="P336" s="84"/>
      <c r="Q336" s="84"/>
      <c r="R336" s="84"/>
      <c r="S336" s="84"/>
      <c r="T336" s="85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125</v>
      </c>
      <c r="AU336" s="17" t="s">
        <v>81</v>
      </c>
    </row>
    <row r="337" spans="1:47" s="2" customFormat="1" ht="12">
      <c r="A337" s="38"/>
      <c r="B337" s="39"/>
      <c r="C337" s="40"/>
      <c r="D337" s="220" t="s">
        <v>249</v>
      </c>
      <c r="E337" s="40"/>
      <c r="F337" s="251" t="s">
        <v>505</v>
      </c>
      <c r="G337" s="40"/>
      <c r="H337" s="40"/>
      <c r="I337" s="215"/>
      <c r="J337" s="40"/>
      <c r="K337" s="40"/>
      <c r="L337" s="44"/>
      <c r="M337" s="216"/>
      <c r="N337" s="217"/>
      <c r="O337" s="84"/>
      <c r="P337" s="84"/>
      <c r="Q337" s="84"/>
      <c r="R337" s="84"/>
      <c r="S337" s="84"/>
      <c r="T337" s="85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249</v>
      </c>
      <c r="AU337" s="17" t="s">
        <v>81</v>
      </c>
    </row>
    <row r="338" spans="1:65" s="2" customFormat="1" ht="14.4" customHeight="1">
      <c r="A338" s="38"/>
      <c r="B338" s="39"/>
      <c r="C338" s="200" t="s">
        <v>298</v>
      </c>
      <c r="D338" s="200" t="s">
        <v>119</v>
      </c>
      <c r="E338" s="201" t="s">
        <v>506</v>
      </c>
      <c r="F338" s="202" t="s">
        <v>507</v>
      </c>
      <c r="G338" s="203" t="s">
        <v>483</v>
      </c>
      <c r="H338" s="204">
        <v>2</v>
      </c>
      <c r="I338" s="205"/>
      <c r="J338" s="206">
        <f>ROUND(I338*H338,2)</f>
        <v>0</v>
      </c>
      <c r="K338" s="202" t="s">
        <v>123</v>
      </c>
      <c r="L338" s="44"/>
      <c r="M338" s="207" t="s">
        <v>19</v>
      </c>
      <c r="N338" s="208" t="s">
        <v>43</v>
      </c>
      <c r="O338" s="84"/>
      <c r="P338" s="209">
        <f>O338*H338</f>
        <v>0</v>
      </c>
      <c r="Q338" s="209">
        <v>0</v>
      </c>
      <c r="R338" s="209">
        <f>Q338*H338</f>
        <v>0</v>
      </c>
      <c r="S338" s="209">
        <v>0</v>
      </c>
      <c r="T338" s="210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11" t="s">
        <v>468</v>
      </c>
      <c r="AT338" s="211" t="s">
        <v>119</v>
      </c>
      <c r="AU338" s="211" t="s">
        <v>81</v>
      </c>
      <c r="AY338" s="17" t="s">
        <v>117</v>
      </c>
      <c r="BE338" s="212">
        <f>IF(N338="základní",J338,0)</f>
        <v>0</v>
      </c>
      <c r="BF338" s="212">
        <f>IF(N338="snížená",J338,0)</f>
        <v>0</v>
      </c>
      <c r="BG338" s="212">
        <f>IF(N338="zákl. přenesená",J338,0)</f>
        <v>0</v>
      </c>
      <c r="BH338" s="212">
        <f>IF(N338="sníž. přenesená",J338,0)</f>
        <v>0</v>
      </c>
      <c r="BI338" s="212">
        <f>IF(N338="nulová",J338,0)</f>
        <v>0</v>
      </c>
      <c r="BJ338" s="17" t="s">
        <v>79</v>
      </c>
      <c r="BK338" s="212">
        <f>ROUND(I338*H338,2)</f>
        <v>0</v>
      </c>
      <c r="BL338" s="17" t="s">
        <v>468</v>
      </c>
      <c r="BM338" s="211" t="s">
        <v>508</v>
      </c>
    </row>
    <row r="339" spans="1:47" s="2" customFormat="1" ht="12">
      <c r="A339" s="38"/>
      <c r="B339" s="39"/>
      <c r="C339" s="40"/>
      <c r="D339" s="213" t="s">
        <v>125</v>
      </c>
      <c r="E339" s="40"/>
      <c r="F339" s="214" t="s">
        <v>509</v>
      </c>
      <c r="G339" s="40"/>
      <c r="H339" s="40"/>
      <c r="I339" s="215"/>
      <c r="J339" s="40"/>
      <c r="K339" s="40"/>
      <c r="L339" s="44"/>
      <c r="M339" s="216"/>
      <c r="N339" s="217"/>
      <c r="O339" s="84"/>
      <c r="P339" s="84"/>
      <c r="Q339" s="84"/>
      <c r="R339" s="84"/>
      <c r="S339" s="84"/>
      <c r="T339" s="85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125</v>
      </c>
      <c r="AU339" s="17" t="s">
        <v>81</v>
      </c>
    </row>
    <row r="340" spans="1:65" s="2" customFormat="1" ht="14.4" customHeight="1">
      <c r="A340" s="38"/>
      <c r="B340" s="39"/>
      <c r="C340" s="200" t="s">
        <v>293</v>
      </c>
      <c r="D340" s="200" t="s">
        <v>119</v>
      </c>
      <c r="E340" s="201" t="s">
        <v>510</v>
      </c>
      <c r="F340" s="202" t="s">
        <v>511</v>
      </c>
      <c r="G340" s="203" t="s">
        <v>467</v>
      </c>
      <c r="H340" s="204">
        <v>1</v>
      </c>
      <c r="I340" s="205"/>
      <c r="J340" s="206">
        <f>ROUND(I340*H340,2)</f>
        <v>0</v>
      </c>
      <c r="K340" s="202" t="s">
        <v>123</v>
      </c>
      <c r="L340" s="44"/>
      <c r="M340" s="207" t="s">
        <v>19</v>
      </c>
      <c r="N340" s="208" t="s">
        <v>43</v>
      </c>
      <c r="O340" s="84"/>
      <c r="P340" s="209">
        <f>O340*H340</f>
        <v>0</v>
      </c>
      <c r="Q340" s="209">
        <v>0</v>
      </c>
      <c r="R340" s="209">
        <f>Q340*H340</f>
        <v>0</v>
      </c>
      <c r="S340" s="209">
        <v>0</v>
      </c>
      <c r="T340" s="210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11" t="s">
        <v>468</v>
      </c>
      <c r="AT340" s="211" t="s">
        <v>119</v>
      </c>
      <c r="AU340" s="211" t="s">
        <v>81</v>
      </c>
      <c r="AY340" s="17" t="s">
        <v>117</v>
      </c>
      <c r="BE340" s="212">
        <f>IF(N340="základní",J340,0)</f>
        <v>0</v>
      </c>
      <c r="BF340" s="212">
        <f>IF(N340="snížená",J340,0)</f>
        <v>0</v>
      </c>
      <c r="BG340" s="212">
        <f>IF(N340="zákl. přenesená",J340,0)</f>
        <v>0</v>
      </c>
      <c r="BH340" s="212">
        <f>IF(N340="sníž. přenesená",J340,0)</f>
        <v>0</v>
      </c>
      <c r="BI340" s="212">
        <f>IF(N340="nulová",J340,0)</f>
        <v>0</v>
      </c>
      <c r="BJ340" s="17" t="s">
        <v>79</v>
      </c>
      <c r="BK340" s="212">
        <f>ROUND(I340*H340,2)</f>
        <v>0</v>
      </c>
      <c r="BL340" s="17" t="s">
        <v>468</v>
      </c>
      <c r="BM340" s="211" t="s">
        <v>512</v>
      </c>
    </row>
    <row r="341" spans="1:47" s="2" customFormat="1" ht="12">
      <c r="A341" s="38"/>
      <c r="B341" s="39"/>
      <c r="C341" s="40"/>
      <c r="D341" s="213" t="s">
        <v>125</v>
      </c>
      <c r="E341" s="40"/>
      <c r="F341" s="214" t="s">
        <v>513</v>
      </c>
      <c r="G341" s="40"/>
      <c r="H341" s="40"/>
      <c r="I341" s="215"/>
      <c r="J341" s="40"/>
      <c r="K341" s="40"/>
      <c r="L341" s="44"/>
      <c r="M341" s="252"/>
      <c r="N341" s="253"/>
      <c r="O341" s="254"/>
      <c r="P341" s="254"/>
      <c r="Q341" s="254"/>
      <c r="R341" s="254"/>
      <c r="S341" s="254"/>
      <c r="T341" s="255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125</v>
      </c>
      <c r="AU341" s="17" t="s">
        <v>81</v>
      </c>
    </row>
    <row r="342" spans="1:31" s="2" customFormat="1" ht="6.95" customHeight="1">
      <c r="A342" s="38"/>
      <c r="B342" s="59"/>
      <c r="C342" s="60"/>
      <c r="D342" s="60"/>
      <c r="E342" s="60"/>
      <c r="F342" s="60"/>
      <c r="G342" s="60"/>
      <c r="H342" s="60"/>
      <c r="I342" s="60"/>
      <c r="J342" s="60"/>
      <c r="K342" s="60"/>
      <c r="L342" s="44"/>
      <c r="M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</row>
  </sheetData>
  <sheetProtection password="CC47" sheet="1" objects="1" scenarios="1" formatColumns="0" formatRows="0" autoFilter="0"/>
  <autoFilter ref="C91:K341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6" r:id="rId1" display="https://podminky.urs.cz/item/CS_URS_2022_02/113107131"/>
    <hyperlink ref="F100" r:id="rId2" display="https://podminky.urs.cz/item/CS_URS_2022_02/113107142"/>
    <hyperlink ref="F104" r:id="rId3" display="https://podminky.urs.cz/item/CS_URS_2022_02/113107224"/>
    <hyperlink ref="F108" r:id="rId4" display="https://podminky.urs.cz/item/CS_URS_2022_02/113154113"/>
    <hyperlink ref="F112" r:id="rId5" display="https://podminky.urs.cz/item/CS_URS_2022_02/113154354"/>
    <hyperlink ref="F115" r:id="rId6" display="https://podminky.urs.cz/item/CS_URS_2022_02/113202111"/>
    <hyperlink ref="F121" r:id="rId7" display="https://podminky.urs.cz/item/CS_URS_2022_02/113203111"/>
    <hyperlink ref="F123" r:id="rId8" display="https://podminky.urs.cz/item/CS_URS_2022_02/181951112"/>
    <hyperlink ref="F132" r:id="rId9" display="https://podminky.urs.cz/item/CS_URS_2022_02/564851111"/>
    <hyperlink ref="F140" r:id="rId10" display="https://podminky.urs.cz/item/CS_URS_2022_02/564861111"/>
    <hyperlink ref="F147" r:id="rId11" display="https://podminky.urs.cz/item/CS_URS_2022_02/565131111"/>
    <hyperlink ref="F151" r:id="rId12" display="https://podminky.urs.cz/item/CS_URS_2022_02/573111113"/>
    <hyperlink ref="F155" r:id="rId13" display="https://podminky.urs.cz/item/CS_URS_2022_02/573211107"/>
    <hyperlink ref="F157" r:id="rId14" display="https://podminky.urs.cz/item/CS_URS_2022_02/573211108"/>
    <hyperlink ref="F159" r:id="rId15" display="https://podminky.urs.cz/item/CS_URS_2022_02/573211109"/>
    <hyperlink ref="F163" r:id="rId16" display="https://podminky.urs.cz/item/CS_URS_2022_02/577134031"/>
    <hyperlink ref="F165" r:id="rId17" display="https://podminky.urs.cz/item/CS_URS_2022_02/577144031"/>
    <hyperlink ref="F169" r:id="rId18" display="https://podminky.urs.cz/item/CS_URS_2022_02/577166031"/>
    <hyperlink ref="F171" r:id="rId19" display="https://podminky.urs.cz/item/CS_URS_2022_02/596211110"/>
    <hyperlink ref="F178" r:id="rId20" display="https://podminky.urs.cz/item/CS_URS_2022_02/596212210"/>
    <hyperlink ref="F189" r:id="rId21" display="https://podminky.urs.cz/item/CS_URS_2021_02/895941311"/>
    <hyperlink ref="F199" r:id="rId22" display="https://podminky.urs.cz/item/CS_URS_2022_02/899203112"/>
    <hyperlink ref="F204" r:id="rId23" display="https://podminky.urs.cz/item/CS_URS_2022_02/899332111"/>
    <hyperlink ref="F208" r:id="rId24" display="https://podminky.urs.cz/item/CS_URS_2022_02/899431111"/>
    <hyperlink ref="F213" r:id="rId25" display="https://podminky.urs.cz/item/CS_URS_2022_02/915211111"/>
    <hyperlink ref="F219" r:id="rId26" display="https://podminky.urs.cz/item/CS_URS_2022_02/915221111"/>
    <hyperlink ref="F225" r:id="rId27" display="https://podminky.urs.cz/item/CS_URS_2022_02/915221121"/>
    <hyperlink ref="F230" r:id="rId28" display="https://podminky.urs.cz/item/CS_URS_2022_02/915311111"/>
    <hyperlink ref="F234" r:id="rId29" display="https://podminky.urs.cz/item/CS_URS_2022_02/915321111"/>
    <hyperlink ref="F239" r:id="rId30" display="https://podminky.urs.cz/item/CS_URS_2022_02/915341112"/>
    <hyperlink ref="F243" r:id="rId31" display="https://podminky.urs.cz/item/CS_URS_2022_02/915611111"/>
    <hyperlink ref="F254" r:id="rId32" display="https://podminky.urs.cz/item/CS_URS_2022_02/915621111"/>
    <hyperlink ref="F262" r:id="rId33" display="https://podminky.urs.cz/item/CS_URS_2022_02/916131213"/>
    <hyperlink ref="F266" r:id="rId34" display="https://podminky.urs.cz/item/CS_URS_2022_02/916241113"/>
    <hyperlink ref="F277" r:id="rId35" display="https://podminky.urs.cz/item/CS_URS_2022_02/916331112"/>
    <hyperlink ref="F282" r:id="rId36" display="https://podminky.urs.cz/item/CS_URS_2022_02/919121111"/>
    <hyperlink ref="F288" r:id="rId37" display="https://podminky.urs.cz/item/CS_URS_2022_02/919721221"/>
    <hyperlink ref="F292" r:id="rId38" display="https://podminky.urs.cz/item/CS_URS_2022_02/919735112"/>
    <hyperlink ref="F298" r:id="rId39" display="https://podminky.urs.cz/item/CS_URS_2022_02/997221551"/>
    <hyperlink ref="F300" r:id="rId40" display="https://podminky.urs.cz/item/CS_URS_2022_02/997221559"/>
    <hyperlink ref="F304" r:id="rId41" display="https://podminky.urs.cz/item/CS_URS_2022_02/997221861"/>
    <hyperlink ref="F306" r:id="rId42" display="https://podminky.urs.cz/item/CS_URS_2022_02/997221873"/>
    <hyperlink ref="F308" r:id="rId43" display="https://podminky.urs.cz/item/CS_URS_2022_02/997221875"/>
    <hyperlink ref="F311" r:id="rId44" display="https://podminky.urs.cz/item/CS_URS_2022_02/998225111"/>
    <hyperlink ref="F317" r:id="rId45" display="https://podminky.urs.cz/item/CS_URS_2022_02/460010025"/>
    <hyperlink ref="F322" r:id="rId46" display="https://podminky.urs.cz/item/CS_URS_2022_02/012103000"/>
    <hyperlink ref="F324" r:id="rId47" display="https://podminky.urs.cz/item/CS_URS_2022_02/012203000"/>
    <hyperlink ref="F326" r:id="rId48" display="https://podminky.urs.cz/item/CS_URS_2022_02/012303000"/>
    <hyperlink ref="F328" r:id="rId49" display="https://podminky.urs.cz/item/CS_URS_2022_02/013254000"/>
    <hyperlink ref="F331" r:id="rId50" display="https://podminky.urs.cz/item/CS_URS_2022_02/030001000"/>
    <hyperlink ref="F334" r:id="rId51" display="https://podminky.urs.cz/item/CS_URS_2022_02/031103000"/>
    <hyperlink ref="F336" r:id="rId52" display="https://podminky.urs.cz/item/CS_URS_2022_02/034303000"/>
    <hyperlink ref="F339" r:id="rId53" display="https://podminky.urs.cz/item/CS_URS_2022_02/034503000"/>
    <hyperlink ref="F341" r:id="rId54" display="https://podminky.urs.cz/item/CS_URS_2022_02/039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6" customWidth="1"/>
    <col min="2" max="2" width="1.7109375" style="256" customWidth="1"/>
    <col min="3" max="4" width="5.00390625" style="256" customWidth="1"/>
    <col min="5" max="5" width="11.7109375" style="256" customWidth="1"/>
    <col min="6" max="6" width="9.140625" style="256" customWidth="1"/>
    <col min="7" max="7" width="5.00390625" style="256" customWidth="1"/>
    <col min="8" max="8" width="77.8515625" style="256" customWidth="1"/>
    <col min="9" max="10" width="20.00390625" style="256" customWidth="1"/>
    <col min="11" max="11" width="1.7109375" style="256" customWidth="1"/>
  </cols>
  <sheetData>
    <row r="1" s="1" customFormat="1" ht="37.5" customHeight="1"/>
    <row r="2" spans="2:11" s="1" customFormat="1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1" s="15" customFormat="1" ht="45" customHeight="1">
      <c r="B3" s="260"/>
      <c r="C3" s="261" t="s">
        <v>514</v>
      </c>
      <c r="D3" s="261"/>
      <c r="E3" s="261"/>
      <c r="F3" s="261"/>
      <c r="G3" s="261"/>
      <c r="H3" s="261"/>
      <c r="I3" s="261"/>
      <c r="J3" s="261"/>
      <c r="K3" s="262"/>
    </row>
    <row r="4" spans="2:11" s="1" customFormat="1" ht="25.5" customHeight="1">
      <c r="B4" s="263"/>
      <c r="C4" s="264" t="s">
        <v>515</v>
      </c>
      <c r="D4" s="264"/>
      <c r="E4" s="264"/>
      <c r="F4" s="264"/>
      <c r="G4" s="264"/>
      <c r="H4" s="264"/>
      <c r="I4" s="264"/>
      <c r="J4" s="264"/>
      <c r="K4" s="265"/>
    </row>
    <row r="5" spans="2:11" s="1" customFormat="1" ht="5.25" customHeight="1">
      <c r="B5" s="263"/>
      <c r="C5" s="266"/>
      <c r="D5" s="266"/>
      <c r="E5" s="266"/>
      <c r="F5" s="266"/>
      <c r="G5" s="266"/>
      <c r="H5" s="266"/>
      <c r="I5" s="266"/>
      <c r="J5" s="266"/>
      <c r="K5" s="265"/>
    </row>
    <row r="6" spans="2:11" s="1" customFormat="1" ht="15" customHeight="1">
      <c r="B6" s="263"/>
      <c r="C6" s="267" t="s">
        <v>516</v>
      </c>
      <c r="D6" s="267"/>
      <c r="E6" s="267"/>
      <c r="F6" s="267"/>
      <c r="G6" s="267"/>
      <c r="H6" s="267"/>
      <c r="I6" s="267"/>
      <c r="J6" s="267"/>
      <c r="K6" s="265"/>
    </row>
    <row r="7" spans="2:11" s="1" customFormat="1" ht="15" customHeight="1">
      <c r="B7" s="268"/>
      <c r="C7" s="267" t="s">
        <v>517</v>
      </c>
      <c r="D7" s="267"/>
      <c r="E7" s="267"/>
      <c r="F7" s="267"/>
      <c r="G7" s="267"/>
      <c r="H7" s="267"/>
      <c r="I7" s="267"/>
      <c r="J7" s="267"/>
      <c r="K7" s="265"/>
    </row>
    <row r="8" spans="2:11" s="1" customFormat="1" ht="12.75" customHeight="1">
      <c r="B8" s="268"/>
      <c r="C8" s="267"/>
      <c r="D8" s="267"/>
      <c r="E8" s="267"/>
      <c r="F8" s="267"/>
      <c r="G8" s="267"/>
      <c r="H8" s="267"/>
      <c r="I8" s="267"/>
      <c r="J8" s="267"/>
      <c r="K8" s="265"/>
    </row>
    <row r="9" spans="2:11" s="1" customFormat="1" ht="15" customHeight="1">
      <c r="B9" s="268"/>
      <c r="C9" s="267" t="s">
        <v>518</v>
      </c>
      <c r="D9" s="267"/>
      <c r="E9" s="267"/>
      <c r="F9" s="267"/>
      <c r="G9" s="267"/>
      <c r="H9" s="267"/>
      <c r="I9" s="267"/>
      <c r="J9" s="267"/>
      <c r="K9" s="265"/>
    </row>
    <row r="10" spans="2:11" s="1" customFormat="1" ht="15" customHeight="1">
      <c r="B10" s="268"/>
      <c r="C10" s="267"/>
      <c r="D10" s="267" t="s">
        <v>519</v>
      </c>
      <c r="E10" s="267"/>
      <c r="F10" s="267"/>
      <c r="G10" s="267"/>
      <c r="H10" s="267"/>
      <c r="I10" s="267"/>
      <c r="J10" s="267"/>
      <c r="K10" s="265"/>
    </row>
    <row r="11" spans="2:11" s="1" customFormat="1" ht="15" customHeight="1">
      <c r="B11" s="268"/>
      <c r="C11" s="269"/>
      <c r="D11" s="267" t="s">
        <v>520</v>
      </c>
      <c r="E11" s="267"/>
      <c r="F11" s="267"/>
      <c r="G11" s="267"/>
      <c r="H11" s="267"/>
      <c r="I11" s="267"/>
      <c r="J11" s="267"/>
      <c r="K11" s="265"/>
    </row>
    <row r="12" spans="2:11" s="1" customFormat="1" ht="15" customHeight="1">
      <c r="B12" s="268"/>
      <c r="C12" s="269"/>
      <c r="D12" s="267"/>
      <c r="E12" s="267"/>
      <c r="F12" s="267"/>
      <c r="G12" s="267"/>
      <c r="H12" s="267"/>
      <c r="I12" s="267"/>
      <c r="J12" s="267"/>
      <c r="K12" s="265"/>
    </row>
    <row r="13" spans="2:11" s="1" customFormat="1" ht="15" customHeight="1">
      <c r="B13" s="268"/>
      <c r="C13" s="269"/>
      <c r="D13" s="270" t="s">
        <v>521</v>
      </c>
      <c r="E13" s="267"/>
      <c r="F13" s="267"/>
      <c r="G13" s="267"/>
      <c r="H13" s="267"/>
      <c r="I13" s="267"/>
      <c r="J13" s="267"/>
      <c r="K13" s="265"/>
    </row>
    <row r="14" spans="2:11" s="1" customFormat="1" ht="12.75" customHeight="1">
      <c r="B14" s="268"/>
      <c r="C14" s="269"/>
      <c r="D14" s="269"/>
      <c r="E14" s="269"/>
      <c r="F14" s="269"/>
      <c r="G14" s="269"/>
      <c r="H14" s="269"/>
      <c r="I14" s="269"/>
      <c r="J14" s="269"/>
      <c r="K14" s="265"/>
    </row>
    <row r="15" spans="2:11" s="1" customFormat="1" ht="15" customHeight="1">
      <c r="B15" s="268"/>
      <c r="C15" s="269"/>
      <c r="D15" s="267" t="s">
        <v>522</v>
      </c>
      <c r="E15" s="267"/>
      <c r="F15" s="267"/>
      <c r="G15" s="267"/>
      <c r="H15" s="267"/>
      <c r="I15" s="267"/>
      <c r="J15" s="267"/>
      <c r="K15" s="265"/>
    </row>
    <row r="16" spans="2:11" s="1" customFormat="1" ht="15" customHeight="1">
      <c r="B16" s="268"/>
      <c r="C16" s="269"/>
      <c r="D16" s="267" t="s">
        <v>523</v>
      </c>
      <c r="E16" s="267"/>
      <c r="F16" s="267"/>
      <c r="G16" s="267"/>
      <c r="H16" s="267"/>
      <c r="I16" s="267"/>
      <c r="J16" s="267"/>
      <c r="K16" s="265"/>
    </row>
    <row r="17" spans="2:11" s="1" customFormat="1" ht="15" customHeight="1">
      <c r="B17" s="268"/>
      <c r="C17" s="269"/>
      <c r="D17" s="267" t="s">
        <v>524</v>
      </c>
      <c r="E17" s="267"/>
      <c r="F17" s="267"/>
      <c r="G17" s="267"/>
      <c r="H17" s="267"/>
      <c r="I17" s="267"/>
      <c r="J17" s="267"/>
      <c r="K17" s="265"/>
    </row>
    <row r="18" spans="2:11" s="1" customFormat="1" ht="15" customHeight="1">
      <c r="B18" s="268"/>
      <c r="C18" s="269"/>
      <c r="D18" s="269"/>
      <c r="E18" s="271" t="s">
        <v>78</v>
      </c>
      <c r="F18" s="267" t="s">
        <v>525</v>
      </c>
      <c r="G18" s="267"/>
      <c r="H18" s="267"/>
      <c r="I18" s="267"/>
      <c r="J18" s="267"/>
      <c r="K18" s="265"/>
    </row>
    <row r="19" spans="2:11" s="1" customFormat="1" ht="15" customHeight="1">
      <c r="B19" s="268"/>
      <c r="C19" s="269"/>
      <c r="D19" s="269"/>
      <c r="E19" s="271" t="s">
        <v>526</v>
      </c>
      <c r="F19" s="267" t="s">
        <v>527</v>
      </c>
      <c r="G19" s="267"/>
      <c r="H19" s="267"/>
      <c r="I19" s="267"/>
      <c r="J19" s="267"/>
      <c r="K19" s="265"/>
    </row>
    <row r="20" spans="2:11" s="1" customFormat="1" ht="15" customHeight="1">
      <c r="B20" s="268"/>
      <c r="C20" s="269"/>
      <c r="D20" s="269"/>
      <c r="E20" s="271" t="s">
        <v>528</v>
      </c>
      <c r="F20" s="267" t="s">
        <v>529</v>
      </c>
      <c r="G20" s="267"/>
      <c r="H20" s="267"/>
      <c r="I20" s="267"/>
      <c r="J20" s="267"/>
      <c r="K20" s="265"/>
    </row>
    <row r="21" spans="2:11" s="1" customFormat="1" ht="15" customHeight="1">
      <c r="B21" s="268"/>
      <c r="C21" s="269"/>
      <c r="D21" s="269"/>
      <c r="E21" s="271" t="s">
        <v>530</v>
      </c>
      <c r="F21" s="267" t="s">
        <v>531</v>
      </c>
      <c r="G21" s="267"/>
      <c r="H21" s="267"/>
      <c r="I21" s="267"/>
      <c r="J21" s="267"/>
      <c r="K21" s="265"/>
    </row>
    <row r="22" spans="2:11" s="1" customFormat="1" ht="15" customHeight="1">
      <c r="B22" s="268"/>
      <c r="C22" s="269"/>
      <c r="D22" s="269"/>
      <c r="E22" s="271" t="s">
        <v>532</v>
      </c>
      <c r="F22" s="267" t="s">
        <v>533</v>
      </c>
      <c r="G22" s="267"/>
      <c r="H22" s="267"/>
      <c r="I22" s="267"/>
      <c r="J22" s="267"/>
      <c r="K22" s="265"/>
    </row>
    <row r="23" spans="2:11" s="1" customFormat="1" ht="15" customHeight="1">
      <c r="B23" s="268"/>
      <c r="C23" s="269"/>
      <c r="D23" s="269"/>
      <c r="E23" s="271" t="s">
        <v>534</v>
      </c>
      <c r="F23" s="267" t="s">
        <v>535</v>
      </c>
      <c r="G23" s="267"/>
      <c r="H23" s="267"/>
      <c r="I23" s="267"/>
      <c r="J23" s="267"/>
      <c r="K23" s="265"/>
    </row>
    <row r="24" spans="2:11" s="1" customFormat="1" ht="12.75" customHeight="1">
      <c r="B24" s="268"/>
      <c r="C24" s="269"/>
      <c r="D24" s="269"/>
      <c r="E24" s="269"/>
      <c r="F24" s="269"/>
      <c r="G24" s="269"/>
      <c r="H24" s="269"/>
      <c r="I24" s="269"/>
      <c r="J24" s="269"/>
      <c r="K24" s="265"/>
    </row>
    <row r="25" spans="2:11" s="1" customFormat="1" ht="15" customHeight="1">
      <c r="B25" s="268"/>
      <c r="C25" s="267" t="s">
        <v>536</v>
      </c>
      <c r="D25" s="267"/>
      <c r="E25" s="267"/>
      <c r="F25" s="267"/>
      <c r="G25" s="267"/>
      <c r="H25" s="267"/>
      <c r="I25" s="267"/>
      <c r="J25" s="267"/>
      <c r="K25" s="265"/>
    </row>
    <row r="26" spans="2:11" s="1" customFormat="1" ht="15" customHeight="1">
      <c r="B26" s="268"/>
      <c r="C26" s="267" t="s">
        <v>537</v>
      </c>
      <c r="D26" s="267"/>
      <c r="E26" s="267"/>
      <c r="F26" s="267"/>
      <c r="G26" s="267"/>
      <c r="H26" s="267"/>
      <c r="I26" s="267"/>
      <c r="J26" s="267"/>
      <c r="K26" s="265"/>
    </row>
    <row r="27" spans="2:11" s="1" customFormat="1" ht="15" customHeight="1">
      <c r="B27" s="268"/>
      <c r="C27" s="267"/>
      <c r="D27" s="267" t="s">
        <v>538</v>
      </c>
      <c r="E27" s="267"/>
      <c r="F27" s="267"/>
      <c r="G27" s="267"/>
      <c r="H27" s="267"/>
      <c r="I27" s="267"/>
      <c r="J27" s="267"/>
      <c r="K27" s="265"/>
    </row>
    <row r="28" spans="2:11" s="1" customFormat="1" ht="15" customHeight="1">
      <c r="B28" s="268"/>
      <c r="C28" s="269"/>
      <c r="D28" s="267" t="s">
        <v>539</v>
      </c>
      <c r="E28" s="267"/>
      <c r="F28" s="267"/>
      <c r="G28" s="267"/>
      <c r="H28" s="267"/>
      <c r="I28" s="267"/>
      <c r="J28" s="267"/>
      <c r="K28" s="265"/>
    </row>
    <row r="29" spans="2:11" s="1" customFormat="1" ht="12.75" customHeight="1">
      <c r="B29" s="268"/>
      <c r="C29" s="269"/>
      <c r="D29" s="269"/>
      <c r="E29" s="269"/>
      <c r="F29" s="269"/>
      <c r="G29" s="269"/>
      <c r="H29" s="269"/>
      <c r="I29" s="269"/>
      <c r="J29" s="269"/>
      <c r="K29" s="265"/>
    </row>
    <row r="30" spans="2:11" s="1" customFormat="1" ht="15" customHeight="1">
      <c r="B30" s="268"/>
      <c r="C30" s="269"/>
      <c r="D30" s="267" t="s">
        <v>540</v>
      </c>
      <c r="E30" s="267"/>
      <c r="F30" s="267"/>
      <c r="G30" s="267"/>
      <c r="H30" s="267"/>
      <c r="I30" s="267"/>
      <c r="J30" s="267"/>
      <c r="K30" s="265"/>
    </row>
    <row r="31" spans="2:11" s="1" customFormat="1" ht="15" customHeight="1">
      <c r="B31" s="268"/>
      <c r="C31" s="269"/>
      <c r="D31" s="267" t="s">
        <v>541</v>
      </c>
      <c r="E31" s="267"/>
      <c r="F31" s="267"/>
      <c r="G31" s="267"/>
      <c r="H31" s="267"/>
      <c r="I31" s="267"/>
      <c r="J31" s="267"/>
      <c r="K31" s="265"/>
    </row>
    <row r="32" spans="2:11" s="1" customFormat="1" ht="12.75" customHeight="1">
      <c r="B32" s="268"/>
      <c r="C32" s="269"/>
      <c r="D32" s="269"/>
      <c r="E32" s="269"/>
      <c r="F32" s="269"/>
      <c r="G32" s="269"/>
      <c r="H32" s="269"/>
      <c r="I32" s="269"/>
      <c r="J32" s="269"/>
      <c r="K32" s="265"/>
    </row>
    <row r="33" spans="2:11" s="1" customFormat="1" ht="15" customHeight="1">
      <c r="B33" s="268"/>
      <c r="C33" s="269"/>
      <c r="D33" s="267" t="s">
        <v>542</v>
      </c>
      <c r="E33" s="267"/>
      <c r="F33" s="267"/>
      <c r="G33" s="267"/>
      <c r="H33" s="267"/>
      <c r="I33" s="267"/>
      <c r="J33" s="267"/>
      <c r="K33" s="265"/>
    </row>
    <row r="34" spans="2:11" s="1" customFormat="1" ht="15" customHeight="1">
      <c r="B34" s="268"/>
      <c r="C34" s="269"/>
      <c r="D34" s="267" t="s">
        <v>543</v>
      </c>
      <c r="E34" s="267"/>
      <c r="F34" s="267"/>
      <c r="G34" s="267"/>
      <c r="H34" s="267"/>
      <c r="I34" s="267"/>
      <c r="J34" s="267"/>
      <c r="K34" s="265"/>
    </row>
    <row r="35" spans="2:11" s="1" customFormat="1" ht="15" customHeight="1">
      <c r="B35" s="268"/>
      <c r="C35" s="269"/>
      <c r="D35" s="267" t="s">
        <v>544</v>
      </c>
      <c r="E35" s="267"/>
      <c r="F35" s="267"/>
      <c r="G35" s="267"/>
      <c r="H35" s="267"/>
      <c r="I35" s="267"/>
      <c r="J35" s="267"/>
      <c r="K35" s="265"/>
    </row>
    <row r="36" spans="2:11" s="1" customFormat="1" ht="15" customHeight="1">
      <c r="B36" s="268"/>
      <c r="C36" s="269"/>
      <c r="D36" s="267"/>
      <c r="E36" s="270" t="s">
        <v>103</v>
      </c>
      <c r="F36" s="267"/>
      <c r="G36" s="267" t="s">
        <v>545</v>
      </c>
      <c r="H36" s="267"/>
      <c r="I36" s="267"/>
      <c r="J36" s="267"/>
      <c r="K36" s="265"/>
    </row>
    <row r="37" spans="2:11" s="1" customFormat="1" ht="30.75" customHeight="1">
      <c r="B37" s="268"/>
      <c r="C37" s="269"/>
      <c r="D37" s="267"/>
      <c r="E37" s="270" t="s">
        <v>546</v>
      </c>
      <c r="F37" s="267"/>
      <c r="G37" s="267" t="s">
        <v>547</v>
      </c>
      <c r="H37" s="267"/>
      <c r="I37" s="267"/>
      <c r="J37" s="267"/>
      <c r="K37" s="265"/>
    </row>
    <row r="38" spans="2:11" s="1" customFormat="1" ht="15" customHeight="1">
      <c r="B38" s="268"/>
      <c r="C38" s="269"/>
      <c r="D38" s="267"/>
      <c r="E38" s="270" t="s">
        <v>53</v>
      </c>
      <c r="F38" s="267"/>
      <c r="G38" s="267" t="s">
        <v>548</v>
      </c>
      <c r="H38" s="267"/>
      <c r="I38" s="267"/>
      <c r="J38" s="267"/>
      <c r="K38" s="265"/>
    </row>
    <row r="39" spans="2:11" s="1" customFormat="1" ht="15" customHeight="1">
      <c r="B39" s="268"/>
      <c r="C39" s="269"/>
      <c r="D39" s="267"/>
      <c r="E39" s="270" t="s">
        <v>54</v>
      </c>
      <c r="F39" s="267"/>
      <c r="G39" s="267" t="s">
        <v>549</v>
      </c>
      <c r="H39" s="267"/>
      <c r="I39" s="267"/>
      <c r="J39" s="267"/>
      <c r="K39" s="265"/>
    </row>
    <row r="40" spans="2:11" s="1" customFormat="1" ht="15" customHeight="1">
      <c r="B40" s="268"/>
      <c r="C40" s="269"/>
      <c r="D40" s="267"/>
      <c r="E40" s="270" t="s">
        <v>104</v>
      </c>
      <c r="F40" s="267"/>
      <c r="G40" s="267" t="s">
        <v>550</v>
      </c>
      <c r="H40" s="267"/>
      <c r="I40" s="267"/>
      <c r="J40" s="267"/>
      <c r="K40" s="265"/>
    </row>
    <row r="41" spans="2:11" s="1" customFormat="1" ht="15" customHeight="1">
      <c r="B41" s="268"/>
      <c r="C41" s="269"/>
      <c r="D41" s="267"/>
      <c r="E41" s="270" t="s">
        <v>105</v>
      </c>
      <c r="F41" s="267"/>
      <c r="G41" s="267" t="s">
        <v>551</v>
      </c>
      <c r="H41" s="267"/>
      <c r="I41" s="267"/>
      <c r="J41" s="267"/>
      <c r="K41" s="265"/>
    </row>
    <row r="42" spans="2:11" s="1" customFormat="1" ht="15" customHeight="1">
      <c r="B42" s="268"/>
      <c r="C42" s="269"/>
      <c r="D42" s="267"/>
      <c r="E42" s="270" t="s">
        <v>552</v>
      </c>
      <c r="F42" s="267"/>
      <c r="G42" s="267" t="s">
        <v>553</v>
      </c>
      <c r="H42" s="267"/>
      <c r="I42" s="267"/>
      <c r="J42" s="267"/>
      <c r="K42" s="265"/>
    </row>
    <row r="43" spans="2:11" s="1" customFormat="1" ht="15" customHeight="1">
      <c r="B43" s="268"/>
      <c r="C43" s="269"/>
      <c r="D43" s="267"/>
      <c r="E43" s="270"/>
      <c r="F43" s="267"/>
      <c r="G43" s="267" t="s">
        <v>554</v>
      </c>
      <c r="H43" s="267"/>
      <c r="I43" s="267"/>
      <c r="J43" s="267"/>
      <c r="K43" s="265"/>
    </row>
    <row r="44" spans="2:11" s="1" customFormat="1" ht="15" customHeight="1">
      <c r="B44" s="268"/>
      <c r="C44" s="269"/>
      <c r="D44" s="267"/>
      <c r="E44" s="270" t="s">
        <v>555</v>
      </c>
      <c r="F44" s="267"/>
      <c r="G44" s="267" t="s">
        <v>556</v>
      </c>
      <c r="H44" s="267"/>
      <c r="I44" s="267"/>
      <c r="J44" s="267"/>
      <c r="K44" s="265"/>
    </row>
    <row r="45" spans="2:11" s="1" customFormat="1" ht="15" customHeight="1">
      <c r="B45" s="268"/>
      <c r="C45" s="269"/>
      <c r="D45" s="267"/>
      <c r="E45" s="270" t="s">
        <v>107</v>
      </c>
      <c r="F45" s="267"/>
      <c r="G45" s="267" t="s">
        <v>557</v>
      </c>
      <c r="H45" s="267"/>
      <c r="I45" s="267"/>
      <c r="J45" s="267"/>
      <c r="K45" s="265"/>
    </row>
    <row r="46" spans="2:11" s="1" customFormat="1" ht="12.75" customHeight="1">
      <c r="B46" s="268"/>
      <c r="C46" s="269"/>
      <c r="D46" s="267"/>
      <c r="E46" s="267"/>
      <c r="F46" s="267"/>
      <c r="G46" s="267"/>
      <c r="H46" s="267"/>
      <c r="I46" s="267"/>
      <c r="J46" s="267"/>
      <c r="K46" s="265"/>
    </row>
    <row r="47" spans="2:11" s="1" customFormat="1" ht="15" customHeight="1">
      <c r="B47" s="268"/>
      <c r="C47" s="269"/>
      <c r="D47" s="267" t="s">
        <v>558</v>
      </c>
      <c r="E47" s="267"/>
      <c r="F47" s="267"/>
      <c r="G47" s="267"/>
      <c r="H47" s="267"/>
      <c r="I47" s="267"/>
      <c r="J47" s="267"/>
      <c r="K47" s="265"/>
    </row>
    <row r="48" spans="2:11" s="1" customFormat="1" ht="15" customHeight="1">
      <c r="B48" s="268"/>
      <c r="C48" s="269"/>
      <c r="D48" s="269"/>
      <c r="E48" s="267" t="s">
        <v>559</v>
      </c>
      <c r="F48" s="267"/>
      <c r="G48" s="267"/>
      <c r="H48" s="267"/>
      <c r="I48" s="267"/>
      <c r="J48" s="267"/>
      <c r="K48" s="265"/>
    </row>
    <row r="49" spans="2:11" s="1" customFormat="1" ht="15" customHeight="1">
      <c r="B49" s="268"/>
      <c r="C49" s="269"/>
      <c r="D49" s="269"/>
      <c r="E49" s="267" t="s">
        <v>560</v>
      </c>
      <c r="F49" s="267"/>
      <c r="G49" s="267"/>
      <c r="H49" s="267"/>
      <c r="I49" s="267"/>
      <c r="J49" s="267"/>
      <c r="K49" s="265"/>
    </row>
    <row r="50" spans="2:11" s="1" customFormat="1" ht="15" customHeight="1">
      <c r="B50" s="268"/>
      <c r="C50" s="269"/>
      <c r="D50" s="269"/>
      <c r="E50" s="267" t="s">
        <v>561</v>
      </c>
      <c r="F50" s="267"/>
      <c r="G50" s="267"/>
      <c r="H50" s="267"/>
      <c r="I50" s="267"/>
      <c r="J50" s="267"/>
      <c r="K50" s="265"/>
    </row>
    <row r="51" spans="2:11" s="1" customFormat="1" ht="15" customHeight="1">
      <c r="B51" s="268"/>
      <c r="C51" s="269"/>
      <c r="D51" s="267" t="s">
        <v>562</v>
      </c>
      <c r="E51" s="267"/>
      <c r="F51" s="267"/>
      <c r="G51" s="267"/>
      <c r="H51" s="267"/>
      <c r="I51" s="267"/>
      <c r="J51" s="267"/>
      <c r="K51" s="265"/>
    </row>
    <row r="52" spans="2:11" s="1" customFormat="1" ht="25.5" customHeight="1">
      <c r="B52" s="263"/>
      <c r="C52" s="264" t="s">
        <v>563</v>
      </c>
      <c r="D52" s="264"/>
      <c r="E52" s="264"/>
      <c r="F52" s="264"/>
      <c r="G52" s="264"/>
      <c r="H52" s="264"/>
      <c r="I52" s="264"/>
      <c r="J52" s="264"/>
      <c r="K52" s="265"/>
    </row>
    <row r="53" spans="2:11" s="1" customFormat="1" ht="5.25" customHeight="1">
      <c r="B53" s="263"/>
      <c r="C53" s="266"/>
      <c r="D53" s="266"/>
      <c r="E53" s="266"/>
      <c r="F53" s="266"/>
      <c r="G53" s="266"/>
      <c r="H53" s="266"/>
      <c r="I53" s="266"/>
      <c r="J53" s="266"/>
      <c r="K53" s="265"/>
    </row>
    <row r="54" spans="2:11" s="1" customFormat="1" ht="15" customHeight="1">
      <c r="B54" s="263"/>
      <c r="C54" s="267" t="s">
        <v>564</v>
      </c>
      <c r="D54" s="267"/>
      <c r="E54" s="267"/>
      <c r="F54" s="267"/>
      <c r="G54" s="267"/>
      <c r="H54" s="267"/>
      <c r="I54" s="267"/>
      <c r="J54" s="267"/>
      <c r="K54" s="265"/>
    </row>
    <row r="55" spans="2:11" s="1" customFormat="1" ht="15" customHeight="1">
      <c r="B55" s="263"/>
      <c r="C55" s="267" t="s">
        <v>565</v>
      </c>
      <c r="D55" s="267"/>
      <c r="E55" s="267"/>
      <c r="F55" s="267"/>
      <c r="G55" s="267"/>
      <c r="H55" s="267"/>
      <c r="I55" s="267"/>
      <c r="J55" s="267"/>
      <c r="K55" s="265"/>
    </row>
    <row r="56" spans="2:11" s="1" customFormat="1" ht="12.75" customHeight="1">
      <c r="B56" s="263"/>
      <c r="C56" s="267"/>
      <c r="D56" s="267"/>
      <c r="E56" s="267"/>
      <c r="F56" s="267"/>
      <c r="G56" s="267"/>
      <c r="H56" s="267"/>
      <c r="I56" s="267"/>
      <c r="J56" s="267"/>
      <c r="K56" s="265"/>
    </row>
    <row r="57" spans="2:11" s="1" customFormat="1" ht="15" customHeight="1">
      <c r="B57" s="263"/>
      <c r="C57" s="267" t="s">
        <v>566</v>
      </c>
      <c r="D57" s="267"/>
      <c r="E57" s="267"/>
      <c r="F57" s="267"/>
      <c r="G57" s="267"/>
      <c r="H57" s="267"/>
      <c r="I57" s="267"/>
      <c r="J57" s="267"/>
      <c r="K57" s="265"/>
    </row>
    <row r="58" spans="2:11" s="1" customFormat="1" ht="15" customHeight="1">
      <c r="B58" s="263"/>
      <c r="C58" s="269"/>
      <c r="D58" s="267" t="s">
        <v>567</v>
      </c>
      <c r="E58" s="267"/>
      <c r="F58" s="267"/>
      <c r="G58" s="267"/>
      <c r="H58" s="267"/>
      <c r="I58" s="267"/>
      <c r="J58" s="267"/>
      <c r="K58" s="265"/>
    </row>
    <row r="59" spans="2:11" s="1" customFormat="1" ht="15" customHeight="1">
      <c r="B59" s="263"/>
      <c r="C59" s="269"/>
      <c r="D59" s="267" t="s">
        <v>568</v>
      </c>
      <c r="E59" s="267"/>
      <c r="F59" s="267"/>
      <c r="G59" s="267"/>
      <c r="H59" s="267"/>
      <c r="I59" s="267"/>
      <c r="J59" s="267"/>
      <c r="K59" s="265"/>
    </row>
    <row r="60" spans="2:11" s="1" customFormat="1" ht="15" customHeight="1">
      <c r="B60" s="263"/>
      <c r="C60" s="269"/>
      <c r="D60" s="267" t="s">
        <v>569</v>
      </c>
      <c r="E60" s="267"/>
      <c r="F60" s="267"/>
      <c r="G60" s="267"/>
      <c r="H60" s="267"/>
      <c r="I60" s="267"/>
      <c r="J60" s="267"/>
      <c r="K60" s="265"/>
    </row>
    <row r="61" spans="2:11" s="1" customFormat="1" ht="15" customHeight="1">
      <c r="B61" s="263"/>
      <c r="C61" s="269"/>
      <c r="D61" s="267" t="s">
        <v>570</v>
      </c>
      <c r="E61" s="267"/>
      <c r="F61" s="267"/>
      <c r="G61" s="267"/>
      <c r="H61" s="267"/>
      <c r="I61" s="267"/>
      <c r="J61" s="267"/>
      <c r="K61" s="265"/>
    </row>
    <row r="62" spans="2:11" s="1" customFormat="1" ht="15" customHeight="1">
      <c r="B62" s="263"/>
      <c r="C62" s="269"/>
      <c r="D62" s="272" t="s">
        <v>571</v>
      </c>
      <c r="E62" s="272"/>
      <c r="F62" s="272"/>
      <c r="G62" s="272"/>
      <c r="H62" s="272"/>
      <c r="I62" s="272"/>
      <c r="J62" s="272"/>
      <c r="K62" s="265"/>
    </row>
    <row r="63" spans="2:11" s="1" customFormat="1" ht="15" customHeight="1">
      <c r="B63" s="263"/>
      <c r="C63" s="269"/>
      <c r="D63" s="267" t="s">
        <v>572</v>
      </c>
      <c r="E63" s="267"/>
      <c r="F63" s="267"/>
      <c r="G63" s="267"/>
      <c r="H63" s="267"/>
      <c r="I63" s="267"/>
      <c r="J63" s="267"/>
      <c r="K63" s="265"/>
    </row>
    <row r="64" spans="2:11" s="1" customFormat="1" ht="12.75" customHeight="1">
      <c r="B64" s="263"/>
      <c r="C64" s="269"/>
      <c r="D64" s="269"/>
      <c r="E64" s="273"/>
      <c r="F64" s="269"/>
      <c r="G64" s="269"/>
      <c r="H64" s="269"/>
      <c r="I64" s="269"/>
      <c r="J64" s="269"/>
      <c r="K64" s="265"/>
    </row>
    <row r="65" spans="2:11" s="1" customFormat="1" ht="15" customHeight="1">
      <c r="B65" s="263"/>
      <c r="C65" s="269"/>
      <c r="D65" s="267" t="s">
        <v>573</v>
      </c>
      <c r="E65" s="267"/>
      <c r="F65" s="267"/>
      <c r="G65" s="267"/>
      <c r="H65" s="267"/>
      <c r="I65" s="267"/>
      <c r="J65" s="267"/>
      <c r="K65" s="265"/>
    </row>
    <row r="66" spans="2:11" s="1" customFormat="1" ht="15" customHeight="1">
      <c r="B66" s="263"/>
      <c r="C66" s="269"/>
      <c r="D66" s="272" t="s">
        <v>574</v>
      </c>
      <c r="E66" s="272"/>
      <c r="F66" s="272"/>
      <c r="G66" s="272"/>
      <c r="H66" s="272"/>
      <c r="I66" s="272"/>
      <c r="J66" s="272"/>
      <c r="K66" s="265"/>
    </row>
    <row r="67" spans="2:11" s="1" customFormat="1" ht="15" customHeight="1">
      <c r="B67" s="263"/>
      <c r="C67" s="269"/>
      <c r="D67" s="267" t="s">
        <v>575</v>
      </c>
      <c r="E67" s="267"/>
      <c r="F67" s="267"/>
      <c r="G67" s="267"/>
      <c r="H67" s="267"/>
      <c r="I67" s="267"/>
      <c r="J67" s="267"/>
      <c r="K67" s="265"/>
    </row>
    <row r="68" spans="2:11" s="1" customFormat="1" ht="15" customHeight="1">
      <c r="B68" s="263"/>
      <c r="C68" s="269"/>
      <c r="D68" s="267" t="s">
        <v>576</v>
      </c>
      <c r="E68" s="267"/>
      <c r="F68" s="267"/>
      <c r="G68" s="267"/>
      <c r="H68" s="267"/>
      <c r="I68" s="267"/>
      <c r="J68" s="267"/>
      <c r="K68" s="265"/>
    </row>
    <row r="69" spans="2:11" s="1" customFormat="1" ht="15" customHeight="1">
      <c r="B69" s="263"/>
      <c r="C69" s="269"/>
      <c r="D69" s="267" t="s">
        <v>577</v>
      </c>
      <c r="E69" s="267"/>
      <c r="F69" s="267"/>
      <c r="G69" s="267"/>
      <c r="H69" s="267"/>
      <c r="I69" s="267"/>
      <c r="J69" s="267"/>
      <c r="K69" s="265"/>
    </row>
    <row r="70" spans="2:11" s="1" customFormat="1" ht="15" customHeight="1">
      <c r="B70" s="263"/>
      <c r="C70" s="269"/>
      <c r="D70" s="267" t="s">
        <v>578</v>
      </c>
      <c r="E70" s="267"/>
      <c r="F70" s="267"/>
      <c r="G70" s="267"/>
      <c r="H70" s="267"/>
      <c r="I70" s="267"/>
      <c r="J70" s="267"/>
      <c r="K70" s="265"/>
    </row>
    <row r="71" spans="2:11" s="1" customFormat="1" ht="12.75" customHeight="1">
      <c r="B71" s="274"/>
      <c r="C71" s="275"/>
      <c r="D71" s="275"/>
      <c r="E71" s="275"/>
      <c r="F71" s="275"/>
      <c r="G71" s="275"/>
      <c r="H71" s="275"/>
      <c r="I71" s="275"/>
      <c r="J71" s="275"/>
      <c r="K71" s="276"/>
    </row>
    <row r="72" spans="2:11" s="1" customFormat="1" ht="18.75" customHeight="1">
      <c r="B72" s="277"/>
      <c r="C72" s="277"/>
      <c r="D72" s="277"/>
      <c r="E72" s="277"/>
      <c r="F72" s="277"/>
      <c r="G72" s="277"/>
      <c r="H72" s="277"/>
      <c r="I72" s="277"/>
      <c r="J72" s="277"/>
      <c r="K72" s="278"/>
    </row>
    <row r="73" spans="2:11" s="1" customFormat="1" ht="18.75" customHeight="1"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2:11" s="1" customFormat="1" ht="7.5" customHeight="1">
      <c r="B74" s="279"/>
      <c r="C74" s="280"/>
      <c r="D74" s="280"/>
      <c r="E74" s="280"/>
      <c r="F74" s="280"/>
      <c r="G74" s="280"/>
      <c r="H74" s="280"/>
      <c r="I74" s="280"/>
      <c r="J74" s="280"/>
      <c r="K74" s="281"/>
    </row>
    <row r="75" spans="2:11" s="1" customFormat="1" ht="45" customHeight="1">
      <c r="B75" s="282"/>
      <c r="C75" s="283" t="s">
        <v>579</v>
      </c>
      <c r="D75" s="283"/>
      <c r="E75" s="283"/>
      <c r="F75" s="283"/>
      <c r="G75" s="283"/>
      <c r="H75" s="283"/>
      <c r="I75" s="283"/>
      <c r="J75" s="283"/>
      <c r="K75" s="284"/>
    </row>
    <row r="76" spans="2:11" s="1" customFormat="1" ht="17.25" customHeight="1">
      <c r="B76" s="282"/>
      <c r="C76" s="285" t="s">
        <v>580</v>
      </c>
      <c r="D76" s="285"/>
      <c r="E76" s="285"/>
      <c r="F76" s="285" t="s">
        <v>581</v>
      </c>
      <c r="G76" s="286"/>
      <c r="H76" s="285" t="s">
        <v>54</v>
      </c>
      <c r="I76" s="285" t="s">
        <v>57</v>
      </c>
      <c r="J76" s="285" t="s">
        <v>582</v>
      </c>
      <c r="K76" s="284"/>
    </row>
    <row r="77" spans="2:11" s="1" customFormat="1" ht="17.25" customHeight="1">
      <c r="B77" s="282"/>
      <c r="C77" s="287" t="s">
        <v>583</v>
      </c>
      <c r="D77" s="287"/>
      <c r="E77" s="287"/>
      <c r="F77" s="288" t="s">
        <v>584</v>
      </c>
      <c r="G77" s="289"/>
      <c r="H77" s="287"/>
      <c r="I77" s="287"/>
      <c r="J77" s="287" t="s">
        <v>585</v>
      </c>
      <c r="K77" s="284"/>
    </row>
    <row r="78" spans="2:11" s="1" customFormat="1" ht="5.25" customHeight="1">
      <c r="B78" s="282"/>
      <c r="C78" s="290"/>
      <c r="D78" s="290"/>
      <c r="E78" s="290"/>
      <c r="F78" s="290"/>
      <c r="G78" s="291"/>
      <c r="H78" s="290"/>
      <c r="I78" s="290"/>
      <c r="J78" s="290"/>
      <c r="K78" s="284"/>
    </row>
    <row r="79" spans="2:11" s="1" customFormat="1" ht="15" customHeight="1">
      <c r="B79" s="282"/>
      <c r="C79" s="270" t="s">
        <v>53</v>
      </c>
      <c r="D79" s="292"/>
      <c r="E79" s="292"/>
      <c r="F79" s="293" t="s">
        <v>586</v>
      </c>
      <c r="G79" s="294"/>
      <c r="H79" s="270" t="s">
        <v>587</v>
      </c>
      <c r="I79" s="270" t="s">
        <v>588</v>
      </c>
      <c r="J79" s="270">
        <v>20</v>
      </c>
      <c r="K79" s="284"/>
    </row>
    <row r="80" spans="2:11" s="1" customFormat="1" ht="15" customHeight="1">
      <c r="B80" s="282"/>
      <c r="C80" s="270" t="s">
        <v>589</v>
      </c>
      <c r="D80" s="270"/>
      <c r="E80" s="270"/>
      <c r="F80" s="293" t="s">
        <v>586</v>
      </c>
      <c r="G80" s="294"/>
      <c r="H80" s="270" t="s">
        <v>590</v>
      </c>
      <c r="I80" s="270" t="s">
        <v>588</v>
      </c>
      <c r="J80" s="270">
        <v>120</v>
      </c>
      <c r="K80" s="284"/>
    </row>
    <row r="81" spans="2:11" s="1" customFormat="1" ht="15" customHeight="1">
      <c r="B81" s="295"/>
      <c r="C81" s="270" t="s">
        <v>591</v>
      </c>
      <c r="D81" s="270"/>
      <c r="E81" s="270"/>
      <c r="F81" s="293" t="s">
        <v>592</v>
      </c>
      <c r="G81" s="294"/>
      <c r="H81" s="270" t="s">
        <v>593</v>
      </c>
      <c r="I81" s="270" t="s">
        <v>588</v>
      </c>
      <c r="J81" s="270">
        <v>50</v>
      </c>
      <c r="K81" s="284"/>
    </row>
    <row r="82" spans="2:11" s="1" customFormat="1" ht="15" customHeight="1">
      <c r="B82" s="295"/>
      <c r="C82" s="270" t="s">
        <v>594</v>
      </c>
      <c r="D82" s="270"/>
      <c r="E82" s="270"/>
      <c r="F82" s="293" t="s">
        <v>586</v>
      </c>
      <c r="G82" s="294"/>
      <c r="H82" s="270" t="s">
        <v>595</v>
      </c>
      <c r="I82" s="270" t="s">
        <v>596</v>
      </c>
      <c r="J82" s="270"/>
      <c r="K82" s="284"/>
    </row>
    <row r="83" spans="2:11" s="1" customFormat="1" ht="15" customHeight="1">
      <c r="B83" s="295"/>
      <c r="C83" s="296" t="s">
        <v>597</v>
      </c>
      <c r="D83" s="296"/>
      <c r="E83" s="296"/>
      <c r="F83" s="297" t="s">
        <v>592</v>
      </c>
      <c r="G83" s="296"/>
      <c r="H83" s="296" t="s">
        <v>598</v>
      </c>
      <c r="I83" s="296" t="s">
        <v>588</v>
      </c>
      <c r="J83" s="296">
        <v>15</v>
      </c>
      <c r="K83" s="284"/>
    </row>
    <row r="84" spans="2:11" s="1" customFormat="1" ht="15" customHeight="1">
      <c r="B84" s="295"/>
      <c r="C84" s="296" t="s">
        <v>599</v>
      </c>
      <c r="D84" s="296"/>
      <c r="E84" s="296"/>
      <c r="F84" s="297" t="s">
        <v>592</v>
      </c>
      <c r="G84" s="296"/>
      <c r="H84" s="296" t="s">
        <v>600</v>
      </c>
      <c r="I84" s="296" t="s">
        <v>588</v>
      </c>
      <c r="J84" s="296">
        <v>15</v>
      </c>
      <c r="K84" s="284"/>
    </row>
    <row r="85" spans="2:11" s="1" customFormat="1" ht="15" customHeight="1">
      <c r="B85" s="295"/>
      <c r="C85" s="296" t="s">
        <v>601</v>
      </c>
      <c r="D85" s="296"/>
      <c r="E85" s="296"/>
      <c r="F85" s="297" t="s">
        <v>592</v>
      </c>
      <c r="G85" s="296"/>
      <c r="H85" s="296" t="s">
        <v>602</v>
      </c>
      <c r="I85" s="296" t="s">
        <v>588</v>
      </c>
      <c r="J85" s="296">
        <v>20</v>
      </c>
      <c r="K85" s="284"/>
    </row>
    <row r="86" spans="2:11" s="1" customFormat="1" ht="15" customHeight="1">
      <c r="B86" s="295"/>
      <c r="C86" s="296" t="s">
        <v>603</v>
      </c>
      <c r="D86" s="296"/>
      <c r="E86" s="296"/>
      <c r="F86" s="297" t="s">
        <v>592</v>
      </c>
      <c r="G86" s="296"/>
      <c r="H86" s="296" t="s">
        <v>604</v>
      </c>
      <c r="I86" s="296" t="s">
        <v>588</v>
      </c>
      <c r="J86" s="296">
        <v>20</v>
      </c>
      <c r="K86" s="284"/>
    </row>
    <row r="87" spans="2:11" s="1" customFormat="1" ht="15" customHeight="1">
      <c r="B87" s="295"/>
      <c r="C87" s="270" t="s">
        <v>605</v>
      </c>
      <c r="D87" s="270"/>
      <c r="E87" s="270"/>
      <c r="F87" s="293" t="s">
        <v>592</v>
      </c>
      <c r="G87" s="294"/>
      <c r="H87" s="270" t="s">
        <v>606</v>
      </c>
      <c r="I87" s="270" t="s">
        <v>588</v>
      </c>
      <c r="J87" s="270">
        <v>50</v>
      </c>
      <c r="K87" s="284"/>
    </row>
    <row r="88" spans="2:11" s="1" customFormat="1" ht="15" customHeight="1">
      <c r="B88" s="295"/>
      <c r="C88" s="270" t="s">
        <v>607</v>
      </c>
      <c r="D88" s="270"/>
      <c r="E88" s="270"/>
      <c r="F88" s="293" t="s">
        <v>592</v>
      </c>
      <c r="G88" s="294"/>
      <c r="H88" s="270" t="s">
        <v>608</v>
      </c>
      <c r="I88" s="270" t="s">
        <v>588</v>
      </c>
      <c r="J88" s="270">
        <v>20</v>
      </c>
      <c r="K88" s="284"/>
    </row>
    <row r="89" spans="2:11" s="1" customFormat="1" ht="15" customHeight="1">
      <c r="B89" s="295"/>
      <c r="C89" s="270" t="s">
        <v>609</v>
      </c>
      <c r="D89" s="270"/>
      <c r="E89" s="270"/>
      <c r="F89" s="293" t="s">
        <v>592</v>
      </c>
      <c r="G89" s="294"/>
      <c r="H89" s="270" t="s">
        <v>610</v>
      </c>
      <c r="I89" s="270" t="s">
        <v>588</v>
      </c>
      <c r="J89" s="270">
        <v>20</v>
      </c>
      <c r="K89" s="284"/>
    </row>
    <row r="90" spans="2:11" s="1" customFormat="1" ht="15" customHeight="1">
      <c r="B90" s="295"/>
      <c r="C90" s="270" t="s">
        <v>611</v>
      </c>
      <c r="D90" s="270"/>
      <c r="E90" s="270"/>
      <c r="F90" s="293" t="s">
        <v>592</v>
      </c>
      <c r="G90" s="294"/>
      <c r="H90" s="270" t="s">
        <v>612</v>
      </c>
      <c r="I90" s="270" t="s">
        <v>588</v>
      </c>
      <c r="J90" s="270">
        <v>50</v>
      </c>
      <c r="K90" s="284"/>
    </row>
    <row r="91" spans="2:11" s="1" customFormat="1" ht="15" customHeight="1">
      <c r="B91" s="295"/>
      <c r="C91" s="270" t="s">
        <v>613</v>
      </c>
      <c r="D91" s="270"/>
      <c r="E91" s="270"/>
      <c r="F91" s="293" t="s">
        <v>592</v>
      </c>
      <c r="G91" s="294"/>
      <c r="H91" s="270" t="s">
        <v>613</v>
      </c>
      <c r="I91" s="270" t="s">
        <v>588</v>
      </c>
      <c r="J91" s="270">
        <v>50</v>
      </c>
      <c r="K91" s="284"/>
    </row>
    <row r="92" spans="2:11" s="1" customFormat="1" ht="15" customHeight="1">
      <c r="B92" s="295"/>
      <c r="C92" s="270" t="s">
        <v>614</v>
      </c>
      <c r="D92" s="270"/>
      <c r="E92" s="270"/>
      <c r="F92" s="293" t="s">
        <v>592</v>
      </c>
      <c r="G92" s="294"/>
      <c r="H92" s="270" t="s">
        <v>615</v>
      </c>
      <c r="I92" s="270" t="s">
        <v>588</v>
      </c>
      <c r="J92" s="270">
        <v>255</v>
      </c>
      <c r="K92" s="284"/>
    </row>
    <row r="93" spans="2:11" s="1" customFormat="1" ht="15" customHeight="1">
      <c r="B93" s="295"/>
      <c r="C93" s="270" t="s">
        <v>616</v>
      </c>
      <c r="D93" s="270"/>
      <c r="E93" s="270"/>
      <c r="F93" s="293" t="s">
        <v>586</v>
      </c>
      <c r="G93" s="294"/>
      <c r="H93" s="270" t="s">
        <v>617</v>
      </c>
      <c r="I93" s="270" t="s">
        <v>618</v>
      </c>
      <c r="J93" s="270"/>
      <c r="K93" s="284"/>
    </row>
    <row r="94" spans="2:11" s="1" customFormat="1" ht="15" customHeight="1">
      <c r="B94" s="295"/>
      <c r="C94" s="270" t="s">
        <v>619</v>
      </c>
      <c r="D94" s="270"/>
      <c r="E94" s="270"/>
      <c r="F94" s="293" t="s">
        <v>586</v>
      </c>
      <c r="G94" s="294"/>
      <c r="H94" s="270" t="s">
        <v>620</v>
      </c>
      <c r="I94" s="270" t="s">
        <v>621</v>
      </c>
      <c r="J94" s="270"/>
      <c r="K94" s="284"/>
    </row>
    <row r="95" spans="2:11" s="1" customFormat="1" ht="15" customHeight="1">
      <c r="B95" s="295"/>
      <c r="C95" s="270" t="s">
        <v>622</v>
      </c>
      <c r="D95" s="270"/>
      <c r="E95" s="270"/>
      <c r="F95" s="293" t="s">
        <v>586</v>
      </c>
      <c r="G95" s="294"/>
      <c r="H95" s="270" t="s">
        <v>622</v>
      </c>
      <c r="I95" s="270" t="s">
        <v>621</v>
      </c>
      <c r="J95" s="270"/>
      <c r="K95" s="284"/>
    </row>
    <row r="96" spans="2:11" s="1" customFormat="1" ht="15" customHeight="1">
      <c r="B96" s="295"/>
      <c r="C96" s="270" t="s">
        <v>38</v>
      </c>
      <c r="D96" s="270"/>
      <c r="E96" s="270"/>
      <c r="F96" s="293" t="s">
        <v>586</v>
      </c>
      <c r="G96" s="294"/>
      <c r="H96" s="270" t="s">
        <v>623</v>
      </c>
      <c r="I96" s="270" t="s">
        <v>621</v>
      </c>
      <c r="J96" s="270"/>
      <c r="K96" s="284"/>
    </row>
    <row r="97" spans="2:11" s="1" customFormat="1" ht="15" customHeight="1">
      <c r="B97" s="295"/>
      <c r="C97" s="270" t="s">
        <v>48</v>
      </c>
      <c r="D97" s="270"/>
      <c r="E97" s="270"/>
      <c r="F97" s="293" t="s">
        <v>586</v>
      </c>
      <c r="G97" s="294"/>
      <c r="H97" s="270" t="s">
        <v>624</v>
      </c>
      <c r="I97" s="270" t="s">
        <v>621</v>
      </c>
      <c r="J97" s="270"/>
      <c r="K97" s="284"/>
    </row>
    <row r="98" spans="2:11" s="1" customFormat="1" ht="15" customHeight="1">
      <c r="B98" s="298"/>
      <c r="C98" s="299"/>
      <c r="D98" s="299"/>
      <c r="E98" s="299"/>
      <c r="F98" s="299"/>
      <c r="G98" s="299"/>
      <c r="H98" s="299"/>
      <c r="I98" s="299"/>
      <c r="J98" s="299"/>
      <c r="K98" s="300"/>
    </row>
    <row r="99" spans="2:11" s="1" customFormat="1" ht="18.75" customHeight="1">
      <c r="B99" s="301"/>
      <c r="C99" s="302"/>
      <c r="D99" s="302"/>
      <c r="E99" s="302"/>
      <c r="F99" s="302"/>
      <c r="G99" s="302"/>
      <c r="H99" s="302"/>
      <c r="I99" s="302"/>
      <c r="J99" s="302"/>
      <c r="K99" s="301"/>
    </row>
    <row r="100" spans="2:11" s="1" customFormat="1" ht="18.75" customHeight="1"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</row>
    <row r="101" spans="2:11" s="1" customFormat="1" ht="7.5" customHeight="1">
      <c r="B101" s="279"/>
      <c r="C101" s="280"/>
      <c r="D101" s="280"/>
      <c r="E101" s="280"/>
      <c r="F101" s="280"/>
      <c r="G101" s="280"/>
      <c r="H101" s="280"/>
      <c r="I101" s="280"/>
      <c r="J101" s="280"/>
      <c r="K101" s="281"/>
    </row>
    <row r="102" spans="2:11" s="1" customFormat="1" ht="45" customHeight="1">
      <c r="B102" s="282"/>
      <c r="C102" s="283" t="s">
        <v>625</v>
      </c>
      <c r="D102" s="283"/>
      <c r="E102" s="283"/>
      <c r="F102" s="283"/>
      <c r="G102" s="283"/>
      <c r="H102" s="283"/>
      <c r="I102" s="283"/>
      <c r="J102" s="283"/>
      <c r="K102" s="284"/>
    </row>
    <row r="103" spans="2:11" s="1" customFormat="1" ht="17.25" customHeight="1">
      <c r="B103" s="282"/>
      <c r="C103" s="285" t="s">
        <v>580</v>
      </c>
      <c r="D103" s="285"/>
      <c r="E103" s="285"/>
      <c r="F103" s="285" t="s">
        <v>581</v>
      </c>
      <c r="G103" s="286"/>
      <c r="H103" s="285" t="s">
        <v>54</v>
      </c>
      <c r="I103" s="285" t="s">
        <v>57</v>
      </c>
      <c r="J103" s="285" t="s">
        <v>582</v>
      </c>
      <c r="K103" s="284"/>
    </row>
    <row r="104" spans="2:11" s="1" customFormat="1" ht="17.25" customHeight="1">
      <c r="B104" s="282"/>
      <c r="C104" s="287" t="s">
        <v>583</v>
      </c>
      <c r="D104" s="287"/>
      <c r="E104" s="287"/>
      <c r="F104" s="288" t="s">
        <v>584</v>
      </c>
      <c r="G104" s="289"/>
      <c r="H104" s="287"/>
      <c r="I104" s="287"/>
      <c r="J104" s="287" t="s">
        <v>585</v>
      </c>
      <c r="K104" s="284"/>
    </row>
    <row r="105" spans="2:11" s="1" customFormat="1" ht="5.25" customHeight="1">
      <c r="B105" s="282"/>
      <c r="C105" s="285"/>
      <c r="D105" s="285"/>
      <c r="E105" s="285"/>
      <c r="F105" s="285"/>
      <c r="G105" s="303"/>
      <c r="H105" s="285"/>
      <c r="I105" s="285"/>
      <c r="J105" s="285"/>
      <c r="K105" s="284"/>
    </row>
    <row r="106" spans="2:11" s="1" customFormat="1" ht="15" customHeight="1">
      <c r="B106" s="282"/>
      <c r="C106" s="270" t="s">
        <v>53</v>
      </c>
      <c r="D106" s="292"/>
      <c r="E106" s="292"/>
      <c r="F106" s="293" t="s">
        <v>586</v>
      </c>
      <c r="G106" s="270"/>
      <c r="H106" s="270" t="s">
        <v>626</v>
      </c>
      <c r="I106" s="270" t="s">
        <v>588</v>
      </c>
      <c r="J106" s="270">
        <v>20</v>
      </c>
      <c r="K106" s="284"/>
    </row>
    <row r="107" spans="2:11" s="1" customFormat="1" ht="15" customHeight="1">
      <c r="B107" s="282"/>
      <c r="C107" s="270" t="s">
        <v>589</v>
      </c>
      <c r="D107" s="270"/>
      <c r="E107" s="270"/>
      <c r="F107" s="293" t="s">
        <v>586</v>
      </c>
      <c r="G107" s="270"/>
      <c r="H107" s="270" t="s">
        <v>626</v>
      </c>
      <c r="I107" s="270" t="s">
        <v>588</v>
      </c>
      <c r="J107" s="270">
        <v>120</v>
      </c>
      <c r="K107" s="284"/>
    </row>
    <row r="108" spans="2:11" s="1" customFormat="1" ht="15" customHeight="1">
      <c r="B108" s="295"/>
      <c r="C108" s="270" t="s">
        <v>591</v>
      </c>
      <c r="D108" s="270"/>
      <c r="E108" s="270"/>
      <c r="F108" s="293" t="s">
        <v>592</v>
      </c>
      <c r="G108" s="270"/>
      <c r="H108" s="270" t="s">
        <v>626</v>
      </c>
      <c r="I108" s="270" t="s">
        <v>588</v>
      </c>
      <c r="J108" s="270">
        <v>50</v>
      </c>
      <c r="K108" s="284"/>
    </row>
    <row r="109" spans="2:11" s="1" customFormat="1" ht="15" customHeight="1">
      <c r="B109" s="295"/>
      <c r="C109" s="270" t="s">
        <v>594</v>
      </c>
      <c r="D109" s="270"/>
      <c r="E109" s="270"/>
      <c r="F109" s="293" t="s">
        <v>586</v>
      </c>
      <c r="G109" s="270"/>
      <c r="H109" s="270" t="s">
        <v>626</v>
      </c>
      <c r="I109" s="270" t="s">
        <v>596</v>
      </c>
      <c r="J109" s="270"/>
      <c r="K109" s="284"/>
    </row>
    <row r="110" spans="2:11" s="1" customFormat="1" ht="15" customHeight="1">
      <c r="B110" s="295"/>
      <c r="C110" s="270" t="s">
        <v>605</v>
      </c>
      <c r="D110" s="270"/>
      <c r="E110" s="270"/>
      <c r="F110" s="293" t="s">
        <v>592</v>
      </c>
      <c r="G110" s="270"/>
      <c r="H110" s="270" t="s">
        <v>626</v>
      </c>
      <c r="I110" s="270" t="s">
        <v>588</v>
      </c>
      <c r="J110" s="270">
        <v>50</v>
      </c>
      <c r="K110" s="284"/>
    </row>
    <row r="111" spans="2:11" s="1" customFormat="1" ht="15" customHeight="1">
      <c r="B111" s="295"/>
      <c r="C111" s="270" t="s">
        <v>613</v>
      </c>
      <c r="D111" s="270"/>
      <c r="E111" s="270"/>
      <c r="F111" s="293" t="s">
        <v>592</v>
      </c>
      <c r="G111" s="270"/>
      <c r="H111" s="270" t="s">
        <v>626</v>
      </c>
      <c r="I111" s="270" t="s">
        <v>588</v>
      </c>
      <c r="J111" s="270">
        <v>50</v>
      </c>
      <c r="K111" s="284"/>
    </row>
    <row r="112" spans="2:11" s="1" customFormat="1" ht="15" customHeight="1">
      <c r="B112" s="295"/>
      <c r="C112" s="270" t="s">
        <v>611</v>
      </c>
      <c r="D112" s="270"/>
      <c r="E112" s="270"/>
      <c r="F112" s="293" t="s">
        <v>592</v>
      </c>
      <c r="G112" s="270"/>
      <c r="H112" s="270" t="s">
        <v>626</v>
      </c>
      <c r="I112" s="270" t="s">
        <v>588</v>
      </c>
      <c r="J112" s="270">
        <v>50</v>
      </c>
      <c r="K112" s="284"/>
    </row>
    <row r="113" spans="2:11" s="1" customFormat="1" ht="15" customHeight="1">
      <c r="B113" s="295"/>
      <c r="C113" s="270" t="s">
        <v>53</v>
      </c>
      <c r="D113" s="270"/>
      <c r="E113" s="270"/>
      <c r="F113" s="293" t="s">
        <v>586</v>
      </c>
      <c r="G113" s="270"/>
      <c r="H113" s="270" t="s">
        <v>627</v>
      </c>
      <c r="I113" s="270" t="s">
        <v>588</v>
      </c>
      <c r="J113" s="270">
        <v>20</v>
      </c>
      <c r="K113" s="284"/>
    </row>
    <row r="114" spans="2:11" s="1" customFormat="1" ht="15" customHeight="1">
      <c r="B114" s="295"/>
      <c r="C114" s="270" t="s">
        <v>628</v>
      </c>
      <c r="D114" s="270"/>
      <c r="E114" s="270"/>
      <c r="F114" s="293" t="s">
        <v>586</v>
      </c>
      <c r="G114" s="270"/>
      <c r="H114" s="270" t="s">
        <v>629</v>
      </c>
      <c r="I114" s="270" t="s">
        <v>588</v>
      </c>
      <c r="J114" s="270">
        <v>120</v>
      </c>
      <c r="K114" s="284"/>
    </row>
    <row r="115" spans="2:11" s="1" customFormat="1" ht="15" customHeight="1">
      <c r="B115" s="295"/>
      <c r="C115" s="270" t="s">
        <v>38</v>
      </c>
      <c r="D115" s="270"/>
      <c r="E115" s="270"/>
      <c r="F115" s="293" t="s">
        <v>586</v>
      </c>
      <c r="G115" s="270"/>
      <c r="H115" s="270" t="s">
        <v>630</v>
      </c>
      <c r="I115" s="270" t="s">
        <v>621</v>
      </c>
      <c r="J115" s="270"/>
      <c r="K115" s="284"/>
    </row>
    <row r="116" spans="2:11" s="1" customFormat="1" ht="15" customHeight="1">
      <c r="B116" s="295"/>
      <c r="C116" s="270" t="s">
        <v>48</v>
      </c>
      <c r="D116" s="270"/>
      <c r="E116" s="270"/>
      <c r="F116" s="293" t="s">
        <v>586</v>
      </c>
      <c r="G116" s="270"/>
      <c r="H116" s="270" t="s">
        <v>631</v>
      </c>
      <c r="I116" s="270" t="s">
        <v>621</v>
      </c>
      <c r="J116" s="270"/>
      <c r="K116" s="284"/>
    </row>
    <row r="117" spans="2:11" s="1" customFormat="1" ht="15" customHeight="1">
      <c r="B117" s="295"/>
      <c r="C117" s="270" t="s">
        <v>57</v>
      </c>
      <c r="D117" s="270"/>
      <c r="E117" s="270"/>
      <c r="F117" s="293" t="s">
        <v>586</v>
      </c>
      <c r="G117" s="270"/>
      <c r="H117" s="270" t="s">
        <v>632</v>
      </c>
      <c r="I117" s="270" t="s">
        <v>633</v>
      </c>
      <c r="J117" s="270"/>
      <c r="K117" s="284"/>
    </row>
    <row r="118" spans="2:11" s="1" customFormat="1" ht="15" customHeight="1">
      <c r="B118" s="298"/>
      <c r="C118" s="304"/>
      <c r="D118" s="304"/>
      <c r="E118" s="304"/>
      <c r="F118" s="304"/>
      <c r="G118" s="304"/>
      <c r="H118" s="304"/>
      <c r="I118" s="304"/>
      <c r="J118" s="304"/>
      <c r="K118" s="300"/>
    </row>
    <row r="119" spans="2:11" s="1" customFormat="1" ht="18.75" customHeight="1">
      <c r="B119" s="305"/>
      <c r="C119" s="306"/>
      <c r="D119" s="306"/>
      <c r="E119" s="306"/>
      <c r="F119" s="307"/>
      <c r="G119" s="306"/>
      <c r="H119" s="306"/>
      <c r="I119" s="306"/>
      <c r="J119" s="306"/>
      <c r="K119" s="305"/>
    </row>
    <row r="120" spans="2:11" s="1" customFormat="1" ht="18.75" customHeight="1"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</row>
    <row r="121" spans="2:11" s="1" customFormat="1" ht="7.5" customHeight="1">
      <c r="B121" s="308"/>
      <c r="C121" s="309"/>
      <c r="D121" s="309"/>
      <c r="E121" s="309"/>
      <c r="F121" s="309"/>
      <c r="G121" s="309"/>
      <c r="H121" s="309"/>
      <c r="I121" s="309"/>
      <c r="J121" s="309"/>
      <c r="K121" s="310"/>
    </row>
    <row r="122" spans="2:11" s="1" customFormat="1" ht="45" customHeight="1">
      <c r="B122" s="311"/>
      <c r="C122" s="261" t="s">
        <v>634</v>
      </c>
      <c r="D122" s="261"/>
      <c r="E122" s="261"/>
      <c r="F122" s="261"/>
      <c r="G122" s="261"/>
      <c r="H122" s="261"/>
      <c r="I122" s="261"/>
      <c r="J122" s="261"/>
      <c r="K122" s="312"/>
    </row>
    <row r="123" spans="2:11" s="1" customFormat="1" ht="17.25" customHeight="1">
      <c r="B123" s="313"/>
      <c r="C123" s="285" t="s">
        <v>580</v>
      </c>
      <c r="D123" s="285"/>
      <c r="E123" s="285"/>
      <c r="F123" s="285" t="s">
        <v>581</v>
      </c>
      <c r="G123" s="286"/>
      <c r="H123" s="285" t="s">
        <v>54</v>
      </c>
      <c r="I123" s="285" t="s">
        <v>57</v>
      </c>
      <c r="J123" s="285" t="s">
        <v>582</v>
      </c>
      <c r="K123" s="314"/>
    </row>
    <row r="124" spans="2:11" s="1" customFormat="1" ht="17.25" customHeight="1">
      <c r="B124" s="313"/>
      <c r="C124" s="287" t="s">
        <v>583</v>
      </c>
      <c r="D124" s="287"/>
      <c r="E124" s="287"/>
      <c r="F124" s="288" t="s">
        <v>584</v>
      </c>
      <c r="G124" s="289"/>
      <c r="H124" s="287"/>
      <c r="I124" s="287"/>
      <c r="J124" s="287" t="s">
        <v>585</v>
      </c>
      <c r="K124" s="314"/>
    </row>
    <row r="125" spans="2:11" s="1" customFormat="1" ht="5.25" customHeight="1">
      <c r="B125" s="315"/>
      <c r="C125" s="290"/>
      <c r="D125" s="290"/>
      <c r="E125" s="290"/>
      <c r="F125" s="290"/>
      <c r="G125" s="316"/>
      <c r="H125" s="290"/>
      <c r="I125" s="290"/>
      <c r="J125" s="290"/>
      <c r="K125" s="317"/>
    </row>
    <row r="126" spans="2:11" s="1" customFormat="1" ht="15" customHeight="1">
      <c r="B126" s="315"/>
      <c r="C126" s="270" t="s">
        <v>589</v>
      </c>
      <c r="D126" s="292"/>
      <c r="E126" s="292"/>
      <c r="F126" s="293" t="s">
        <v>586</v>
      </c>
      <c r="G126" s="270"/>
      <c r="H126" s="270" t="s">
        <v>626</v>
      </c>
      <c r="I126" s="270" t="s">
        <v>588</v>
      </c>
      <c r="J126" s="270">
        <v>120</v>
      </c>
      <c r="K126" s="318"/>
    </row>
    <row r="127" spans="2:11" s="1" customFormat="1" ht="15" customHeight="1">
      <c r="B127" s="315"/>
      <c r="C127" s="270" t="s">
        <v>635</v>
      </c>
      <c r="D127" s="270"/>
      <c r="E127" s="270"/>
      <c r="F127" s="293" t="s">
        <v>586</v>
      </c>
      <c r="G127" s="270"/>
      <c r="H127" s="270" t="s">
        <v>636</v>
      </c>
      <c r="I127" s="270" t="s">
        <v>588</v>
      </c>
      <c r="J127" s="270" t="s">
        <v>637</v>
      </c>
      <c r="K127" s="318"/>
    </row>
    <row r="128" spans="2:11" s="1" customFormat="1" ht="15" customHeight="1">
      <c r="B128" s="315"/>
      <c r="C128" s="270" t="s">
        <v>534</v>
      </c>
      <c r="D128" s="270"/>
      <c r="E128" s="270"/>
      <c r="F128" s="293" t="s">
        <v>586</v>
      </c>
      <c r="G128" s="270"/>
      <c r="H128" s="270" t="s">
        <v>638</v>
      </c>
      <c r="I128" s="270" t="s">
        <v>588</v>
      </c>
      <c r="J128" s="270" t="s">
        <v>637</v>
      </c>
      <c r="K128" s="318"/>
    </row>
    <row r="129" spans="2:11" s="1" customFormat="1" ht="15" customHeight="1">
      <c r="B129" s="315"/>
      <c r="C129" s="270" t="s">
        <v>597</v>
      </c>
      <c r="D129" s="270"/>
      <c r="E129" s="270"/>
      <c r="F129" s="293" t="s">
        <v>592</v>
      </c>
      <c r="G129" s="270"/>
      <c r="H129" s="270" t="s">
        <v>598</v>
      </c>
      <c r="I129" s="270" t="s">
        <v>588</v>
      </c>
      <c r="J129" s="270">
        <v>15</v>
      </c>
      <c r="K129" s="318"/>
    </row>
    <row r="130" spans="2:11" s="1" customFormat="1" ht="15" customHeight="1">
      <c r="B130" s="315"/>
      <c r="C130" s="296" t="s">
        <v>599</v>
      </c>
      <c r="D130" s="296"/>
      <c r="E130" s="296"/>
      <c r="F130" s="297" t="s">
        <v>592</v>
      </c>
      <c r="G130" s="296"/>
      <c r="H130" s="296" t="s">
        <v>600</v>
      </c>
      <c r="I130" s="296" t="s">
        <v>588</v>
      </c>
      <c r="J130" s="296">
        <v>15</v>
      </c>
      <c r="K130" s="318"/>
    </row>
    <row r="131" spans="2:11" s="1" customFormat="1" ht="15" customHeight="1">
      <c r="B131" s="315"/>
      <c r="C131" s="296" t="s">
        <v>601</v>
      </c>
      <c r="D131" s="296"/>
      <c r="E131" s="296"/>
      <c r="F131" s="297" t="s">
        <v>592</v>
      </c>
      <c r="G131" s="296"/>
      <c r="H131" s="296" t="s">
        <v>602</v>
      </c>
      <c r="I131" s="296" t="s">
        <v>588</v>
      </c>
      <c r="J131" s="296">
        <v>20</v>
      </c>
      <c r="K131" s="318"/>
    </row>
    <row r="132" spans="2:11" s="1" customFormat="1" ht="15" customHeight="1">
      <c r="B132" s="315"/>
      <c r="C132" s="296" t="s">
        <v>603</v>
      </c>
      <c r="D132" s="296"/>
      <c r="E132" s="296"/>
      <c r="F132" s="297" t="s">
        <v>592</v>
      </c>
      <c r="G132" s="296"/>
      <c r="H132" s="296" t="s">
        <v>604</v>
      </c>
      <c r="I132" s="296" t="s">
        <v>588</v>
      </c>
      <c r="J132" s="296">
        <v>20</v>
      </c>
      <c r="K132" s="318"/>
    </row>
    <row r="133" spans="2:11" s="1" customFormat="1" ht="15" customHeight="1">
      <c r="B133" s="315"/>
      <c r="C133" s="270" t="s">
        <v>591</v>
      </c>
      <c r="D133" s="270"/>
      <c r="E133" s="270"/>
      <c r="F133" s="293" t="s">
        <v>592</v>
      </c>
      <c r="G133" s="270"/>
      <c r="H133" s="270" t="s">
        <v>626</v>
      </c>
      <c r="I133" s="270" t="s">
        <v>588</v>
      </c>
      <c r="J133" s="270">
        <v>50</v>
      </c>
      <c r="K133" s="318"/>
    </row>
    <row r="134" spans="2:11" s="1" customFormat="1" ht="15" customHeight="1">
      <c r="B134" s="315"/>
      <c r="C134" s="270" t="s">
        <v>605</v>
      </c>
      <c r="D134" s="270"/>
      <c r="E134" s="270"/>
      <c r="F134" s="293" t="s">
        <v>592</v>
      </c>
      <c r="G134" s="270"/>
      <c r="H134" s="270" t="s">
        <v>626</v>
      </c>
      <c r="I134" s="270" t="s">
        <v>588</v>
      </c>
      <c r="J134" s="270">
        <v>50</v>
      </c>
      <c r="K134" s="318"/>
    </row>
    <row r="135" spans="2:11" s="1" customFormat="1" ht="15" customHeight="1">
      <c r="B135" s="315"/>
      <c r="C135" s="270" t="s">
        <v>611</v>
      </c>
      <c r="D135" s="270"/>
      <c r="E135" s="270"/>
      <c r="F135" s="293" t="s">
        <v>592</v>
      </c>
      <c r="G135" s="270"/>
      <c r="H135" s="270" t="s">
        <v>626</v>
      </c>
      <c r="I135" s="270" t="s">
        <v>588</v>
      </c>
      <c r="J135" s="270">
        <v>50</v>
      </c>
      <c r="K135" s="318"/>
    </row>
    <row r="136" spans="2:11" s="1" customFormat="1" ht="15" customHeight="1">
      <c r="B136" s="315"/>
      <c r="C136" s="270" t="s">
        <v>613</v>
      </c>
      <c r="D136" s="270"/>
      <c r="E136" s="270"/>
      <c r="F136" s="293" t="s">
        <v>592</v>
      </c>
      <c r="G136" s="270"/>
      <c r="H136" s="270" t="s">
        <v>626</v>
      </c>
      <c r="I136" s="270" t="s">
        <v>588</v>
      </c>
      <c r="J136" s="270">
        <v>50</v>
      </c>
      <c r="K136" s="318"/>
    </row>
    <row r="137" spans="2:11" s="1" customFormat="1" ht="15" customHeight="1">
      <c r="B137" s="315"/>
      <c r="C137" s="270" t="s">
        <v>614</v>
      </c>
      <c r="D137" s="270"/>
      <c r="E137" s="270"/>
      <c r="F137" s="293" t="s">
        <v>592</v>
      </c>
      <c r="G137" s="270"/>
      <c r="H137" s="270" t="s">
        <v>639</v>
      </c>
      <c r="I137" s="270" t="s">
        <v>588</v>
      </c>
      <c r="J137" s="270">
        <v>255</v>
      </c>
      <c r="K137" s="318"/>
    </row>
    <row r="138" spans="2:11" s="1" customFormat="1" ht="15" customHeight="1">
      <c r="B138" s="315"/>
      <c r="C138" s="270" t="s">
        <v>616</v>
      </c>
      <c r="D138" s="270"/>
      <c r="E138" s="270"/>
      <c r="F138" s="293" t="s">
        <v>586</v>
      </c>
      <c r="G138" s="270"/>
      <c r="H138" s="270" t="s">
        <v>640</v>
      </c>
      <c r="I138" s="270" t="s">
        <v>618</v>
      </c>
      <c r="J138" s="270"/>
      <c r="K138" s="318"/>
    </row>
    <row r="139" spans="2:11" s="1" customFormat="1" ht="15" customHeight="1">
      <c r="B139" s="315"/>
      <c r="C139" s="270" t="s">
        <v>619</v>
      </c>
      <c r="D139" s="270"/>
      <c r="E139" s="270"/>
      <c r="F139" s="293" t="s">
        <v>586</v>
      </c>
      <c r="G139" s="270"/>
      <c r="H139" s="270" t="s">
        <v>641</v>
      </c>
      <c r="I139" s="270" t="s">
        <v>621</v>
      </c>
      <c r="J139" s="270"/>
      <c r="K139" s="318"/>
    </row>
    <row r="140" spans="2:11" s="1" customFormat="1" ht="15" customHeight="1">
      <c r="B140" s="315"/>
      <c r="C140" s="270" t="s">
        <v>622</v>
      </c>
      <c r="D140" s="270"/>
      <c r="E140" s="270"/>
      <c r="F140" s="293" t="s">
        <v>586</v>
      </c>
      <c r="G140" s="270"/>
      <c r="H140" s="270" t="s">
        <v>622</v>
      </c>
      <c r="I140" s="270" t="s">
        <v>621</v>
      </c>
      <c r="J140" s="270"/>
      <c r="K140" s="318"/>
    </row>
    <row r="141" spans="2:11" s="1" customFormat="1" ht="15" customHeight="1">
      <c r="B141" s="315"/>
      <c r="C141" s="270" t="s">
        <v>38</v>
      </c>
      <c r="D141" s="270"/>
      <c r="E141" s="270"/>
      <c r="F141" s="293" t="s">
        <v>586</v>
      </c>
      <c r="G141" s="270"/>
      <c r="H141" s="270" t="s">
        <v>642</v>
      </c>
      <c r="I141" s="270" t="s">
        <v>621</v>
      </c>
      <c r="J141" s="270"/>
      <c r="K141" s="318"/>
    </row>
    <row r="142" spans="2:11" s="1" customFormat="1" ht="15" customHeight="1">
      <c r="B142" s="315"/>
      <c r="C142" s="270" t="s">
        <v>643</v>
      </c>
      <c r="D142" s="270"/>
      <c r="E142" s="270"/>
      <c r="F142" s="293" t="s">
        <v>586</v>
      </c>
      <c r="G142" s="270"/>
      <c r="H142" s="270" t="s">
        <v>644</v>
      </c>
      <c r="I142" s="270" t="s">
        <v>621</v>
      </c>
      <c r="J142" s="270"/>
      <c r="K142" s="318"/>
    </row>
    <row r="143" spans="2:11" s="1" customFormat="1" ht="15" customHeight="1">
      <c r="B143" s="319"/>
      <c r="C143" s="320"/>
      <c r="D143" s="320"/>
      <c r="E143" s="320"/>
      <c r="F143" s="320"/>
      <c r="G143" s="320"/>
      <c r="H143" s="320"/>
      <c r="I143" s="320"/>
      <c r="J143" s="320"/>
      <c r="K143" s="321"/>
    </row>
    <row r="144" spans="2:11" s="1" customFormat="1" ht="18.75" customHeight="1">
      <c r="B144" s="306"/>
      <c r="C144" s="306"/>
      <c r="D144" s="306"/>
      <c r="E144" s="306"/>
      <c r="F144" s="307"/>
      <c r="G144" s="306"/>
      <c r="H144" s="306"/>
      <c r="I144" s="306"/>
      <c r="J144" s="306"/>
      <c r="K144" s="306"/>
    </row>
    <row r="145" spans="2:11" s="1" customFormat="1" ht="18.75" customHeight="1"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</row>
    <row r="146" spans="2:11" s="1" customFormat="1" ht="7.5" customHeight="1">
      <c r="B146" s="279"/>
      <c r="C146" s="280"/>
      <c r="D146" s="280"/>
      <c r="E146" s="280"/>
      <c r="F146" s="280"/>
      <c r="G146" s="280"/>
      <c r="H146" s="280"/>
      <c r="I146" s="280"/>
      <c r="J146" s="280"/>
      <c r="K146" s="281"/>
    </row>
    <row r="147" spans="2:11" s="1" customFormat="1" ht="45" customHeight="1">
      <c r="B147" s="282"/>
      <c r="C147" s="283" t="s">
        <v>645</v>
      </c>
      <c r="D147" s="283"/>
      <c r="E147" s="283"/>
      <c r="F147" s="283"/>
      <c r="G147" s="283"/>
      <c r="H147" s="283"/>
      <c r="I147" s="283"/>
      <c r="J147" s="283"/>
      <c r="K147" s="284"/>
    </row>
    <row r="148" spans="2:11" s="1" customFormat="1" ht="17.25" customHeight="1">
      <c r="B148" s="282"/>
      <c r="C148" s="285" t="s">
        <v>580</v>
      </c>
      <c r="D148" s="285"/>
      <c r="E148" s="285"/>
      <c r="F148" s="285" t="s">
        <v>581</v>
      </c>
      <c r="G148" s="286"/>
      <c r="H148" s="285" t="s">
        <v>54</v>
      </c>
      <c r="I148" s="285" t="s">
        <v>57</v>
      </c>
      <c r="J148" s="285" t="s">
        <v>582</v>
      </c>
      <c r="K148" s="284"/>
    </row>
    <row r="149" spans="2:11" s="1" customFormat="1" ht="17.25" customHeight="1">
      <c r="B149" s="282"/>
      <c r="C149" s="287" t="s">
        <v>583</v>
      </c>
      <c r="D149" s="287"/>
      <c r="E149" s="287"/>
      <c r="F149" s="288" t="s">
        <v>584</v>
      </c>
      <c r="G149" s="289"/>
      <c r="H149" s="287"/>
      <c r="I149" s="287"/>
      <c r="J149" s="287" t="s">
        <v>585</v>
      </c>
      <c r="K149" s="284"/>
    </row>
    <row r="150" spans="2:11" s="1" customFormat="1" ht="5.25" customHeight="1">
      <c r="B150" s="295"/>
      <c r="C150" s="290"/>
      <c r="D150" s="290"/>
      <c r="E150" s="290"/>
      <c r="F150" s="290"/>
      <c r="G150" s="291"/>
      <c r="H150" s="290"/>
      <c r="I150" s="290"/>
      <c r="J150" s="290"/>
      <c r="K150" s="318"/>
    </row>
    <row r="151" spans="2:11" s="1" customFormat="1" ht="15" customHeight="1">
      <c r="B151" s="295"/>
      <c r="C151" s="322" t="s">
        <v>589</v>
      </c>
      <c r="D151" s="270"/>
      <c r="E151" s="270"/>
      <c r="F151" s="323" t="s">
        <v>586</v>
      </c>
      <c r="G151" s="270"/>
      <c r="H151" s="322" t="s">
        <v>626</v>
      </c>
      <c r="I151" s="322" t="s">
        <v>588</v>
      </c>
      <c r="J151" s="322">
        <v>120</v>
      </c>
      <c r="K151" s="318"/>
    </row>
    <row r="152" spans="2:11" s="1" customFormat="1" ht="15" customHeight="1">
      <c r="B152" s="295"/>
      <c r="C152" s="322" t="s">
        <v>635</v>
      </c>
      <c r="D152" s="270"/>
      <c r="E152" s="270"/>
      <c r="F152" s="323" t="s">
        <v>586</v>
      </c>
      <c r="G152" s="270"/>
      <c r="H152" s="322" t="s">
        <v>646</v>
      </c>
      <c r="I152" s="322" t="s">
        <v>588</v>
      </c>
      <c r="J152" s="322" t="s">
        <v>637</v>
      </c>
      <c r="K152" s="318"/>
    </row>
    <row r="153" spans="2:11" s="1" customFormat="1" ht="15" customHeight="1">
      <c r="B153" s="295"/>
      <c r="C153" s="322" t="s">
        <v>534</v>
      </c>
      <c r="D153" s="270"/>
      <c r="E153" s="270"/>
      <c r="F153" s="323" t="s">
        <v>586</v>
      </c>
      <c r="G153" s="270"/>
      <c r="H153" s="322" t="s">
        <v>647</v>
      </c>
      <c r="I153" s="322" t="s">
        <v>588</v>
      </c>
      <c r="J153" s="322" t="s">
        <v>637</v>
      </c>
      <c r="K153" s="318"/>
    </row>
    <row r="154" spans="2:11" s="1" customFormat="1" ht="15" customHeight="1">
      <c r="B154" s="295"/>
      <c r="C154" s="322" t="s">
        <v>591</v>
      </c>
      <c r="D154" s="270"/>
      <c r="E154" s="270"/>
      <c r="F154" s="323" t="s">
        <v>592</v>
      </c>
      <c r="G154" s="270"/>
      <c r="H154" s="322" t="s">
        <v>626</v>
      </c>
      <c r="I154" s="322" t="s">
        <v>588</v>
      </c>
      <c r="J154" s="322">
        <v>50</v>
      </c>
      <c r="K154" s="318"/>
    </row>
    <row r="155" spans="2:11" s="1" customFormat="1" ht="15" customHeight="1">
      <c r="B155" s="295"/>
      <c r="C155" s="322" t="s">
        <v>594</v>
      </c>
      <c r="D155" s="270"/>
      <c r="E155" s="270"/>
      <c r="F155" s="323" t="s">
        <v>586</v>
      </c>
      <c r="G155" s="270"/>
      <c r="H155" s="322" t="s">
        <v>626</v>
      </c>
      <c r="I155" s="322" t="s">
        <v>596</v>
      </c>
      <c r="J155" s="322"/>
      <c r="K155" s="318"/>
    </row>
    <row r="156" spans="2:11" s="1" customFormat="1" ht="15" customHeight="1">
      <c r="B156" s="295"/>
      <c r="C156" s="322" t="s">
        <v>605</v>
      </c>
      <c r="D156" s="270"/>
      <c r="E156" s="270"/>
      <c r="F156" s="323" t="s">
        <v>592</v>
      </c>
      <c r="G156" s="270"/>
      <c r="H156" s="322" t="s">
        <v>626</v>
      </c>
      <c r="I156" s="322" t="s">
        <v>588</v>
      </c>
      <c r="J156" s="322">
        <v>50</v>
      </c>
      <c r="K156" s="318"/>
    </row>
    <row r="157" spans="2:11" s="1" customFormat="1" ht="15" customHeight="1">
      <c r="B157" s="295"/>
      <c r="C157" s="322" t="s">
        <v>613</v>
      </c>
      <c r="D157" s="270"/>
      <c r="E157" s="270"/>
      <c r="F157" s="323" t="s">
        <v>592</v>
      </c>
      <c r="G157" s="270"/>
      <c r="H157" s="322" t="s">
        <v>626</v>
      </c>
      <c r="I157" s="322" t="s">
        <v>588</v>
      </c>
      <c r="J157" s="322">
        <v>50</v>
      </c>
      <c r="K157" s="318"/>
    </row>
    <row r="158" spans="2:11" s="1" customFormat="1" ht="15" customHeight="1">
      <c r="B158" s="295"/>
      <c r="C158" s="322" t="s">
        <v>611</v>
      </c>
      <c r="D158" s="270"/>
      <c r="E158" s="270"/>
      <c r="F158" s="323" t="s">
        <v>592</v>
      </c>
      <c r="G158" s="270"/>
      <c r="H158" s="322" t="s">
        <v>626</v>
      </c>
      <c r="I158" s="322" t="s">
        <v>588</v>
      </c>
      <c r="J158" s="322">
        <v>50</v>
      </c>
      <c r="K158" s="318"/>
    </row>
    <row r="159" spans="2:11" s="1" customFormat="1" ht="15" customHeight="1">
      <c r="B159" s="295"/>
      <c r="C159" s="322" t="s">
        <v>86</v>
      </c>
      <c r="D159" s="270"/>
      <c r="E159" s="270"/>
      <c r="F159" s="323" t="s">
        <v>586</v>
      </c>
      <c r="G159" s="270"/>
      <c r="H159" s="322" t="s">
        <v>648</v>
      </c>
      <c r="I159" s="322" t="s">
        <v>588</v>
      </c>
      <c r="J159" s="322" t="s">
        <v>649</v>
      </c>
      <c r="K159" s="318"/>
    </row>
    <row r="160" spans="2:11" s="1" customFormat="1" ht="15" customHeight="1">
      <c r="B160" s="295"/>
      <c r="C160" s="322" t="s">
        <v>650</v>
      </c>
      <c r="D160" s="270"/>
      <c r="E160" s="270"/>
      <c r="F160" s="323" t="s">
        <v>586</v>
      </c>
      <c r="G160" s="270"/>
      <c r="H160" s="322" t="s">
        <v>651</v>
      </c>
      <c r="I160" s="322" t="s">
        <v>621</v>
      </c>
      <c r="J160" s="322"/>
      <c r="K160" s="318"/>
    </row>
    <row r="161" spans="2:11" s="1" customFormat="1" ht="15" customHeight="1">
      <c r="B161" s="324"/>
      <c r="C161" s="304"/>
      <c r="D161" s="304"/>
      <c r="E161" s="304"/>
      <c r="F161" s="304"/>
      <c r="G161" s="304"/>
      <c r="H161" s="304"/>
      <c r="I161" s="304"/>
      <c r="J161" s="304"/>
      <c r="K161" s="325"/>
    </row>
    <row r="162" spans="2:11" s="1" customFormat="1" ht="18.75" customHeight="1">
      <c r="B162" s="306"/>
      <c r="C162" s="316"/>
      <c r="D162" s="316"/>
      <c r="E162" s="316"/>
      <c r="F162" s="326"/>
      <c r="G162" s="316"/>
      <c r="H162" s="316"/>
      <c r="I162" s="316"/>
      <c r="J162" s="316"/>
      <c r="K162" s="306"/>
    </row>
    <row r="163" spans="2:11" s="1" customFormat="1" ht="18.75" customHeight="1"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</row>
    <row r="164" spans="2:11" s="1" customFormat="1" ht="7.5" customHeight="1">
      <c r="B164" s="257"/>
      <c r="C164" s="258"/>
      <c r="D164" s="258"/>
      <c r="E164" s="258"/>
      <c r="F164" s="258"/>
      <c r="G164" s="258"/>
      <c r="H164" s="258"/>
      <c r="I164" s="258"/>
      <c r="J164" s="258"/>
      <c r="K164" s="259"/>
    </row>
    <row r="165" spans="2:11" s="1" customFormat="1" ht="45" customHeight="1">
      <c r="B165" s="260"/>
      <c r="C165" s="261" t="s">
        <v>652</v>
      </c>
      <c r="D165" s="261"/>
      <c r="E165" s="261"/>
      <c r="F165" s="261"/>
      <c r="G165" s="261"/>
      <c r="H165" s="261"/>
      <c r="I165" s="261"/>
      <c r="J165" s="261"/>
      <c r="K165" s="262"/>
    </row>
    <row r="166" spans="2:11" s="1" customFormat="1" ht="17.25" customHeight="1">
      <c r="B166" s="260"/>
      <c r="C166" s="285" t="s">
        <v>580</v>
      </c>
      <c r="D166" s="285"/>
      <c r="E166" s="285"/>
      <c r="F166" s="285" t="s">
        <v>581</v>
      </c>
      <c r="G166" s="327"/>
      <c r="H166" s="328" t="s">
        <v>54</v>
      </c>
      <c r="I166" s="328" t="s">
        <v>57</v>
      </c>
      <c r="J166" s="285" t="s">
        <v>582</v>
      </c>
      <c r="K166" s="262"/>
    </row>
    <row r="167" spans="2:11" s="1" customFormat="1" ht="17.25" customHeight="1">
      <c r="B167" s="263"/>
      <c r="C167" s="287" t="s">
        <v>583</v>
      </c>
      <c r="D167" s="287"/>
      <c r="E167" s="287"/>
      <c r="F167" s="288" t="s">
        <v>584</v>
      </c>
      <c r="G167" s="329"/>
      <c r="H167" s="330"/>
      <c r="I167" s="330"/>
      <c r="J167" s="287" t="s">
        <v>585</v>
      </c>
      <c r="K167" s="265"/>
    </row>
    <row r="168" spans="2:11" s="1" customFormat="1" ht="5.25" customHeight="1">
      <c r="B168" s="295"/>
      <c r="C168" s="290"/>
      <c r="D168" s="290"/>
      <c r="E168" s="290"/>
      <c r="F168" s="290"/>
      <c r="G168" s="291"/>
      <c r="H168" s="290"/>
      <c r="I168" s="290"/>
      <c r="J168" s="290"/>
      <c r="K168" s="318"/>
    </row>
    <row r="169" spans="2:11" s="1" customFormat="1" ht="15" customHeight="1">
      <c r="B169" s="295"/>
      <c r="C169" s="270" t="s">
        <v>589</v>
      </c>
      <c r="D169" s="270"/>
      <c r="E169" s="270"/>
      <c r="F169" s="293" t="s">
        <v>586</v>
      </c>
      <c r="G169" s="270"/>
      <c r="H169" s="270" t="s">
        <v>626</v>
      </c>
      <c r="I169" s="270" t="s">
        <v>588</v>
      </c>
      <c r="J169" s="270">
        <v>120</v>
      </c>
      <c r="K169" s="318"/>
    </row>
    <row r="170" spans="2:11" s="1" customFormat="1" ht="15" customHeight="1">
      <c r="B170" s="295"/>
      <c r="C170" s="270" t="s">
        <v>635</v>
      </c>
      <c r="D170" s="270"/>
      <c r="E170" s="270"/>
      <c r="F170" s="293" t="s">
        <v>586</v>
      </c>
      <c r="G170" s="270"/>
      <c r="H170" s="270" t="s">
        <v>636</v>
      </c>
      <c r="I170" s="270" t="s">
        <v>588</v>
      </c>
      <c r="J170" s="270" t="s">
        <v>637</v>
      </c>
      <c r="K170" s="318"/>
    </row>
    <row r="171" spans="2:11" s="1" customFormat="1" ht="15" customHeight="1">
      <c r="B171" s="295"/>
      <c r="C171" s="270" t="s">
        <v>534</v>
      </c>
      <c r="D171" s="270"/>
      <c r="E171" s="270"/>
      <c r="F171" s="293" t="s">
        <v>586</v>
      </c>
      <c r="G171" s="270"/>
      <c r="H171" s="270" t="s">
        <v>653</v>
      </c>
      <c r="I171" s="270" t="s">
        <v>588</v>
      </c>
      <c r="J171" s="270" t="s">
        <v>637</v>
      </c>
      <c r="K171" s="318"/>
    </row>
    <row r="172" spans="2:11" s="1" customFormat="1" ht="15" customHeight="1">
      <c r="B172" s="295"/>
      <c r="C172" s="270" t="s">
        <v>591</v>
      </c>
      <c r="D172" s="270"/>
      <c r="E172" s="270"/>
      <c r="F172" s="293" t="s">
        <v>592</v>
      </c>
      <c r="G172" s="270"/>
      <c r="H172" s="270" t="s">
        <v>653</v>
      </c>
      <c r="I172" s="270" t="s">
        <v>588</v>
      </c>
      <c r="J172" s="270">
        <v>50</v>
      </c>
      <c r="K172" s="318"/>
    </row>
    <row r="173" spans="2:11" s="1" customFormat="1" ht="15" customHeight="1">
      <c r="B173" s="295"/>
      <c r="C173" s="270" t="s">
        <v>594</v>
      </c>
      <c r="D173" s="270"/>
      <c r="E173" s="270"/>
      <c r="F173" s="293" t="s">
        <v>586</v>
      </c>
      <c r="G173" s="270"/>
      <c r="H173" s="270" t="s">
        <v>653</v>
      </c>
      <c r="I173" s="270" t="s">
        <v>596</v>
      </c>
      <c r="J173" s="270"/>
      <c r="K173" s="318"/>
    </row>
    <row r="174" spans="2:11" s="1" customFormat="1" ht="15" customHeight="1">
      <c r="B174" s="295"/>
      <c r="C174" s="270" t="s">
        <v>605</v>
      </c>
      <c r="D174" s="270"/>
      <c r="E174" s="270"/>
      <c r="F174" s="293" t="s">
        <v>592</v>
      </c>
      <c r="G174" s="270"/>
      <c r="H174" s="270" t="s">
        <v>653</v>
      </c>
      <c r="I174" s="270" t="s">
        <v>588</v>
      </c>
      <c r="J174" s="270">
        <v>50</v>
      </c>
      <c r="K174" s="318"/>
    </row>
    <row r="175" spans="2:11" s="1" customFormat="1" ht="15" customHeight="1">
      <c r="B175" s="295"/>
      <c r="C175" s="270" t="s">
        <v>613</v>
      </c>
      <c r="D175" s="270"/>
      <c r="E175" s="270"/>
      <c r="F175" s="293" t="s">
        <v>592</v>
      </c>
      <c r="G175" s="270"/>
      <c r="H175" s="270" t="s">
        <v>653</v>
      </c>
      <c r="I175" s="270" t="s">
        <v>588</v>
      </c>
      <c r="J175" s="270">
        <v>50</v>
      </c>
      <c r="K175" s="318"/>
    </row>
    <row r="176" spans="2:11" s="1" customFormat="1" ht="15" customHeight="1">
      <c r="B176" s="295"/>
      <c r="C176" s="270" t="s">
        <v>611</v>
      </c>
      <c r="D176" s="270"/>
      <c r="E176" s="270"/>
      <c r="F176" s="293" t="s">
        <v>592</v>
      </c>
      <c r="G176" s="270"/>
      <c r="H176" s="270" t="s">
        <v>653</v>
      </c>
      <c r="I176" s="270" t="s">
        <v>588</v>
      </c>
      <c r="J176" s="270">
        <v>50</v>
      </c>
      <c r="K176" s="318"/>
    </row>
    <row r="177" spans="2:11" s="1" customFormat="1" ht="15" customHeight="1">
      <c r="B177" s="295"/>
      <c r="C177" s="270" t="s">
        <v>103</v>
      </c>
      <c r="D177" s="270"/>
      <c r="E177" s="270"/>
      <c r="F177" s="293" t="s">
        <v>586</v>
      </c>
      <c r="G177" s="270"/>
      <c r="H177" s="270" t="s">
        <v>654</v>
      </c>
      <c r="I177" s="270" t="s">
        <v>655</v>
      </c>
      <c r="J177" s="270"/>
      <c r="K177" s="318"/>
    </row>
    <row r="178" spans="2:11" s="1" customFormat="1" ht="15" customHeight="1">
      <c r="B178" s="295"/>
      <c r="C178" s="270" t="s">
        <v>57</v>
      </c>
      <c r="D178" s="270"/>
      <c r="E178" s="270"/>
      <c r="F178" s="293" t="s">
        <v>586</v>
      </c>
      <c r="G178" s="270"/>
      <c r="H178" s="270" t="s">
        <v>656</v>
      </c>
      <c r="I178" s="270" t="s">
        <v>657</v>
      </c>
      <c r="J178" s="270">
        <v>1</v>
      </c>
      <c r="K178" s="318"/>
    </row>
    <row r="179" spans="2:11" s="1" customFormat="1" ht="15" customHeight="1">
      <c r="B179" s="295"/>
      <c r="C179" s="270" t="s">
        <v>53</v>
      </c>
      <c r="D179" s="270"/>
      <c r="E179" s="270"/>
      <c r="F179" s="293" t="s">
        <v>586</v>
      </c>
      <c r="G179" s="270"/>
      <c r="H179" s="270" t="s">
        <v>658</v>
      </c>
      <c r="I179" s="270" t="s">
        <v>588</v>
      </c>
      <c r="J179" s="270">
        <v>20</v>
      </c>
      <c r="K179" s="318"/>
    </row>
    <row r="180" spans="2:11" s="1" customFormat="1" ht="15" customHeight="1">
      <c r="B180" s="295"/>
      <c r="C180" s="270" t="s">
        <v>54</v>
      </c>
      <c r="D180" s="270"/>
      <c r="E180" s="270"/>
      <c r="F180" s="293" t="s">
        <v>586</v>
      </c>
      <c r="G180" s="270"/>
      <c r="H180" s="270" t="s">
        <v>659</v>
      </c>
      <c r="I180" s="270" t="s">
        <v>588</v>
      </c>
      <c r="J180" s="270">
        <v>255</v>
      </c>
      <c r="K180" s="318"/>
    </row>
    <row r="181" spans="2:11" s="1" customFormat="1" ht="15" customHeight="1">
      <c r="B181" s="295"/>
      <c r="C181" s="270" t="s">
        <v>104</v>
      </c>
      <c r="D181" s="270"/>
      <c r="E181" s="270"/>
      <c r="F181" s="293" t="s">
        <v>586</v>
      </c>
      <c r="G181" s="270"/>
      <c r="H181" s="270" t="s">
        <v>550</v>
      </c>
      <c r="I181" s="270" t="s">
        <v>588</v>
      </c>
      <c r="J181" s="270">
        <v>10</v>
      </c>
      <c r="K181" s="318"/>
    </row>
    <row r="182" spans="2:11" s="1" customFormat="1" ht="15" customHeight="1">
      <c r="B182" s="295"/>
      <c r="C182" s="270" t="s">
        <v>105</v>
      </c>
      <c r="D182" s="270"/>
      <c r="E182" s="270"/>
      <c r="F182" s="293" t="s">
        <v>586</v>
      </c>
      <c r="G182" s="270"/>
      <c r="H182" s="270" t="s">
        <v>660</v>
      </c>
      <c r="I182" s="270" t="s">
        <v>621</v>
      </c>
      <c r="J182" s="270"/>
      <c r="K182" s="318"/>
    </row>
    <row r="183" spans="2:11" s="1" customFormat="1" ht="15" customHeight="1">
      <c r="B183" s="295"/>
      <c r="C183" s="270" t="s">
        <v>661</v>
      </c>
      <c r="D183" s="270"/>
      <c r="E183" s="270"/>
      <c r="F183" s="293" t="s">
        <v>586</v>
      </c>
      <c r="G183" s="270"/>
      <c r="H183" s="270" t="s">
        <v>662</v>
      </c>
      <c r="I183" s="270" t="s">
        <v>621</v>
      </c>
      <c r="J183" s="270"/>
      <c r="K183" s="318"/>
    </row>
    <row r="184" spans="2:11" s="1" customFormat="1" ht="15" customHeight="1">
      <c r="B184" s="295"/>
      <c r="C184" s="270" t="s">
        <v>650</v>
      </c>
      <c r="D184" s="270"/>
      <c r="E184" s="270"/>
      <c r="F184" s="293" t="s">
        <v>586</v>
      </c>
      <c r="G184" s="270"/>
      <c r="H184" s="270" t="s">
        <v>663</v>
      </c>
      <c r="I184" s="270" t="s">
        <v>621</v>
      </c>
      <c r="J184" s="270"/>
      <c r="K184" s="318"/>
    </row>
    <row r="185" spans="2:11" s="1" customFormat="1" ht="15" customHeight="1">
      <c r="B185" s="295"/>
      <c r="C185" s="270" t="s">
        <v>107</v>
      </c>
      <c r="D185" s="270"/>
      <c r="E185" s="270"/>
      <c r="F185" s="293" t="s">
        <v>592</v>
      </c>
      <c r="G185" s="270"/>
      <c r="H185" s="270" t="s">
        <v>664</v>
      </c>
      <c r="I185" s="270" t="s">
        <v>588</v>
      </c>
      <c r="J185" s="270">
        <v>50</v>
      </c>
      <c r="K185" s="318"/>
    </row>
    <row r="186" spans="2:11" s="1" customFormat="1" ht="15" customHeight="1">
      <c r="B186" s="295"/>
      <c r="C186" s="270" t="s">
        <v>665</v>
      </c>
      <c r="D186" s="270"/>
      <c r="E186" s="270"/>
      <c r="F186" s="293" t="s">
        <v>592</v>
      </c>
      <c r="G186" s="270"/>
      <c r="H186" s="270" t="s">
        <v>666</v>
      </c>
      <c r="I186" s="270" t="s">
        <v>667</v>
      </c>
      <c r="J186" s="270"/>
      <c r="K186" s="318"/>
    </row>
    <row r="187" spans="2:11" s="1" customFormat="1" ht="15" customHeight="1">
      <c r="B187" s="295"/>
      <c r="C187" s="270" t="s">
        <v>668</v>
      </c>
      <c r="D187" s="270"/>
      <c r="E187" s="270"/>
      <c r="F187" s="293" t="s">
        <v>592</v>
      </c>
      <c r="G187" s="270"/>
      <c r="H187" s="270" t="s">
        <v>669</v>
      </c>
      <c r="I187" s="270" t="s">
        <v>667</v>
      </c>
      <c r="J187" s="270"/>
      <c r="K187" s="318"/>
    </row>
    <row r="188" spans="2:11" s="1" customFormat="1" ht="15" customHeight="1">
      <c r="B188" s="295"/>
      <c r="C188" s="270" t="s">
        <v>670</v>
      </c>
      <c r="D188" s="270"/>
      <c r="E188" s="270"/>
      <c r="F188" s="293" t="s">
        <v>592</v>
      </c>
      <c r="G188" s="270"/>
      <c r="H188" s="270" t="s">
        <v>671</v>
      </c>
      <c r="I188" s="270" t="s">
        <v>667</v>
      </c>
      <c r="J188" s="270"/>
      <c r="K188" s="318"/>
    </row>
    <row r="189" spans="2:11" s="1" customFormat="1" ht="15" customHeight="1">
      <c r="B189" s="295"/>
      <c r="C189" s="331" t="s">
        <v>672</v>
      </c>
      <c r="D189" s="270"/>
      <c r="E189" s="270"/>
      <c r="F189" s="293" t="s">
        <v>592</v>
      </c>
      <c r="G189" s="270"/>
      <c r="H189" s="270" t="s">
        <v>673</v>
      </c>
      <c r="I189" s="270" t="s">
        <v>674</v>
      </c>
      <c r="J189" s="332" t="s">
        <v>675</v>
      </c>
      <c r="K189" s="318"/>
    </row>
    <row r="190" spans="2:11" s="1" customFormat="1" ht="15" customHeight="1">
      <c r="B190" s="295"/>
      <c r="C190" s="331" t="s">
        <v>42</v>
      </c>
      <c r="D190" s="270"/>
      <c r="E190" s="270"/>
      <c r="F190" s="293" t="s">
        <v>586</v>
      </c>
      <c r="G190" s="270"/>
      <c r="H190" s="267" t="s">
        <v>676</v>
      </c>
      <c r="I190" s="270" t="s">
        <v>677</v>
      </c>
      <c r="J190" s="270"/>
      <c r="K190" s="318"/>
    </row>
    <row r="191" spans="2:11" s="1" customFormat="1" ht="15" customHeight="1">
      <c r="B191" s="295"/>
      <c r="C191" s="331" t="s">
        <v>678</v>
      </c>
      <c r="D191" s="270"/>
      <c r="E191" s="270"/>
      <c r="F191" s="293" t="s">
        <v>586</v>
      </c>
      <c r="G191" s="270"/>
      <c r="H191" s="270" t="s">
        <v>679</v>
      </c>
      <c r="I191" s="270" t="s">
        <v>621</v>
      </c>
      <c r="J191" s="270"/>
      <c r="K191" s="318"/>
    </row>
    <row r="192" spans="2:11" s="1" customFormat="1" ht="15" customHeight="1">
      <c r="B192" s="295"/>
      <c r="C192" s="331" t="s">
        <v>680</v>
      </c>
      <c r="D192" s="270"/>
      <c r="E192" s="270"/>
      <c r="F192" s="293" t="s">
        <v>586</v>
      </c>
      <c r="G192" s="270"/>
      <c r="H192" s="270" t="s">
        <v>681</v>
      </c>
      <c r="I192" s="270" t="s">
        <v>621</v>
      </c>
      <c r="J192" s="270"/>
      <c r="K192" s="318"/>
    </row>
    <row r="193" spans="2:11" s="1" customFormat="1" ht="15" customHeight="1">
      <c r="B193" s="295"/>
      <c r="C193" s="331" t="s">
        <v>682</v>
      </c>
      <c r="D193" s="270"/>
      <c r="E193" s="270"/>
      <c r="F193" s="293" t="s">
        <v>592</v>
      </c>
      <c r="G193" s="270"/>
      <c r="H193" s="270" t="s">
        <v>683</v>
      </c>
      <c r="I193" s="270" t="s">
        <v>621</v>
      </c>
      <c r="J193" s="270"/>
      <c r="K193" s="318"/>
    </row>
    <row r="194" spans="2:11" s="1" customFormat="1" ht="15" customHeight="1">
      <c r="B194" s="324"/>
      <c r="C194" s="333"/>
      <c r="D194" s="304"/>
      <c r="E194" s="304"/>
      <c r="F194" s="304"/>
      <c r="G194" s="304"/>
      <c r="H194" s="304"/>
      <c r="I194" s="304"/>
      <c r="J194" s="304"/>
      <c r="K194" s="325"/>
    </row>
    <row r="195" spans="2:11" s="1" customFormat="1" ht="18.75" customHeight="1">
      <c r="B195" s="306"/>
      <c r="C195" s="316"/>
      <c r="D195" s="316"/>
      <c r="E195" s="316"/>
      <c r="F195" s="326"/>
      <c r="G195" s="316"/>
      <c r="H195" s="316"/>
      <c r="I195" s="316"/>
      <c r="J195" s="316"/>
      <c r="K195" s="306"/>
    </row>
    <row r="196" spans="2:11" s="1" customFormat="1" ht="18.75" customHeight="1">
      <c r="B196" s="306"/>
      <c r="C196" s="316"/>
      <c r="D196" s="316"/>
      <c r="E196" s="316"/>
      <c r="F196" s="326"/>
      <c r="G196" s="316"/>
      <c r="H196" s="316"/>
      <c r="I196" s="316"/>
      <c r="J196" s="316"/>
      <c r="K196" s="306"/>
    </row>
    <row r="197" spans="2:11" s="1" customFormat="1" ht="18.75" customHeight="1">
      <c r="B197" s="278"/>
      <c r="C197" s="278"/>
      <c r="D197" s="278"/>
      <c r="E197" s="278"/>
      <c r="F197" s="278"/>
      <c r="G197" s="278"/>
      <c r="H197" s="278"/>
      <c r="I197" s="278"/>
      <c r="J197" s="278"/>
      <c r="K197" s="278"/>
    </row>
    <row r="198" spans="2:11" s="1" customFormat="1" ht="12">
      <c r="B198" s="257"/>
      <c r="C198" s="258"/>
      <c r="D198" s="258"/>
      <c r="E198" s="258"/>
      <c r="F198" s="258"/>
      <c r="G198" s="258"/>
      <c r="H198" s="258"/>
      <c r="I198" s="258"/>
      <c r="J198" s="258"/>
      <c r="K198" s="259"/>
    </row>
    <row r="199" spans="2:11" s="1" customFormat="1" ht="21">
      <c r="B199" s="260"/>
      <c r="C199" s="261" t="s">
        <v>684</v>
      </c>
      <c r="D199" s="261"/>
      <c r="E199" s="261"/>
      <c r="F199" s="261"/>
      <c r="G199" s="261"/>
      <c r="H199" s="261"/>
      <c r="I199" s="261"/>
      <c r="J199" s="261"/>
      <c r="K199" s="262"/>
    </row>
    <row r="200" spans="2:11" s="1" customFormat="1" ht="25.5" customHeight="1">
      <c r="B200" s="260"/>
      <c r="C200" s="334" t="s">
        <v>685</v>
      </c>
      <c r="D200" s="334"/>
      <c r="E200" s="334"/>
      <c r="F200" s="334" t="s">
        <v>686</v>
      </c>
      <c r="G200" s="335"/>
      <c r="H200" s="334" t="s">
        <v>687</v>
      </c>
      <c r="I200" s="334"/>
      <c r="J200" s="334"/>
      <c r="K200" s="262"/>
    </row>
    <row r="201" spans="2:11" s="1" customFormat="1" ht="5.25" customHeight="1">
      <c r="B201" s="295"/>
      <c r="C201" s="290"/>
      <c r="D201" s="290"/>
      <c r="E201" s="290"/>
      <c r="F201" s="290"/>
      <c r="G201" s="316"/>
      <c r="H201" s="290"/>
      <c r="I201" s="290"/>
      <c r="J201" s="290"/>
      <c r="K201" s="318"/>
    </row>
    <row r="202" spans="2:11" s="1" customFormat="1" ht="15" customHeight="1">
      <c r="B202" s="295"/>
      <c r="C202" s="270" t="s">
        <v>677</v>
      </c>
      <c r="D202" s="270"/>
      <c r="E202" s="270"/>
      <c r="F202" s="293" t="s">
        <v>43</v>
      </c>
      <c r="G202" s="270"/>
      <c r="H202" s="270" t="s">
        <v>688</v>
      </c>
      <c r="I202" s="270"/>
      <c r="J202" s="270"/>
      <c r="K202" s="318"/>
    </row>
    <row r="203" spans="2:11" s="1" customFormat="1" ht="15" customHeight="1">
      <c r="B203" s="295"/>
      <c r="C203" s="270"/>
      <c r="D203" s="270"/>
      <c r="E203" s="270"/>
      <c r="F203" s="293" t="s">
        <v>44</v>
      </c>
      <c r="G203" s="270"/>
      <c r="H203" s="270" t="s">
        <v>689</v>
      </c>
      <c r="I203" s="270"/>
      <c r="J203" s="270"/>
      <c r="K203" s="318"/>
    </row>
    <row r="204" spans="2:11" s="1" customFormat="1" ht="15" customHeight="1">
      <c r="B204" s="295"/>
      <c r="C204" s="270"/>
      <c r="D204" s="270"/>
      <c r="E204" s="270"/>
      <c r="F204" s="293" t="s">
        <v>47</v>
      </c>
      <c r="G204" s="270"/>
      <c r="H204" s="270" t="s">
        <v>690</v>
      </c>
      <c r="I204" s="270"/>
      <c r="J204" s="270"/>
      <c r="K204" s="318"/>
    </row>
    <row r="205" spans="2:11" s="1" customFormat="1" ht="15" customHeight="1">
      <c r="B205" s="295"/>
      <c r="C205" s="270"/>
      <c r="D205" s="270"/>
      <c r="E205" s="270"/>
      <c r="F205" s="293" t="s">
        <v>45</v>
      </c>
      <c r="G205" s="270"/>
      <c r="H205" s="270" t="s">
        <v>691</v>
      </c>
      <c r="I205" s="270"/>
      <c r="J205" s="270"/>
      <c r="K205" s="318"/>
    </row>
    <row r="206" spans="2:11" s="1" customFormat="1" ht="15" customHeight="1">
      <c r="B206" s="295"/>
      <c r="C206" s="270"/>
      <c r="D206" s="270"/>
      <c r="E206" s="270"/>
      <c r="F206" s="293" t="s">
        <v>46</v>
      </c>
      <c r="G206" s="270"/>
      <c r="H206" s="270" t="s">
        <v>692</v>
      </c>
      <c r="I206" s="270"/>
      <c r="J206" s="270"/>
      <c r="K206" s="318"/>
    </row>
    <row r="207" spans="2:11" s="1" customFormat="1" ht="15" customHeight="1">
      <c r="B207" s="295"/>
      <c r="C207" s="270"/>
      <c r="D207" s="270"/>
      <c r="E207" s="270"/>
      <c r="F207" s="293"/>
      <c r="G207" s="270"/>
      <c r="H207" s="270"/>
      <c r="I207" s="270"/>
      <c r="J207" s="270"/>
      <c r="K207" s="318"/>
    </row>
    <row r="208" spans="2:11" s="1" customFormat="1" ht="15" customHeight="1">
      <c r="B208" s="295"/>
      <c r="C208" s="270" t="s">
        <v>633</v>
      </c>
      <c r="D208" s="270"/>
      <c r="E208" s="270"/>
      <c r="F208" s="293" t="s">
        <v>78</v>
      </c>
      <c r="G208" s="270"/>
      <c r="H208" s="270" t="s">
        <v>693</v>
      </c>
      <c r="I208" s="270"/>
      <c r="J208" s="270"/>
      <c r="K208" s="318"/>
    </row>
    <row r="209" spans="2:11" s="1" customFormat="1" ht="15" customHeight="1">
      <c r="B209" s="295"/>
      <c r="C209" s="270"/>
      <c r="D209" s="270"/>
      <c r="E209" s="270"/>
      <c r="F209" s="293" t="s">
        <v>528</v>
      </c>
      <c r="G209" s="270"/>
      <c r="H209" s="270" t="s">
        <v>529</v>
      </c>
      <c r="I209" s="270"/>
      <c r="J209" s="270"/>
      <c r="K209" s="318"/>
    </row>
    <row r="210" spans="2:11" s="1" customFormat="1" ht="15" customHeight="1">
      <c r="B210" s="295"/>
      <c r="C210" s="270"/>
      <c r="D210" s="270"/>
      <c r="E210" s="270"/>
      <c r="F210" s="293" t="s">
        <v>526</v>
      </c>
      <c r="G210" s="270"/>
      <c r="H210" s="270" t="s">
        <v>694</v>
      </c>
      <c r="I210" s="270"/>
      <c r="J210" s="270"/>
      <c r="K210" s="318"/>
    </row>
    <row r="211" spans="2:11" s="1" customFormat="1" ht="15" customHeight="1">
      <c r="B211" s="336"/>
      <c r="C211" s="270"/>
      <c r="D211" s="270"/>
      <c r="E211" s="270"/>
      <c r="F211" s="293" t="s">
        <v>530</v>
      </c>
      <c r="G211" s="331"/>
      <c r="H211" s="322" t="s">
        <v>531</v>
      </c>
      <c r="I211" s="322"/>
      <c r="J211" s="322"/>
      <c r="K211" s="337"/>
    </row>
    <row r="212" spans="2:11" s="1" customFormat="1" ht="15" customHeight="1">
      <c r="B212" s="336"/>
      <c r="C212" s="270"/>
      <c r="D212" s="270"/>
      <c r="E212" s="270"/>
      <c r="F212" s="293" t="s">
        <v>532</v>
      </c>
      <c r="G212" s="331"/>
      <c r="H212" s="322" t="s">
        <v>695</v>
      </c>
      <c r="I212" s="322"/>
      <c r="J212" s="322"/>
      <c r="K212" s="337"/>
    </row>
    <row r="213" spans="2:11" s="1" customFormat="1" ht="15" customHeight="1">
      <c r="B213" s="336"/>
      <c r="C213" s="270"/>
      <c r="D213" s="270"/>
      <c r="E213" s="270"/>
      <c r="F213" s="293"/>
      <c r="G213" s="331"/>
      <c r="H213" s="322"/>
      <c r="I213" s="322"/>
      <c r="J213" s="322"/>
      <c r="K213" s="337"/>
    </row>
    <row r="214" spans="2:11" s="1" customFormat="1" ht="15" customHeight="1">
      <c r="B214" s="336"/>
      <c r="C214" s="270" t="s">
        <v>657</v>
      </c>
      <c r="D214" s="270"/>
      <c r="E214" s="270"/>
      <c r="F214" s="293">
        <v>1</v>
      </c>
      <c r="G214" s="331"/>
      <c r="H214" s="322" t="s">
        <v>696</v>
      </c>
      <c r="I214" s="322"/>
      <c r="J214" s="322"/>
      <c r="K214" s="337"/>
    </row>
    <row r="215" spans="2:11" s="1" customFormat="1" ht="15" customHeight="1">
      <c r="B215" s="336"/>
      <c r="C215" s="270"/>
      <c r="D215" s="270"/>
      <c r="E215" s="270"/>
      <c r="F215" s="293">
        <v>2</v>
      </c>
      <c r="G215" s="331"/>
      <c r="H215" s="322" t="s">
        <v>697</v>
      </c>
      <c r="I215" s="322"/>
      <c r="J215" s="322"/>
      <c r="K215" s="337"/>
    </row>
    <row r="216" spans="2:11" s="1" customFormat="1" ht="15" customHeight="1">
      <c r="B216" s="336"/>
      <c r="C216" s="270"/>
      <c r="D216" s="270"/>
      <c r="E216" s="270"/>
      <c r="F216" s="293">
        <v>3</v>
      </c>
      <c r="G216" s="331"/>
      <c r="H216" s="322" t="s">
        <v>698</v>
      </c>
      <c r="I216" s="322"/>
      <c r="J216" s="322"/>
      <c r="K216" s="337"/>
    </row>
    <row r="217" spans="2:11" s="1" customFormat="1" ht="15" customHeight="1">
      <c r="B217" s="336"/>
      <c r="C217" s="270"/>
      <c r="D217" s="270"/>
      <c r="E217" s="270"/>
      <c r="F217" s="293">
        <v>4</v>
      </c>
      <c r="G217" s="331"/>
      <c r="H217" s="322" t="s">
        <v>699</v>
      </c>
      <c r="I217" s="322"/>
      <c r="J217" s="322"/>
      <c r="K217" s="337"/>
    </row>
    <row r="218" spans="2:11" s="1" customFormat="1" ht="12.75" customHeight="1">
      <c r="B218" s="338"/>
      <c r="C218" s="339"/>
      <c r="D218" s="339"/>
      <c r="E218" s="339"/>
      <c r="F218" s="339"/>
      <c r="G218" s="339"/>
      <c r="H218" s="339"/>
      <c r="I218" s="339"/>
      <c r="J218" s="339"/>
      <c r="K218" s="34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Michálek Václav</dc:creator>
  <cp:keywords/>
  <dc:description/>
  <cp:lastModifiedBy>Michálek Václav</cp:lastModifiedBy>
  <dcterms:created xsi:type="dcterms:W3CDTF">2022-11-23T09:01:23Z</dcterms:created>
  <dcterms:modified xsi:type="dcterms:W3CDTF">2022-11-23T09:01:31Z</dcterms:modified>
  <cp:category/>
  <cp:version/>
  <cp:contentType/>
  <cp:contentStatus/>
</cp:coreProperties>
</file>